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mc:Ignorable="x15" conformance="strict">
  <fileVersion appName="xl" lastEdited="6" lowestEdited="7" rupBuild="14420"/>
  <workbookPr dateCompatibility="0"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82502\Downloads\"/>
    </mc:Choice>
  </mc:AlternateContent>
  <bookViews>
    <workbookView xWindow="0" yWindow="0" windowWidth="28800" windowHeight="11130" tabRatio="857" firstSheet="1" activeTab="1"/>
  </bookViews>
  <sheets>
    <sheet name="열제목별 목록값" sheetId="22" state="hidden" r:id="rId1"/>
    <sheet name="작성요령" sheetId="41" r:id="rId2"/>
    <sheet name="Self-Check" sheetId="36" r:id="rId3"/>
    <sheet name="1.1 제안펀드" sheetId="6" r:id="rId4"/>
    <sheet name="1.2 예상출자내역" sheetId="7" r:id="rId5"/>
    <sheet name="2.1 제안사 개요" sheetId="8" r:id="rId6"/>
    <sheet name="2.2 제안사 재무현황" sheetId="9" r:id="rId7"/>
    <sheet name="2.3 제안사 펀드현황" sheetId="12" r:id="rId8"/>
    <sheet name="2.4 제안사 투자현황" sheetId="13" r:id="rId9"/>
    <sheet name="3.1 대표이사&amp;참여인력 개요" sheetId="14" r:id="rId10"/>
    <sheet name="3.2 참여인력 투자현황" sheetId="15" r:id="rId11"/>
    <sheet name="3.3 참여인력 학력" sheetId="16" r:id="rId12"/>
    <sheet name="3.4 대표이사&amp;참여인력 경력" sheetId="19" r:id="rId13"/>
    <sheet name="4.1 펀드거래" sheetId="17" r:id="rId14"/>
    <sheet name="4.2 핵심운용인력 변경이력" sheetId="24" r:id="rId15"/>
    <sheet name="5.1 업무협력 현황" sheetId="20" r:id="rId16"/>
    <sheet name="5.2 정책펀드 현황" sheetId="40" r:id="rId17"/>
  </sheets>
  <definedNames>
    <definedName name="_xlnm._FilterDatabase" localSheetId="7" hidden="1">'2.3 제안사 펀드현황'!$A$4:$IQ$5</definedName>
    <definedName name="_xlnm._FilterDatabase" localSheetId="8" hidden="1">'2.4 제안사 투자현황'!$J$5:$J$20</definedName>
    <definedName name="_xlnm._FilterDatabase" localSheetId="9" hidden="1">'3.1 대표이사&amp;참여인력 개요'!$E$5:$P$5</definedName>
    <definedName name="_xlnm._FilterDatabase" localSheetId="10" hidden="1">'3.2 참여인력 투자현황'!$A$5:$BC$5</definedName>
    <definedName name="_xlnm._FilterDatabase" localSheetId="12" hidden="1">'3.4 대표이사&amp;참여인력 경력'!$E$5:$Y$20</definedName>
    <definedName name="_xlnm._FilterDatabase" localSheetId="13" hidden="1">'4.1 펀드거래'!$A$1:$D$20</definedName>
    <definedName name="KDB출자_요청액">'열제목별 목록값'!$C$20:$C$22</definedName>
    <definedName name="_xlnm.Print_Area" localSheetId="0">'열제목별 목록값'!$A$1:$F$115</definedName>
    <definedName name="_xlnm.Print_Area" localSheetId="1">작성요령!$A$1:$F$483</definedName>
    <definedName name="공동투자약정_상대방_유형">'열제목별 목록값'!$C$25:$C$29</definedName>
    <definedName name="구분">'열제목별 목록값'!$C$4:$C$6</definedName>
    <definedName name="납입방식">'열제목별 목록값'!$C$23:$C$24</definedName>
    <definedName name="담당역할">'열제목별 목록값'!$F$55:$F$59</definedName>
    <definedName name="대표이사_구분">'열제목별 목록값'!$C$82:$C$84</definedName>
    <definedName name="대표이사_참여인력_개요">'3.1 대표이사&amp;참여인력 개요'!$E$6:$AH$100</definedName>
    <definedName name="대표이사_참여인력_경력">'3.4 대표이사&amp;참여인력 경력'!$E$11:$Y$20</definedName>
    <definedName name="대표이사_참여인력_투자현황">'3.2 참여인력 투자현황'!$E$6:$BB$271</definedName>
    <definedName name="대표이사참여인력경력">'3.4 대표이사&amp;참여인력 경력'!$E$11:$Y$20</definedName>
    <definedName name="동반투자자유형">'열제목별 목록값'!$C$77:$C$81</definedName>
    <definedName name="민간출자자인센티브">'열제목별 목록값'!$F$87:$F$89</definedName>
    <definedName name="스튜어드십코드참여여부">'열제목별 목록값'!$C$92:$C$93</definedName>
    <definedName name="신청리그">'열제목별 목록값'!$C$8:$C$11</definedName>
    <definedName name="신청분야">'열제목별 목록값'!$C$4:$C$6</definedName>
    <definedName name="업무협력유형">'열제목별 목록값'!$F$68:$F$75</definedName>
    <definedName name="업무협력현황">'5.1 업무협력 현황'!$D$11:$N$50</definedName>
    <definedName name="여부">'열제목별 목록값'!$C$85:$C$86</definedName>
    <definedName name="예상출자내역">'1.2 예상출자내역'!$E$11:$J$205</definedName>
    <definedName name="운용사_추가_인센티브__선택" localSheetId="0">'열제목별 목록값'!$C$94:$C$97</definedName>
    <definedName name="운용사유형">'열제목별 목록값'!$C$62:$C$71</definedName>
    <definedName name="운용사인센티브">'열제목별 목록값'!$C$94:$C$97</definedName>
    <definedName name="재직회사_유형">'열제목별 목록값'!$F$66:$F$67</definedName>
    <definedName name="정책출자">'열제목별 목록값'!$C$20:$C$22</definedName>
    <definedName name="제안사_대표이사_변경이력">#REF!</definedName>
    <definedName name="제안사_투자현황">'2.4 제안사 투자현황'!$E$6:$AG$2000</definedName>
    <definedName name="제안사_펀드현황">'2.3 제안사 펀드현황'!$E$6:$CC$2000</definedName>
    <definedName name="제안서작성기준일">'1.1 제안펀드'!$E$11</definedName>
    <definedName name="제안펀드의_주목적투자분야와_관련성">'열제목별 목록값'!$F$77:$F$80</definedName>
    <definedName name="주목적_투자제안형">'열제목별 목록값'!$C$8:$C$9</definedName>
    <definedName name="주목적투자분야_투자제안형">'열제목별 목록값'!$C$8:$C$9</definedName>
    <definedName name="주요업무수행내역">'열제목별 목록값'!$F$60:$F$65</definedName>
    <definedName name="참여인력구분">'열제목별 목록값'!$F$4:$F$7</definedName>
    <definedName name="출자자유형">'열제목별 목록값'!$C$51:$C$58</definedName>
    <definedName name="출자자인센티브">'열제목별 목록값'!$F$87:$F$90</definedName>
    <definedName name="출자확정구분">'열제목별 목록값'!$C$59:$C$61</definedName>
    <definedName name="투자계정구분">'열제목별 목록값'!$F$43:$F$47</definedName>
    <definedName name="투자기업_법인유형">'열제목별 목록값'!$F$48:$F$52</definedName>
    <definedName name="투자유형">'열제목별 목록값'!$F$9:$F$20</definedName>
    <definedName name="펀드_거래">'4.1 펀드거래'!$A$2:$D$4000</definedName>
    <definedName name="펀드거래유형">'열제목별 목록값'!$F$37:$F$41</definedName>
    <definedName name="펀드계정구분">'열제목별 목록값'!$F$81:$F$83</definedName>
    <definedName name="펀드구분">'열제목별 목록값'!$F$84:$F$86</definedName>
    <definedName name="펀드법적유형">'열제목별 목록값'!$C$30:$C$48</definedName>
    <definedName name="펀드상태">'열제목별 목록값'!$C$72:$C$76</definedName>
    <definedName name="펀드유형__투자대상확정여부">'열제목별 목록값'!$C$49:$C$50</definedName>
    <definedName name="핵심운용인력_변경구분">'열제목별 목록값'!$C$87:$C$91</definedName>
    <definedName name="핵심운용인력_변경내역">'4.2 핵심운용인력 변경이력'!$A$2:$E$500</definedName>
    <definedName name="핵심운용인력변경구분">'열제목별 목록값'!$C$87:$C$91</definedName>
    <definedName name="회수구분">'열제목별 목록값'!$F$25:$F$27</definedName>
    <definedName name="회수유형">'열제목별 목록값'!$F$28:$F$36</definedName>
  </definedNames>
  <calcPr calcId="152511" iterate="1"/>
  <extLst>
    <ext xmlns:x14="http://schemas.microsoft.com/office/spreadsheetml/2009/9/main" uri="{79F54976-1DA5-4618-B147-4CDE4B953A38}">
      <x14:workbookPr/>
    </ext>
    <ext xmlns="http://schemas.openxmlformats.org/spreadsheetml/2006/main"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purl.oclc.org/ooxml/spreadsheetml/main">
  <c r="AC15" i="15" l="1"/>
  <c r="B8" i="36"/>
  <c r="B4" i="36"/>
  <c r="F19" i="19"/>
  <c r="L19" i="19"/>
  <c r="F20" i="19"/>
  <c r="L20" i="19"/>
  <c r="AE14" i="12" a="1"/>
  <c r="AE14" i="12" s="1"/>
  <c r="AE13" i="12" a="1"/>
  <c r="AE13" i="12" s="1"/>
  <c r="AE12" i="12" a="1"/>
  <c r="AE12" i="12" s="1"/>
  <c r="AE11" i="12" a="1"/>
  <c r="AE11" i="12" s="1"/>
  <c r="AD11" i="12" l="1" a="1"/>
  <c r="AD11" i="12" s="1"/>
  <c r="AF11" i="12" a="1"/>
  <c r="AF11" i="12" s="1"/>
  <c r="M11" i="20" l="1"/>
  <c r="AC14" i="15" l="1"/>
  <c r="X11" i="12"/>
  <c r="T14" i="12"/>
  <c r="T13" i="12"/>
  <c r="T12" i="12"/>
  <c r="T11" i="12"/>
  <c r="S13" i="9"/>
  <c r="S12" i="9"/>
  <c r="S11" i="9"/>
  <c r="R13" i="9"/>
  <c r="R12" i="9"/>
  <c r="R11" i="9"/>
  <c r="Q13" i="9"/>
  <c r="Q12" i="9"/>
  <c r="Q11" i="9"/>
  <c r="P13" i="9"/>
  <c r="P12" i="9"/>
  <c r="P11" i="9"/>
  <c r="O13" i="9"/>
  <c r="O12" i="9"/>
  <c r="O11" i="9"/>
  <c r="X13" i="14" l="1" a="1"/>
  <c r="X13" i="14" s="1"/>
  <c r="X12" i="14" a="1"/>
  <c r="X12" i="14" s="1"/>
  <c r="X11" i="14" a="1"/>
  <c r="X11" i="14" s="1"/>
  <c r="V20" i="13"/>
  <c r="V19" i="13"/>
  <c r="V18" i="13"/>
  <c r="V17" i="13"/>
  <c r="V16" i="13"/>
  <c r="V15" i="13"/>
  <c r="V14" i="13"/>
  <c r="V13" i="13"/>
  <c r="V12" i="13"/>
  <c r="V11" i="13"/>
  <c r="BM14" i="12" l="1" a="1"/>
  <c r="BM14" i="12" s="1"/>
  <c r="AF14" i="12" a="1"/>
  <c r="AF14" i="12" s="1"/>
  <c r="AD14" i="12" a="1"/>
  <c r="AD14" i="12" s="1"/>
  <c r="AC14" i="12" a="1"/>
  <c r="AC14" i="12" s="1"/>
  <c r="AB14" i="12" a="1"/>
  <c r="AB14" i="12" s="1"/>
  <c r="AA14" i="12" a="1"/>
  <c r="AA14" i="12" s="1"/>
  <c r="Z14" i="12" a="1"/>
  <c r="Z14" i="12" s="1"/>
  <c r="X14" i="12"/>
  <c r="M15" i="20"/>
  <c r="M14" i="20"/>
  <c r="M13" i="20"/>
  <c r="M12" i="20"/>
  <c r="Y17" i="19"/>
  <c r="Y16" i="19"/>
  <c r="Y15" i="19"/>
  <c r="Y14" i="19"/>
  <c r="Y13" i="19"/>
  <c r="Y12" i="19"/>
  <c r="Y11" i="19"/>
  <c r="R19" i="19"/>
  <c r="R18" i="19"/>
  <c r="R17" i="19"/>
  <c r="R16" i="19"/>
  <c r="R15" i="19"/>
  <c r="R14" i="19"/>
  <c r="R13" i="19"/>
  <c r="R12" i="19"/>
  <c r="R11" i="19"/>
  <c r="L18" i="19"/>
  <c r="L17" i="19"/>
  <c r="L16" i="19"/>
  <c r="L15" i="19"/>
  <c r="L14" i="19"/>
  <c r="L13" i="19"/>
  <c r="L12" i="19"/>
  <c r="L11" i="19"/>
  <c r="F18" i="19"/>
  <c r="F17" i="19"/>
  <c r="F16" i="19"/>
  <c r="F15" i="19"/>
  <c r="F14" i="19"/>
  <c r="F13" i="19"/>
  <c r="F12" i="19"/>
  <c r="F11" i="19"/>
  <c r="F21" i="16"/>
  <c r="F20" i="16"/>
  <c r="F19" i="16"/>
  <c r="F18" i="16"/>
  <c r="F17" i="16"/>
  <c r="F16" i="16"/>
  <c r="F15" i="16"/>
  <c r="F14" i="16"/>
  <c r="F13" i="16"/>
  <c r="F12" i="16"/>
  <c r="F11" i="16"/>
  <c r="AX15" i="15"/>
  <c r="AX14" i="15"/>
  <c r="AX13" i="15"/>
  <c r="AX12" i="15"/>
  <c r="AX11" i="15"/>
  <c r="AC13" i="15"/>
  <c r="AC12" i="15"/>
  <c r="AC11" i="15"/>
  <c r="F15" i="15"/>
  <c r="F14" i="15"/>
  <c r="F13" i="15"/>
  <c r="F12" i="15"/>
  <c r="F11" i="15"/>
  <c r="G20" i="13"/>
  <c r="G19" i="13"/>
  <c r="G18" i="13"/>
  <c r="G17" i="13"/>
  <c r="G16" i="13"/>
  <c r="G15" i="13"/>
  <c r="G14" i="13"/>
  <c r="G13" i="13"/>
  <c r="G12" i="13"/>
  <c r="G11" i="13"/>
  <c r="BM13" i="12" a="1"/>
  <c r="BM13" i="12" s="1"/>
  <c r="BM12" i="12" a="1"/>
  <c r="BM12" i="12" s="1"/>
  <c r="BM11" i="12" a="1"/>
  <c r="BM11" i="12" s="1"/>
  <c r="AF13" i="12" a="1"/>
  <c r="AF13" i="12" s="1"/>
  <c r="AF12" i="12" a="1"/>
  <c r="AF12" i="12" s="1"/>
  <c r="AD13" i="12" a="1"/>
  <c r="AD13" i="12" s="1"/>
  <c r="AL13" i="12" s="1"/>
  <c r="AD12" i="12" a="1"/>
  <c r="AD12" i="12" s="1"/>
  <c r="AL12" i="12" s="1"/>
  <c r="AC13" i="12" a="1"/>
  <c r="AC13" i="12" s="1"/>
  <c r="AC12" i="12" a="1"/>
  <c r="AC12" i="12" s="1"/>
  <c r="AC11" i="12" a="1"/>
  <c r="AC11" i="12" s="1"/>
  <c r="AB13" i="12" a="1"/>
  <c r="AB13" i="12" s="1"/>
  <c r="AB12" i="12" a="1"/>
  <c r="AB12" i="12" s="1"/>
  <c r="AB11" i="12" a="1"/>
  <c r="AB11" i="12" s="1"/>
  <c r="AA13" i="12" a="1"/>
  <c r="AA13" i="12" s="1"/>
  <c r="AA12" i="12" a="1"/>
  <c r="AA12" i="12" s="1"/>
  <c r="AA11" i="12" a="1"/>
  <c r="AA11" i="12" s="1"/>
  <c r="Z13" i="12" a="1"/>
  <c r="Z13" i="12" s="1"/>
  <c r="Z12" i="12" a="1"/>
  <c r="Z12" i="12" s="1"/>
  <c r="Z11" i="12" a="1"/>
  <c r="Z11" i="12" s="1"/>
  <c r="X13" i="12"/>
  <c r="X12" i="12"/>
  <c r="Y15" i="14" a="1"/>
  <c r="Y15" i="14" s="1"/>
  <c r="AC15" i="14" s="1"/>
  <c r="Y14" i="14" a="1"/>
  <c r="Y14" i="14" s="1"/>
  <c r="AC14" i="14" s="1"/>
  <c r="Y13" i="14" a="1"/>
  <c r="Y13" i="14" s="1"/>
  <c r="AC13" i="14" s="1"/>
  <c r="Y12" i="14" a="1"/>
  <c r="Y12" i="14" s="1"/>
  <c r="AC12" i="14" s="1"/>
  <c r="Y11" i="14" a="1"/>
  <c r="Y11" i="14" s="1"/>
  <c r="AC11" i="14" s="1"/>
  <c r="W15" i="14" a="1"/>
  <c r="W15" i="14" s="1"/>
  <c r="W14" i="14" a="1"/>
  <c r="W14" i="14" s="1"/>
  <c r="W13" i="14" a="1"/>
  <c r="W13" i="14" s="1"/>
  <c r="W12" i="14" a="1"/>
  <c r="W12" i="14" s="1"/>
  <c r="W11" i="14" a="1"/>
  <c r="W11" i="14" s="1"/>
  <c r="AH15" i="14"/>
  <c r="AG15" i="14"/>
  <c r="AF15" i="14"/>
  <c r="AE15" i="14"/>
  <c r="AD15" i="14"/>
  <c r="AB15" i="14"/>
  <c r="AA15" i="14"/>
  <c r="Z15" i="14"/>
  <c r="X15" i="14"/>
  <c r="AH14" i="14"/>
  <c r="AG14" i="14"/>
  <c r="AF14" i="14"/>
  <c r="AE14" i="14"/>
  <c r="AD14" i="14"/>
  <c r="AB14" i="14"/>
  <c r="AA14" i="14"/>
  <c r="Z14" i="14"/>
  <c r="X14" i="14"/>
  <c r="AH13" i="14"/>
  <c r="AG13" i="14"/>
  <c r="AF13" i="14"/>
  <c r="AE13" i="14"/>
  <c r="AD13" i="14"/>
  <c r="AB13" i="14"/>
  <c r="AA13" i="14"/>
  <c r="Z13" i="14"/>
  <c r="AH12" i="14"/>
  <c r="AG12" i="14"/>
  <c r="AF12" i="14"/>
  <c r="AE12" i="14"/>
  <c r="AD12" i="14"/>
  <c r="AB12" i="14"/>
  <c r="AA12" i="14"/>
  <c r="Z12" i="14"/>
  <c r="AH11" i="14"/>
  <c r="AG11" i="14"/>
  <c r="AF11" i="14"/>
  <c r="AE11" i="14"/>
  <c r="AD11" i="14"/>
  <c r="AB11" i="14"/>
  <c r="AA11" i="14"/>
  <c r="Z11" i="14"/>
  <c r="BP11" i="8" a="1"/>
  <c r="BP11" i="8" s="1"/>
  <c r="AR11" i="8" a="1"/>
  <c r="AR11" i="8" s="1"/>
  <c r="BX11" i="8"/>
  <c r="BV11" i="8"/>
  <c r="BU11" i="8"/>
  <c r="BT11" i="8"/>
  <c r="BS11" i="8"/>
  <c r="BW11" i="8" s="1"/>
  <c r="BR11" i="8"/>
  <c r="BQ11" i="8"/>
  <c r="BN11" i="8"/>
  <c r="BM11" i="8"/>
  <c r="BL11" i="8"/>
  <c r="BK11" i="8"/>
  <c r="BO11" i="8" s="1"/>
  <c r="BJ11" i="8"/>
  <c r="BI11" i="8"/>
  <c r="BH11" i="8"/>
  <c r="BF11" i="8"/>
  <c r="BE11" i="8"/>
  <c r="BD11" i="8"/>
  <c r="BC11" i="8"/>
  <c r="BG11" i="8" s="1"/>
  <c r="BB11" i="8"/>
  <c r="BA11" i="8"/>
  <c r="AZ11" i="8"/>
  <c r="AT11" i="8"/>
  <c r="AS11" i="8"/>
  <c r="AK11" i="8"/>
  <c r="AJ11" i="8"/>
  <c r="AI11" i="8"/>
  <c r="H13" i="15" l="1" a="1"/>
  <c r="H13" i="15" s="1"/>
  <c r="Y11" i="12"/>
  <c r="H12" i="15" a="1"/>
  <c r="H12" i="15" s="1"/>
  <c r="AL11" i="12"/>
  <c r="AL14" i="12"/>
  <c r="Y14" i="12"/>
  <c r="H14" i="15" a="1"/>
  <c r="H14" i="15" s="1"/>
  <c r="H15" i="15" a="1"/>
  <c r="H15" i="15" s="1"/>
  <c r="H11" i="15" a="1"/>
  <c r="H11" i="15" s="1"/>
  <c r="Y13" i="12"/>
  <c r="Y12" i="12"/>
  <c r="M21" i="20" l="1"/>
  <c r="M22" i="20"/>
  <c r="M23" i="20"/>
  <c r="M24" i="20"/>
  <c r="M25" i="20"/>
  <c r="M26" i="20"/>
  <c r="M27" i="20"/>
  <c r="M28" i="20"/>
  <c r="M29" i="20"/>
  <c r="M30" i="20"/>
  <c r="M31" i="20"/>
  <c r="M32" i="20"/>
  <c r="M33" i="20"/>
  <c r="M34" i="20"/>
  <c r="M35" i="20"/>
  <c r="M36" i="20"/>
  <c r="M37" i="20"/>
  <c r="M38" i="20"/>
  <c r="M39" i="20"/>
  <c r="M40" i="20"/>
  <c r="M41" i="20"/>
  <c r="M42" i="20"/>
  <c r="M43" i="20"/>
  <c r="M44" i="20"/>
  <c r="M45" i="20"/>
  <c r="M46" i="20"/>
  <c r="M47" i="20"/>
  <c r="M48" i="20"/>
  <c r="B24" i="36" l="1"/>
  <c r="B21" i="36"/>
  <c r="B18" i="36"/>
  <c r="B13" i="36"/>
  <c r="B11" i="36"/>
  <c r="A9" i="15" l="1"/>
  <c r="AN11" i="8" l="1"/>
  <c r="AW11" i="8"/>
  <c r="A7" i="15" l="1"/>
  <c r="AO11" i="8" l="1"/>
  <c r="AQ11" i="8" s="1"/>
  <c r="AX11" i="8"/>
  <c r="AP11" i="8"/>
  <c r="AL11" i="8"/>
  <c r="AU11" i="8"/>
  <c r="AV11" i="8"/>
  <c r="AM11" i="8"/>
  <c r="AY11" i="8" l="1"/>
  <c r="M16" i="20"/>
  <c r="M17" i="20"/>
  <c r="M18" i="20"/>
  <c r="M19" i="20"/>
  <c r="M20" i="20"/>
  <c r="Y18" i="19"/>
  <c r="Y19" i="19"/>
  <c r="Y20" i="19"/>
  <c r="R20" i="19"/>
  <c r="L15" i="15" s="1" a="1"/>
  <c r="L15" i="15" s="1"/>
  <c r="V12" i="14" l="1" a="1"/>
  <c r="V12" i="14" s="1"/>
  <c r="U13" i="14" a="1"/>
  <c r="U13" i="14" s="1"/>
  <c r="U11" i="14" a="1"/>
  <c r="U11" i="14" s="1"/>
  <c r="V11" i="14" a="1"/>
  <c r="V11" i="14" s="1"/>
  <c r="V15" i="14" a="1"/>
  <c r="V15" i="14" s="1"/>
  <c r="V13" i="14" a="1"/>
  <c r="V13" i="14" s="1"/>
  <c r="U14" i="14" a="1"/>
  <c r="U14" i="14" s="1"/>
  <c r="U12" i="14" a="1"/>
  <c r="U12" i="14" s="1"/>
  <c r="V14" i="14" a="1"/>
  <c r="V14" i="14" s="1"/>
  <c r="U15" i="14" a="1"/>
  <c r="U15" i="14" s="1"/>
  <c r="L12" i="15" a="1"/>
  <c r="L12" i="15" s="1"/>
  <c r="L14" i="15" a="1"/>
  <c r="L14" i="15" s="1"/>
  <c r="L13" i="15" a="1"/>
  <c r="L13" i="15" s="1"/>
  <c r="L11" i="15" a="1"/>
  <c r="L11" i="15" s="1"/>
  <c r="A8" i="15"/>
</calcChain>
</file>

<file path=xl/comments1.xml><?xml version="1.0" encoding="utf-8"?>
<comments xmlns="http://purl.oclc.org/ooxml/spreadsheetml/main" xmlns:xdr="http://purl.oclc.org/ooxml/drawingml/spreadsheetDrawing" xmlns:v="urn:schemas-microsoft-com:vml">
  <authors>
    <author>KDB</author>
  </authors>
  <commentList>
    <comment ref="A200" authorId="0" shapeId="1025">
      <text>
        <r>
          <rPr>
            <b/>
            <sz val="9"/>
            <color indexed="81"/>
            <rFont val="Tahoma"/>
            <family val="2"/>
          </rPr>
          <t>KDB: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계약서상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투자종료일이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작성기준일</t>
        </r>
        <r>
          <rPr>
            <sz val="9"/>
            <color indexed="81"/>
            <rFont val="Tahoma"/>
            <family val="2"/>
          </rPr>
          <t>('26.3.31</t>
        </r>
        <r>
          <rPr>
            <sz val="9"/>
            <color indexed="81"/>
            <rFont val="돋움"/>
            <family val="3"/>
            <charset val="129"/>
          </rPr>
          <t>자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이후인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프로젝트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펀드의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,
</t>
        </r>
        <r>
          <rPr>
            <sz val="9"/>
            <color indexed="81"/>
            <rFont val="돋움"/>
            <family val="3"/>
            <charset val="129"/>
          </rPr>
          <t>실제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프로젝트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펀드의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자금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집행이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목적에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따라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실행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완료된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작성기준일</t>
        </r>
        <r>
          <rPr>
            <sz val="9"/>
            <color indexed="81"/>
            <rFont val="Tahoma"/>
            <family val="2"/>
          </rPr>
          <t xml:space="preserve"> 1</t>
        </r>
        <r>
          <rPr>
            <sz val="9"/>
            <color indexed="81"/>
            <rFont val="돋움"/>
            <family val="3"/>
            <charset val="129"/>
          </rPr>
          <t>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>('26.3.30</t>
        </r>
        <r>
          <rPr>
            <sz val="9"/>
            <color indexed="81"/>
            <rFont val="돋움"/>
            <family val="3"/>
            <charset val="129"/>
          </rPr>
          <t>자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>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투자종료일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</t>
        </r>
      </text>
      <mc:AlternateContent xmlns:mc="http://schemas.openxmlformats.org/markup-compatibility/2006">
        <mc:Choice Requires="v"/>
        <mc:Fallback>
          <commentPr defaultSize="0" autoFill="0" autoLine="0">
            <anchor>
              <from>
                <xdr:col>6</xdr:col>
                <xdr:colOff>95250</xdr:colOff>
                <xdr:row>198</xdr:row>
                <xdr:rowOff>114300</xdr:rowOff>
              </from>
              <to>
                <xdr:col>16</xdr:col>
                <xdr:colOff>171450</xdr:colOff>
                <xdr:row>201</xdr:row>
                <xdr:rowOff>114300</xdr:rowOff>
              </to>
            </anchor>
          </commentPr>
        </mc:Fallback>
      </mc:AlternateContent>
    </comment>
  </commentList>
</comments>
</file>

<file path=xl/metadata.xml><?xml version="1.0" encoding="utf-8"?>
<metadata xmlns="http://purl.oclc.org/ooxml/spreadsheetml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<sst xmlns="http://purl.oclc.org/ooxml/spreadsheetml/main" count="1854" uniqueCount="1216">
  <si>
    <t>펀드명</t>
  </si>
  <si>
    <t>관리보수제안</t>
  </si>
  <si>
    <t>수시납</t>
  </si>
  <si>
    <t>출자자유형</t>
  </si>
  <si>
    <t>출자자명</t>
  </si>
  <si>
    <t>비고</t>
  </si>
  <si>
    <t>미정</t>
  </si>
  <si>
    <t>운용사</t>
  </si>
  <si>
    <t>기본정보</t>
    <phoneticPr fontId="6" type="noConversion"/>
  </si>
  <si>
    <t>업력</t>
    <phoneticPr fontId="6" type="noConversion"/>
  </si>
  <si>
    <t>주소</t>
    <phoneticPr fontId="6" type="noConversion"/>
  </si>
  <si>
    <t>인원</t>
    <phoneticPr fontId="6" type="noConversion"/>
  </si>
  <si>
    <t>담당자</t>
    <phoneticPr fontId="6" type="noConversion"/>
  </si>
  <si>
    <t>청산완료 펀드</t>
    <phoneticPr fontId="6" type="noConversion"/>
  </si>
  <si>
    <t>운용(결성)예정/운용중/청산중 펀드</t>
    <phoneticPr fontId="6" type="noConversion"/>
  </si>
  <si>
    <t>대표자명</t>
  </si>
  <si>
    <t>설립일</t>
  </si>
  <si>
    <t>우편번호</t>
  </si>
  <si>
    <t>주소</t>
  </si>
  <si>
    <t>주소상세</t>
  </si>
  <si>
    <t>성명</t>
    <phoneticPr fontId="6" type="noConversion"/>
  </si>
  <si>
    <t>부서</t>
    <phoneticPr fontId="6" type="noConversion"/>
  </si>
  <si>
    <t>전화</t>
    <phoneticPr fontId="6" type="noConversion"/>
  </si>
  <si>
    <t>펀드수</t>
  </si>
  <si>
    <t>납입총액</t>
    <phoneticPr fontId="6" type="noConversion"/>
  </si>
  <si>
    <t>투자총액</t>
    <phoneticPr fontId="6" type="noConversion"/>
  </si>
  <si>
    <t>회수총액</t>
  </si>
  <si>
    <t>출자자앞
분배총액</t>
    <phoneticPr fontId="6" type="noConversion"/>
  </si>
  <si>
    <t>납입총액
가중평균
펀드
수익률
(IRR)</t>
    <phoneticPr fontId="6" type="noConversion"/>
  </si>
  <si>
    <t>펀드수</t>
    <phoneticPr fontId="6" type="noConversion"/>
  </si>
  <si>
    <t>약정총액</t>
  </si>
  <si>
    <t>회수총액</t>
    <phoneticPr fontId="6" type="noConversion"/>
  </si>
  <si>
    <t>펀드
순자산</t>
    <phoneticPr fontId="6" type="noConversion"/>
  </si>
  <si>
    <t>투자건수</t>
    <phoneticPr fontId="6" type="noConversion"/>
  </si>
  <si>
    <t>투자건수
(회수료)</t>
    <phoneticPr fontId="6" type="noConversion"/>
  </si>
  <si>
    <t>미회수
투자자산
가치총액</t>
    <phoneticPr fontId="6" type="noConversion"/>
  </si>
  <si>
    <t>투자금액
가중평균
수익율</t>
    <phoneticPr fontId="6" type="noConversion"/>
  </si>
  <si>
    <t>투자금액
가중수익율</t>
    <phoneticPr fontId="6" type="noConversion"/>
  </si>
  <si>
    <t>투자금액
가중평균
수익율
(회수료)</t>
    <phoneticPr fontId="6" type="noConversion"/>
  </si>
  <si>
    <t>(가)결산일자</t>
    <phoneticPr fontId="6" type="noConversion"/>
  </si>
  <si>
    <t>총자산</t>
    <phoneticPr fontId="6" type="noConversion"/>
  </si>
  <si>
    <t>유동자산</t>
  </si>
  <si>
    <t>총부채</t>
    <phoneticPr fontId="6" type="noConversion"/>
  </si>
  <si>
    <t>유동부채</t>
    <phoneticPr fontId="6" type="noConversion"/>
  </si>
  <si>
    <t>자기자본</t>
    <phoneticPr fontId="6" type="noConversion"/>
  </si>
  <si>
    <t>자본금</t>
    <phoneticPr fontId="6" type="noConversion"/>
  </si>
  <si>
    <t>영업수익</t>
    <phoneticPr fontId="6" type="noConversion"/>
  </si>
  <si>
    <t>영업비용</t>
  </si>
  <si>
    <t>당기순이익</t>
  </si>
  <si>
    <t>유동비율</t>
  </si>
  <si>
    <t>부채비율</t>
  </si>
  <si>
    <t>자본충실률</t>
    <phoneticPr fontId="6" type="noConversion"/>
  </si>
  <si>
    <t>영업수지율</t>
  </si>
  <si>
    <t>자기자본순이익률</t>
    <phoneticPr fontId="6" type="noConversion"/>
  </si>
  <si>
    <t>미회수투자자산</t>
    <phoneticPr fontId="6" type="noConversion"/>
  </si>
  <si>
    <t>성과보수</t>
    <phoneticPr fontId="6" type="noConversion"/>
  </si>
  <si>
    <t>청산료</t>
  </si>
  <si>
    <t>블라인드펀드</t>
  </si>
  <si>
    <t>국내설립법인</t>
  </si>
  <si>
    <t>보통주</t>
  </si>
  <si>
    <t>펀드
상태</t>
    <phoneticPr fontId="6" type="noConversion"/>
  </si>
  <si>
    <t>투자기업의
주된
법인유형</t>
    <phoneticPr fontId="6" type="noConversion"/>
  </si>
  <si>
    <t>납입
총액</t>
    <phoneticPr fontId="6" type="noConversion"/>
  </si>
  <si>
    <t>투자기간
종료(예정)일</t>
    <phoneticPr fontId="6" type="noConversion"/>
  </si>
  <si>
    <t>기간(연)</t>
    <phoneticPr fontId="6" type="noConversion"/>
  </si>
  <si>
    <t>IRR</t>
    <phoneticPr fontId="6" type="noConversion"/>
  </si>
  <si>
    <t>회수
총액</t>
    <phoneticPr fontId="6" type="noConversion"/>
  </si>
  <si>
    <t>가치
총액</t>
    <phoneticPr fontId="6" type="noConversion"/>
  </si>
  <si>
    <t>성과보수지급총액</t>
    <phoneticPr fontId="6" type="noConversion"/>
  </si>
  <si>
    <t>관리보수
지급총액</t>
    <phoneticPr fontId="6" type="noConversion"/>
  </si>
  <si>
    <t>종료일</t>
    <phoneticPr fontId="5" type="noConversion"/>
  </si>
  <si>
    <t>제안사명</t>
    <phoneticPr fontId="5" type="noConversion"/>
  </si>
  <si>
    <t>약정액</t>
    <phoneticPr fontId="6" type="noConversion"/>
  </si>
  <si>
    <t>우선손실
충당액</t>
    <phoneticPr fontId="6" type="noConversion"/>
  </si>
  <si>
    <t>운용사명</t>
    <phoneticPr fontId="5" type="noConversion"/>
  </si>
  <si>
    <t>출자자명</t>
    <phoneticPr fontId="5" type="noConversion"/>
  </si>
  <si>
    <t>약정액</t>
    <phoneticPr fontId="5" type="noConversion"/>
  </si>
  <si>
    <t>펀드유형</t>
    <phoneticPr fontId="6" type="noConversion"/>
  </si>
  <si>
    <t>휴대전화
번호</t>
    <phoneticPr fontId="6" type="noConversion"/>
  </si>
  <si>
    <t>미회수
투자자산
투자원금
총액</t>
    <phoneticPr fontId="6" type="noConversion"/>
  </si>
  <si>
    <t>회수투자자산</t>
    <phoneticPr fontId="6" type="noConversion"/>
  </si>
  <si>
    <t>기타사항</t>
    <phoneticPr fontId="6" type="noConversion"/>
  </si>
  <si>
    <t>피투자기업
법인유형</t>
    <phoneticPr fontId="6" type="noConversion"/>
  </si>
  <si>
    <t>회수구분</t>
    <phoneticPr fontId="6" type="noConversion"/>
  </si>
  <si>
    <t>투자
수익율
(IRR)</t>
    <phoneticPr fontId="6" type="noConversion"/>
  </si>
  <si>
    <t>동반투자자</t>
    <phoneticPr fontId="6" type="noConversion"/>
  </si>
  <si>
    <t>최종회수일</t>
    <phoneticPr fontId="6" type="noConversion"/>
  </si>
  <si>
    <t>투자원금</t>
    <phoneticPr fontId="6" type="noConversion"/>
  </si>
  <si>
    <t>회수방법</t>
    <phoneticPr fontId="6" type="noConversion"/>
  </si>
  <si>
    <t>감액
여부</t>
    <phoneticPr fontId="6" type="noConversion"/>
  </si>
  <si>
    <t>가치</t>
    <phoneticPr fontId="6" type="noConversion"/>
  </si>
  <si>
    <t>현재
담당자
성명</t>
    <phoneticPr fontId="6" type="noConversion"/>
  </si>
  <si>
    <t>발굴및 
투자검토</t>
  </si>
  <si>
    <t>사후
관리</t>
  </si>
  <si>
    <t>회수</t>
  </si>
  <si>
    <t>PE펀드계정</t>
  </si>
  <si>
    <t>기타</t>
    <phoneticPr fontId="6" type="noConversion"/>
  </si>
  <si>
    <t>코스닥</t>
  </si>
  <si>
    <t>해외출자법인</t>
  </si>
  <si>
    <t>CB</t>
  </si>
  <si>
    <t>NO</t>
  </si>
  <si>
    <t>부실발생기준에 의거한 회계상
감액내역</t>
    <phoneticPr fontId="6" type="noConversion"/>
  </si>
  <si>
    <t>참여자정보</t>
    <phoneticPr fontId="6" type="noConversion"/>
  </si>
  <si>
    <t>피투자기업명</t>
    <phoneticPr fontId="6" type="noConversion"/>
  </si>
  <si>
    <t>피투자기업
주요산업분야</t>
    <phoneticPr fontId="6" type="noConversion"/>
  </si>
  <si>
    <t>투자일</t>
    <phoneticPr fontId="6" type="noConversion"/>
  </si>
  <si>
    <t>투자금액</t>
    <phoneticPr fontId="6" type="noConversion"/>
  </si>
  <si>
    <t>투자기간</t>
    <phoneticPr fontId="6" type="noConversion"/>
  </si>
  <si>
    <t>감액
금액</t>
    <phoneticPr fontId="6" type="noConversion"/>
  </si>
  <si>
    <t>대표펀드매니저</t>
  </si>
  <si>
    <t>핵심운용인력</t>
  </si>
  <si>
    <t>주민등록번호상 앞6자리</t>
    <phoneticPr fontId="6" type="noConversion"/>
  </si>
  <si>
    <t>펀드명</t>
    <phoneticPr fontId="6" type="noConversion"/>
  </si>
  <si>
    <t>YES</t>
  </si>
  <si>
    <t>회수료</t>
  </si>
  <si>
    <t>장외매각</t>
  </si>
  <si>
    <t>외국법인</t>
  </si>
  <si>
    <t>투자
계정
구분</t>
  </si>
  <si>
    <t>기타</t>
  </si>
  <si>
    <t>일반운용인력</t>
  </si>
  <si>
    <t>학력사항</t>
    <phoneticPr fontId="6" type="noConversion"/>
  </si>
  <si>
    <t>졸업일/수료일</t>
    <phoneticPr fontId="6" type="noConversion"/>
  </si>
  <si>
    <t>졸업/수료 학교명</t>
    <phoneticPr fontId="6" type="noConversion"/>
  </si>
  <si>
    <t>학과(전공)명</t>
  </si>
  <si>
    <t>학위명</t>
  </si>
  <si>
    <t>취득국명</t>
  </si>
  <si>
    <t>납입</t>
  </si>
  <si>
    <t>현금분배</t>
  </si>
  <si>
    <t>성과보수</t>
  </si>
  <si>
    <t>가상분배</t>
  </si>
  <si>
    <t>제안서 작성 기준일</t>
  </si>
  <si>
    <t>※ M&amp;A 또는 회사분할 등이 있었던 경우 변경전의 펀드운용업무시작일을 기재</t>
  </si>
  <si>
    <t>펀드운용</t>
  </si>
  <si>
    <t>펀드결성(예정)일</t>
  </si>
  <si>
    <t>펀드해산(예정)일</t>
  </si>
  <si>
    <t>투자대상이 확정되지 않은 펀드</t>
  </si>
  <si>
    <t>프로젝트펀드</t>
  </si>
  <si>
    <t>투자대상이 확정되어 있는 펀드</t>
  </si>
  <si>
    <t>결성예정</t>
  </si>
  <si>
    <t>운용예정</t>
  </si>
  <si>
    <t>운용중</t>
  </si>
  <si>
    <t>청산중</t>
  </si>
  <si>
    <t>해산 후 청산절차를 진행중인 경우</t>
  </si>
  <si>
    <t>청산 절차를 완료한 경우</t>
  </si>
  <si>
    <t>펀드 순자산</t>
  </si>
  <si>
    <t>ⅰ) 제안서 작성 기준일 현재 제안사에 재직중이면서</t>
  </si>
  <si>
    <t>출자자가 납입한 출자금</t>
  </si>
  <si>
    <t>현물분배</t>
  </si>
  <si>
    <t>펀드 운용중 또는 청산시 운용사에게 지급한 성과보수</t>
  </si>
  <si>
    <t>구분</t>
    <phoneticPr fontId="6" type="noConversion"/>
  </si>
  <si>
    <t>목록값</t>
    <phoneticPr fontId="6" type="noConversion"/>
  </si>
  <si>
    <t>BW</t>
  </si>
  <si>
    <t>대여금</t>
  </si>
  <si>
    <t>운용사유형</t>
  </si>
  <si>
    <t>신기술사업금융회사</t>
  </si>
  <si>
    <t>자산운용사</t>
  </si>
  <si>
    <t>은행</t>
  </si>
  <si>
    <t>증권사</t>
  </si>
  <si>
    <t>독립 PEF 운용사</t>
  </si>
  <si>
    <t>펀드상태</t>
  </si>
  <si>
    <t>동반투자자유형</t>
  </si>
  <si>
    <t>타운용사 펀드</t>
  </si>
  <si>
    <t>리스크관리 기준 보유 유무</t>
    <phoneticPr fontId="1" type="noConversion"/>
  </si>
  <si>
    <t>리스크관리전담조직 유무</t>
    <phoneticPr fontId="1" type="noConversion"/>
  </si>
  <si>
    <t>규정상
성과보수
최대지급
비율</t>
    <phoneticPr fontId="1" type="noConversion"/>
  </si>
  <si>
    <t>제안사 내규 현황</t>
    <phoneticPr fontId="1" type="noConversion"/>
  </si>
  <si>
    <t>투자유형</t>
    <phoneticPr fontId="6" type="noConversion"/>
  </si>
  <si>
    <t>시장성
유무</t>
    <phoneticPr fontId="6" type="noConversion"/>
  </si>
  <si>
    <t>내부통제
전담조식
유무</t>
    <phoneticPr fontId="1" type="noConversion"/>
  </si>
  <si>
    <t>기타메자닌증권</t>
  </si>
  <si>
    <t>관리인력</t>
  </si>
  <si>
    <t>VC펀드계정</t>
  </si>
  <si>
    <t>장외매각(M&amp;A)</t>
  </si>
  <si>
    <t>대표이사/참여인력</t>
    <phoneticPr fontId="6" type="noConversion"/>
  </si>
  <si>
    <t>Ⅰ. 열제목별 목록값</t>
    <phoneticPr fontId="6" type="noConversion"/>
  </si>
  <si>
    <t>PE펀드계정 투자</t>
    <phoneticPr fontId="6" type="noConversion"/>
  </si>
  <si>
    <t>VC펀드계정 투자</t>
    <phoneticPr fontId="6" type="noConversion"/>
  </si>
  <si>
    <t>비고</t>
    <phoneticPr fontId="6" type="noConversion"/>
  </si>
  <si>
    <t>부분회수</t>
  </si>
  <si>
    <t>미회수</t>
  </si>
  <si>
    <t>설립</t>
  </si>
  <si>
    <t>유출</t>
  </si>
  <si>
    <t>유입</t>
  </si>
  <si>
    <t>청산시 또는 제안서기준일</t>
  </si>
  <si>
    <t>펀드법적유형</t>
    <phoneticPr fontId="1" type="noConversion"/>
  </si>
  <si>
    <t>거래구분</t>
    <phoneticPr fontId="6" type="noConversion"/>
  </si>
  <si>
    <t>거래일자</t>
    <phoneticPr fontId="6" type="noConversion"/>
  </si>
  <si>
    <t>이름</t>
    <phoneticPr fontId="6" type="noConversion"/>
  </si>
  <si>
    <t>PE펀드운용</t>
  </si>
  <si>
    <t>VC펀드운용</t>
  </si>
  <si>
    <t>펀드구분</t>
    <phoneticPr fontId="1" type="noConversion"/>
  </si>
  <si>
    <t>3) 청산시 또는 제안서작성기준일 현재 기재대상핵심인력 전원을 기재</t>
  </si>
  <si>
    <t xml:space="preserve">    - 기존 기재대상핵심인력 2인을 동시에 변경하는 경우 : </t>
  </si>
  <si>
    <t xml:space="preserve">    - 기존 기재대상핵심인력의 변경 없이 1인을 추가 선임하는 경우 : "유입"으로 기재</t>
  </si>
  <si>
    <t xml:space="preserve">    - 변경선임없이 기존 기재대상핵심인력 1인이 퇴사하는 경우 : "유출"로 기재</t>
  </si>
  <si>
    <t xml:space="preserve">    - 공석의 기재대상핵심인력 1인을 선임하는 경우 : "유입"으로 기재</t>
  </si>
  <si>
    <t xml:space="preserve">    - 일반기재대상핵심인력을 대표펀드매니저로 변경하는 경우 : "기타"로 기재하며, 기타로 분류한 사유를 비고에 적시</t>
  </si>
  <si>
    <t xml:space="preserve">    - 기재대상핵심인력 1인이 퇴사하고 2인을 추가로 선임하는 경우 : 각각 "유출", "유입" 총 3개 행으로 기재</t>
  </si>
  <si>
    <t>금융투자기관</t>
  </si>
  <si>
    <t>기타 주식등 투자펀드계정</t>
  </si>
  <si>
    <t>기타 주식등 투자펀드 계정</t>
    <phoneticPr fontId="6" type="noConversion"/>
  </si>
  <si>
    <t>PE펀드계정투자</t>
  </si>
  <si>
    <t>PE고유계정투자</t>
  </si>
  <si>
    <t>비투자업무</t>
  </si>
  <si>
    <t>대표이사</t>
  </si>
  <si>
    <t>VC고유계정투자</t>
  </si>
  <si>
    <t>기타 투자</t>
  </si>
  <si>
    <t>제안사 펀드</t>
  </si>
  <si>
    <t>대표이사/참여인력</t>
    <phoneticPr fontId="6" type="noConversion"/>
  </si>
  <si>
    <t>성명</t>
    <phoneticPr fontId="6" type="noConversion"/>
  </si>
  <si>
    <t>주민등록번호상 앞6자리</t>
    <phoneticPr fontId="6" type="noConversion"/>
  </si>
  <si>
    <t>재직회사
유형</t>
    <phoneticPr fontId="6" type="noConversion"/>
  </si>
  <si>
    <t>재직회사명</t>
    <phoneticPr fontId="6" type="noConversion"/>
  </si>
  <si>
    <t>시작일</t>
    <phoneticPr fontId="1" type="noConversion"/>
  </si>
  <si>
    <t>종료일</t>
    <phoneticPr fontId="1" type="noConversion"/>
  </si>
  <si>
    <t>기간(년수)</t>
    <phoneticPr fontId="1" type="noConversion"/>
  </si>
  <si>
    <t>재직회사</t>
    <phoneticPr fontId="6" type="noConversion"/>
  </si>
  <si>
    <t>회사 재직기간</t>
    <phoneticPr fontId="1" type="noConversion"/>
  </si>
  <si>
    <t>재직부서 및 담당업무</t>
    <phoneticPr fontId="1" type="noConversion"/>
  </si>
  <si>
    <t>부서 재직기간</t>
    <phoneticPr fontId="1" type="noConversion"/>
  </si>
  <si>
    <t>업무상세내역</t>
    <phoneticPr fontId="1" type="noConversion"/>
  </si>
  <si>
    <t>업무수행기간</t>
    <phoneticPr fontId="1" type="noConversion"/>
  </si>
  <si>
    <t>재직시 소속부서명</t>
    <phoneticPr fontId="6" type="noConversion"/>
  </si>
  <si>
    <t>재직시 직위</t>
    <phoneticPr fontId="6" type="noConversion"/>
  </si>
  <si>
    <t>재직시 담당업무(자세히 기재)</t>
    <phoneticPr fontId="6" type="noConversion"/>
  </si>
  <si>
    <t>투자업무
수행여부</t>
    <phoneticPr fontId="1" type="noConversion"/>
  </si>
  <si>
    <t>제안펀드 신청분야 관련여부</t>
    <phoneticPr fontId="1" type="noConversion"/>
  </si>
  <si>
    <t>제안펀드 신청분야
관련성 상세서술</t>
    <phoneticPr fontId="1" type="noConversion"/>
  </si>
  <si>
    <t>주요업무
수행내역</t>
    <phoneticPr fontId="6" type="noConversion"/>
  </si>
  <si>
    <t>참여인력구분</t>
    <phoneticPr fontId="6" type="noConversion"/>
  </si>
  <si>
    <t>투자유형</t>
    <phoneticPr fontId="1" type="noConversion"/>
  </si>
  <si>
    <t>목적 달성을 위해 판단하고 있는 투자기간의 종료(예정)일</t>
  </si>
  <si>
    <t>펀드
사업자번호(고유번호)</t>
    <phoneticPr fontId="6" type="noConversion"/>
  </si>
  <si>
    <t>[(미회수투자자산 가치총액) + (예금 등 투자자산 이외 자산총액) - (미지급 등 부채총액)]</t>
  </si>
  <si>
    <t>회수투자자산</t>
    <phoneticPr fontId="6" type="noConversion"/>
  </si>
  <si>
    <t>부실발생기준에 의거한 회계상
감액내역</t>
    <phoneticPr fontId="6" type="noConversion"/>
  </si>
  <si>
    <t>미회수투자자산</t>
    <phoneticPr fontId="6" type="noConversion"/>
  </si>
  <si>
    <t>기타사항</t>
    <phoneticPr fontId="6" type="noConversion"/>
  </si>
  <si>
    <t>투자원금</t>
    <phoneticPr fontId="6" type="noConversion"/>
  </si>
  <si>
    <t>가치산출근거</t>
    <phoneticPr fontId="6" type="noConversion"/>
  </si>
  <si>
    <t>펀드명칭</t>
    <phoneticPr fontId="6" type="noConversion"/>
  </si>
  <si>
    <t>펀드개요</t>
    <phoneticPr fontId="6" type="noConversion"/>
  </si>
  <si>
    <t>펀드규모</t>
    <phoneticPr fontId="6" type="noConversion"/>
  </si>
  <si>
    <t>펀드 존속기간</t>
    <phoneticPr fontId="6" type="noConversion"/>
  </si>
  <si>
    <t>보수</t>
    <phoneticPr fontId="6" type="noConversion"/>
  </si>
  <si>
    <t>펀드수익율</t>
    <phoneticPr fontId="6" type="noConversion"/>
  </si>
  <si>
    <t>투자 및 회수</t>
    <phoneticPr fontId="6" type="noConversion"/>
  </si>
  <si>
    <t>미회수투자자산</t>
    <phoneticPr fontId="6" type="noConversion"/>
  </si>
  <si>
    <t>분배 및 비용</t>
    <phoneticPr fontId="6" type="noConversion"/>
  </si>
  <si>
    <t>예금 등
투자자산
이외 
자산총액</t>
    <phoneticPr fontId="6" type="noConversion"/>
  </si>
  <si>
    <t>미지급등
부채총액</t>
    <phoneticPr fontId="6" type="noConversion"/>
  </si>
  <si>
    <t>펀드
 순자산</t>
    <phoneticPr fontId="6" type="noConversion"/>
  </si>
  <si>
    <t>추가투자
예상금액</t>
    <phoneticPr fontId="6" type="noConversion"/>
  </si>
  <si>
    <t>핵심운용인력1 (최초규약상)</t>
    <phoneticPr fontId="6" type="noConversion"/>
  </si>
  <si>
    <t>핵심운용인력2 (최초규약상)</t>
    <phoneticPr fontId="6" type="noConversion"/>
  </si>
  <si>
    <t>핵심운용인력3 (최초규약상)</t>
    <phoneticPr fontId="6" type="noConversion"/>
  </si>
  <si>
    <t>최초규약상 핵심 운용인력 수</t>
    <phoneticPr fontId="6" type="noConversion"/>
  </si>
  <si>
    <t>핵심운용인력1(청산시 or 작성기준일 상)</t>
    <phoneticPr fontId="6" type="noConversion"/>
  </si>
  <si>
    <t>핵심운용인력2(청산시 or 작성기준일 상)</t>
    <phoneticPr fontId="6" type="noConversion"/>
  </si>
  <si>
    <t>핵심운용인력3(청산시 or 작성기준일 상)</t>
    <phoneticPr fontId="6" type="noConversion"/>
  </si>
  <si>
    <t>핵심인력변경횟수</t>
    <phoneticPr fontId="6" type="noConversion"/>
  </si>
  <si>
    <t>운용사수</t>
    <phoneticPr fontId="6" type="noConversion"/>
  </si>
  <si>
    <t>제안사출자</t>
    <phoneticPr fontId="5" type="noConversion"/>
  </si>
  <si>
    <t>공동운용사1출자</t>
    <phoneticPr fontId="5" type="noConversion"/>
  </si>
  <si>
    <t>공동운용사2출자</t>
    <phoneticPr fontId="5" type="noConversion"/>
  </si>
  <si>
    <t>투자자1 출자</t>
    <phoneticPr fontId="5" type="noConversion"/>
  </si>
  <si>
    <t>투자자2 출자</t>
    <phoneticPr fontId="5" type="noConversion"/>
  </si>
  <si>
    <t>투자자3 출자</t>
    <phoneticPr fontId="5" type="noConversion"/>
  </si>
  <si>
    <t>펀드법적유형</t>
    <phoneticPr fontId="6" type="noConversion"/>
  </si>
  <si>
    <t>주목적투자분야</t>
    <phoneticPr fontId="6" type="noConversion"/>
  </si>
  <si>
    <t>주된
투자유형</t>
    <phoneticPr fontId="6" type="noConversion"/>
  </si>
  <si>
    <t>약정
총액</t>
    <phoneticPr fontId="6" type="noConversion"/>
  </si>
  <si>
    <t>결성(예정)일</t>
    <phoneticPr fontId="6" type="noConversion"/>
  </si>
  <si>
    <t>기준
수익률</t>
    <phoneticPr fontId="6" type="noConversion"/>
  </si>
  <si>
    <t>관리보수</t>
    <phoneticPr fontId="6" type="noConversion"/>
  </si>
  <si>
    <t>Multiple</t>
    <phoneticPr fontId="6" type="noConversion"/>
  </si>
  <si>
    <t>투자
총액</t>
    <phoneticPr fontId="6" type="noConversion"/>
  </si>
  <si>
    <t>투자
원금
총액</t>
    <phoneticPr fontId="6" type="noConversion"/>
  </si>
  <si>
    <t>출자자앞
분배총액</t>
    <phoneticPr fontId="6" type="noConversion"/>
  </si>
  <si>
    <t>성과보수
운용인력
분배총액</t>
    <phoneticPr fontId="6" type="noConversion"/>
  </si>
  <si>
    <t>비용
지급총액</t>
    <phoneticPr fontId="6" type="noConversion"/>
  </si>
  <si>
    <t>성명</t>
    <phoneticPr fontId="5" type="noConversion"/>
  </si>
  <si>
    <t>시작일</t>
    <phoneticPr fontId="5" type="noConversion"/>
  </si>
  <si>
    <t>재직여부</t>
    <phoneticPr fontId="5" type="noConversion"/>
  </si>
  <si>
    <t>약정액</t>
    <phoneticPr fontId="6" type="noConversion"/>
  </si>
  <si>
    <t>운용사명</t>
    <phoneticPr fontId="5" type="noConversion"/>
  </si>
  <si>
    <t>우선손실
충당액</t>
    <phoneticPr fontId="6" type="noConversion"/>
  </si>
  <si>
    <t>시작일</t>
    <phoneticPr fontId="1" type="noConversion"/>
  </si>
  <si>
    <t>종료일</t>
    <phoneticPr fontId="1" type="noConversion"/>
  </si>
  <si>
    <t>제안사명</t>
    <phoneticPr fontId="6" type="noConversion"/>
  </si>
  <si>
    <t>법인
등록번호</t>
    <phoneticPr fontId="1" type="noConversion"/>
  </si>
  <si>
    <t>사업자
등록번호</t>
    <phoneticPr fontId="1" type="noConversion"/>
  </si>
  <si>
    <t>제안사유형</t>
    <phoneticPr fontId="6" type="noConversion"/>
  </si>
  <si>
    <t>총발행주식수</t>
    <phoneticPr fontId="1" type="noConversion"/>
  </si>
  <si>
    <t>펀드운용
업무
시작일</t>
    <phoneticPr fontId="6" type="noConversion"/>
  </si>
  <si>
    <t>전체
인원수</t>
    <phoneticPr fontId="6" type="noConversion"/>
  </si>
  <si>
    <t>펀드운용
담당
인력수</t>
    <phoneticPr fontId="6" type="noConversion"/>
  </si>
  <si>
    <t>자본계정
투자
담당인력수</t>
    <phoneticPr fontId="6" type="noConversion"/>
  </si>
  <si>
    <t>내부통제
기준 보유
유무</t>
    <phoneticPr fontId="1" type="noConversion"/>
  </si>
  <si>
    <t>운용인력앞성과보수
지급규정
보유 유무</t>
    <phoneticPr fontId="1" type="noConversion"/>
  </si>
  <si>
    <t>성명</t>
    <phoneticPr fontId="6" type="noConversion"/>
  </si>
  <si>
    <t>직위</t>
    <phoneticPr fontId="6" type="noConversion"/>
  </si>
  <si>
    <t>팩스</t>
    <phoneticPr fontId="6" type="noConversion"/>
  </si>
  <si>
    <t>Email</t>
    <phoneticPr fontId="6" type="noConversion"/>
  </si>
  <si>
    <t>약정총액</t>
    <phoneticPr fontId="6" type="noConversion"/>
  </si>
  <si>
    <t>투자총액</t>
    <phoneticPr fontId="6" type="noConversion"/>
  </si>
  <si>
    <t>성과보수
지급총액</t>
    <phoneticPr fontId="6" type="noConversion"/>
  </si>
  <si>
    <t>펀드
수익율
(Multiple)</t>
    <phoneticPr fontId="6" type="noConversion"/>
  </si>
  <si>
    <t>납입총액</t>
    <phoneticPr fontId="6" type="noConversion"/>
  </si>
  <si>
    <t>회수총액</t>
    <phoneticPr fontId="6" type="noConversion"/>
  </si>
  <si>
    <t>투자건수
(회수료)</t>
    <phoneticPr fontId="6" type="noConversion"/>
  </si>
  <si>
    <t>미회수
투자자산
가치총액</t>
    <phoneticPr fontId="6" type="noConversion"/>
  </si>
  <si>
    <t>투자금액
가중평균
수익율
(회수료)</t>
    <phoneticPr fontId="6" type="noConversion"/>
  </si>
  <si>
    <t>대표이사/참여인력</t>
    <phoneticPr fontId="6" type="noConversion"/>
  </si>
  <si>
    <t>제재</t>
    <phoneticPr fontId="6" type="noConversion"/>
  </si>
  <si>
    <t>투자관련
경력
(년수)</t>
    <phoneticPr fontId="6" type="noConversion"/>
  </si>
  <si>
    <t>산업경력
(년수)</t>
    <phoneticPr fontId="1" type="noConversion"/>
  </si>
  <si>
    <t>투자 및 회수실적</t>
    <phoneticPr fontId="6" type="noConversion"/>
  </si>
  <si>
    <t>현재 관리중인 투자</t>
    <phoneticPr fontId="5" type="noConversion"/>
  </si>
  <si>
    <t>성명</t>
    <phoneticPr fontId="6" type="noConversion"/>
  </si>
  <si>
    <t>주민등록번호상 앞6자리</t>
    <phoneticPr fontId="6" type="noConversion"/>
  </si>
  <si>
    <t>국적</t>
    <phoneticPr fontId="6" type="noConversion"/>
  </si>
  <si>
    <t>제재경력여부</t>
    <phoneticPr fontId="6" type="noConversion"/>
  </si>
  <si>
    <t>제재내역</t>
    <phoneticPr fontId="6" type="noConversion"/>
  </si>
  <si>
    <t>투자
건수</t>
    <phoneticPr fontId="6" type="noConversion"/>
  </si>
  <si>
    <t>투자건수
(회수료)</t>
    <phoneticPr fontId="6" type="noConversion"/>
  </si>
  <si>
    <t>투자총액</t>
    <phoneticPr fontId="6" type="noConversion"/>
  </si>
  <si>
    <t>회수총액</t>
    <phoneticPr fontId="6" type="noConversion"/>
  </si>
  <si>
    <t>미회수
투자자산
투자원금
총액</t>
    <phoneticPr fontId="6" type="noConversion"/>
  </si>
  <si>
    <t>미회수
투자자산
가치총액</t>
    <phoneticPr fontId="6" type="noConversion"/>
  </si>
  <si>
    <t>투자금액
가중평균
수익율</t>
    <phoneticPr fontId="6" type="noConversion"/>
  </si>
  <si>
    <t>투자금액
가중평균수익율
(회수료)</t>
    <phoneticPr fontId="6" type="noConversion"/>
  </si>
  <si>
    <t>미회수
투자건수</t>
    <phoneticPr fontId="5" type="noConversion"/>
  </si>
  <si>
    <t>미회수투자자산
투자원금총액</t>
    <phoneticPr fontId="5" type="noConversion"/>
  </si>
  <si>
    <t>미회수투자자산가치총액</t>
    <phoneticPr fontId="5" type="noConversion"/>
  </si>
  <si>
    <t>회사경력</t>
    <phoneticPr fontId="1" type="noConversion"/>
  </si>
  <si>
    <t>부서경력</t>
    <phoneticPr fontId="1" type="noConversion"/>
  </si>
  <si>
    <t>투자 내역</t>
    <phoneticPr fontId="1" type="noConversion"/>
  </si>
  <si>
    <t>투자건 담당 기간</t>
    <phoneticPr fontId="6" type="noConversion"/>
  </si>
  <si>
    <t>담당 역할(중복선택 가능)</t>
    <phoneticPr fontId="1" type="noConversion"/>
  </si>
  <si>
    <t>투자펀드 내역(펀드계정일 경우 작성)</t>
    <phoneticPr fontId="1" type="noConversion"/>
  </si>
  <si>
    <t>검증인</t>
    <phoneticPr fontId="6" type="noConversion"/>
  </si>
  <si>
    <t>재직회사명</t>
    <phoneticPr fontId="6" type="noConversion"/>
  </si>
  <si>
    <t>기간</t>
    <phoneticPr fontId="1" type="noConversion"/>
  </si>
  <si>
    <t>부서명</t>
    <phoneticPr fontId="1" type="noConversion"/>
  </si>
  <si>
    <t>피투자기업명</t>
    <phoneticPr fontId="6" type="noConversion"/>
  </si>
  <si>
    <t>피투자기업
법인유형</t>
    <phoneticPr fontId="6" type="noConversion"/>
  </si>
  <si>
    <t>피투자기업
주요산업분야</t>
    <phoneticPr fontId="6" type="noConversion"/>
  </si>
  <si>
    <t>투자자금 용도 및 사업내용</t>
    <phoneticPr fontId="1" type="noConversion"/>
  </si>
  <si>
    <t>투자일</t>
    <phoneticPr fontId="6" type="noConversion"/>
  </si>
  <si>
    <t>투자형태</t>
    <phoneticPr fontId="6" type="noConversion"/>
  </si>
  <si>
    <t>투자금액</t>
    <phoneticPr fontId="6" type="noConversion"/>
  </si>
  <si>
    <t>투자시점
취득
지분율</t>
    <phoneticPr fontId="1" type="noConversion"/>
  </si>
  <si>
    <t>회수여부</t>
    <phoneticPr fontId="6" type="noConversion"/>
  </si>
  <si>
    <t>투자
수익율
(IRR)</t>
    <phoneticPr fontId="6" type="noConversion"/>
  </si>
  <si>
    <t>최종회수일</t>
    <phoneticPr fontId="6" type="noConversion"/>
  </si>
  <si>
    <t>투자원금</t>
    <phoneticPr fontId="6" type="noConversion"/>
  </si>
  <si>
    <t>회수방법</t>
    <phoneticPr fontId="6" type="noConversion"/>
  </si>
  <si>
    <t>투자
기간</t>
    <phoneticPr fontId="6" type="noConversion"/>
  </si>
  <si>
    <t>감액
여부</t>
    <phoneticPr fontId="6" type="noConversion"/>
  </si>
  <si>
    <t>감액
금액</t>
    <phoneticPr fontId="6" type="noConversion"/>
  </si>
  <si>
    <t>시장성유무</t>
    <phoneticPr fontId="6" type="noConversion"/>
  </si>
  <si>
    <t>가치</t>
    <phoneticPr fontId="6" type="noConversion"/>
  </si>
  <si>
    <t>가치산출근거</t>
    <phoneticPr fontId="6" type="noConversion"/>
  </si>
  <si>
    <t>시작일</t>
    <phoneticPr fontId="6" type="noConversion"/>
  </si>
  <si>
    <t>종료일</t>
    <phoneticPr fontId="6" type="noConversion"/>
  </si>
  <si>
    <t>의사
결정</t>
    <phoneticPr fontId="1" type="noConversion"/>
  </si>
  <si>
    <t>발굴</t>
    <phoneticPr fontId="1" type="noConversion"/>
  </si>
  <si>
    <t>투자
검토 및
실행</t>
    <phoneticPr fontId="6" type="noConversion"/>
  </si>
  <si>
    <t>사후
관리</t>
    <phoneticPr fontId="6" type="noConversion"/>
  </si>
  <si>
    <t>회수</t>
    <phoneticPr fontId="6" type="noConversion"/>
  </si>
  <si>
    <t>담당 역할 상세서술</t>
    <phoneticPr fontId="1" type="noConversion"/>
  </si>
  <si>
    <t>펀드명</t>
    <phoneticPr fontId="6" type="noConversion"/>
  </si>
  <si>
    <t>펀드법적유형</t>
    <phoneticPr fontId="6" type="noConversion"/>
  </si>
  <si>
    <t>인력구분</t>
    <phoneticPr fontId="1" type="noConversion"/>
  </si>
  <si>
    <t>펀드
담당업무
시작일</t>
    <phoneticPr fontId="1" type="noConversion"/>
  </si>
  <si>
    <t>펀드
담당업무
종료일</t>
    <phoneticPr fontId="1" type="noConversion"/>
  </si>
  <si>
    <t>기간
(년수)</t>
    <phoneticPr fontId="1" type="noConversion"/>
  </si>
  <si>
    <t>소속</t>
    <phoneticPr fontId="6" type="noConversion"/>
  </si>
  <si>
    <t>연락처</t>
    <phoneticPr fontId="6" type="noConversion"/>
  </si>
  <si>
    <t>기재대상핵심인력 변경구분</t>
    <phoneticPr fontId="6" type="noConversion"/>
  </si>
  <si>
    <t>변경일자</t>
    <phoneticPr fontId="6" type="noConversion"/>
  </si>
  <si>
    <t>업무협력 개요</t>
    <phoneticPr fontId="6" type="noConversion"/>
  </si>
  <si>
    <t>업무협력 기간</t>
    <phoneticPr fontId="6" type="noConversion"/>
  </si>
  <si>
    <t>증빙서류
제출여부</t>
    <phoneticPr fontId="6" type="noConversion"/>
  </si>
  <si>
    <t>업무협력
사업명</t>
    <phoneticPr fontId="6" type="noConversion"/>
  </si>
  <si>
    <t>산업은행
담당부서</t>
    <phoneticPr fontId="6" type="noConversion"/>
  </si>
  <si>
    <t>산업은행
담당자</t>
    <phoneticPr fontId="6" type="noConversion"/>
  </si>
  <si>
    <t>업무협력 내용 상세기술</t>
    <phoneticPr fontId="6" type="noConversion"/>
  </si>
  <si>
    <t>기간(년수)</t>
    <phoneticPr fontId="6" type="noConversion"/>
  </si>
  <si>
    <t>제안서
작성
기준일</t>
    <phoneticPr fontId="6" type="noConversion"/>
  </si>
  <si>
    <t>제안펀드</t>
    <phoneticPr fontId="6" type="noConversion"/>
  </si>
  <si>
    <t>보수</t>
    <phoneticPr fontId="5" type="noConversion"/>
  </si>
  <si>
    <t>제안펀드 담당자</t>
    <phoneticPr fontId="6" type="noConversion"/>
  </si>
  <si>
    <t>투자기구</t>
    <phoneticPr fontId="6" type="noConversion"/>
  </si>
  <si>
    <t>존속기간</t>
    <phoneticPr fontId="6" type="noConversion"/>
  </si>
  <si>
    <t>납입방식</t>
    <phoneticPr fontId="6" type="noConversion"/>
  </si>
  <si>
    <t>목표
수익율
(IRR)</t>
    <phoneticPr fontId="6" type="noConversion"/>
  </si>
  <si>
    <t>회사명</t>
    <phoneticPr fontId="5" type="noConversion"/>
  </si>
  <si>
    <t>법인등록번호</t>
    <phoneticPr fontId="6" type="noConversion"/>
  </si>
  <si>
    <t>출자약정예상액</t>
    <phoneticPr fontId="6" type="noConversion"/>
  </si>
  <si>
    <t>참여
핵심
운용
인력수</t>
    <phoneticPr fontId="5" type="noConversion"/>
  </si>
  <si>
    <t>참여
일반
운용
인력수</t>
    <phoneticPr fontId="5" type="noConversion"/>
  </si>
  <si>
    <t>소속</t>
    <phoneticPr fontId="5" type="noConversion"/>
  </si>
  <si>
    <t>연락처</t>
    <phoneticPr fontId="5" type="noConversion"/>
  </si>
  <si>
    <t>출자확정구분</t>
    <phoneticPr fontId="6" type="noConversion"/>
  </si>
  <si>
    <t>중소기업창업투자회사</t>
  </si>
  <si>
    <t>펀드구분</t>
    <phoneticPr fontId="1" type="noConversion"/>
  </si>
  <si>
    <t>전략적투자자(SI)</t>
  </si>
  <si>
    <t>재무적투자자(FI)</t>
  </si>
  <si>
    <t>중기특화금융투자회사</t>
  </si>
  <si>
    <t>금융회사계열 PEF 운용사</t>
  </si>
  <si>
    <t>유한회사형 운용사</t>
  </si>
  <si>
    <t>제안사내 (타)펀드</t>
  </si>
  <si>
    <t>제안사 자본계정</t>
  </si>
  <si>
    <t>타운용사 자본계정</t>
  </si>
  <si>
    <t>공동(각자)대표이사</t>
  </si>
  <si>
    <t>사업부문 대표</t>
  </si>
  <si>
    <t>자펀드출자</t>
  </si>
  <si>
    <t>대출채권</t>
  </si>
  <si>
    <t>펀드청산시자본계정투자</t>
  </si>
  <si>
    <t>코스피</t>
  </si>
  <si>
    <t>환매</t>
  </si>
  <si>
    <t>운용사자본계정매각</t>
  </si>
  <si>
    <t>상환</t>
  </si>
  <si>
    <t>VC펀드계정투자</t>
  </si>
  <si>
    <t>외국법인국내지점</t>
  </si>
  <si>
    <t>기타(부동산 및 부실채권 자산의 합계액이 자산총액 50% 이상인 법인 등)</t>
  </si>
  <si>
    <t>M&amp;A자문</t>
  </si>
  <si>
    <t>투자컨설팅</t>
  </si>
  <si>
    <t>부동산 및 부실채권</t>
  </si>
  <si>
    <t>LP업무</t>
  </si>
  <si>
    <t>기타투자업무</t>
  </si>
  <si>
    <t>기타기관</t>
  </si>
  <si>
    <t>제안사</t>
    <phoneticPr fontId="5" type="noConversion"/>
  </si>
  <si>
    <t>Ⅰ.작성시 주의사항</t>
    <phoneticPr fontId="5" type="noConversion"/>
  </si>
  <si>
    <t>[공통사항]</t>
    <phoneticPr fontId="5" type="noConversion"/>
  </si>
  <si>
    <t>10. 입력값이 없는 부분은 행은 '행 숨기기'  또는 '삭제' 기능을 사용하여 인쇄영역을 조정</t>
    <phoneticPr fontId="5" type="noConversion"/>
  </si>
  <si>
    <t>12. 단독제안인 경우 1개 엑셀 파일을 제출하고, 공동제안인 경우 제안사별로 엑셀 파일 제출</t>
    <phoneticPr fontId="5" type="noConversion"/>
  </si>
  <si>
    <t>13. 해당사항이 없을 경우 공란인 상태로 제출</t>
    <phoneticPr fontId="5" type="noConversion"/>
  </si>
  <si>
    <t>14. 외화거래의 경우, 환율은 거래일 당시 최초고시 매매기준율을 적용하여 원화 환산</t>
    <phoneticPr fontId="5" type="noConversion"/>
  </si>
  <si>
    <t>[잦은 기재 오류 내용]</t>
    <phoneticPr fontId="6" type="noConversion"/>
  </si>
  <si>
    <t>Ⅱ. 용어의 정의 등</t>
    <phoneticPr fontId="5" type="noConversion"/>
  </si>
  <si>
    <t xml:space="preserve">   사업자등록번호는 000-00-00000, 법인등록번호는 000000-0000000 형식으로 입력 </t>
    <phoneticPr fontId="5" type="noConversion"/>
  </si>
  <si>
    <t>4. 'Alt+Enter'나 연이은 공백은 입력하지 말 것</t>
    <phoneticPr fontId="5" type="noConversion"/>
  </si>
  <si>
    <t>제안사 법인등기부등본 상의 설립일</t>
    <phoneticPr fontId="6" type="noConversion"/>
  </si>
  <si>
    <t>펀드운용업무시작일</t>
    <phoneticPr fontId="6" type="noConversion"/>
  </si>
  <si>
    <t>제안사가 펀드법적유형 중 하나에 해당하는 자격을 가지고 있는 경우 해당 자격 취득일</t>
    <phoneticPr fontId="6" type="noConversion"/>
  </si>
  <si>
    <t>자격이 필요 없는 경우는 조직개편일 등</t>
    <phoneticPr fontId="6" type="noConversion"/>
  </si>
  <si>
    <t>※ M&amp;A이전 운용 펀드와 회사분할 후 운용한 펀드는 고려하되 회사분할 이전에 청산한 펀드는 제외</t>
    <phoneticPr fontId="5" type="noConversion"/>
  </si>
  <si>
    <t>펀드</t>
    <phoneticPr fontId="6" type="noConversion"/>
  </si>
  <si>
    <t>ⅱ) 법적유형이 다음 중 하나에 해당하는 경우에 한하며</t>
    <phoneticPr fontId="6" type="noConversion"/>
  </si>
  <si>
    <t xml:space="preserve"> ① PE펀드</t>
    <phoneticPr fontId="1" type="noConversion"/>
  </si>
  <si>
    <t xml:space="preserve"> ② VC펀드</t>
    <phoneticPr fontId="1" type="noConversion"/>
  </si>
  <si>
    <t>의사결정, 투자대상 발굴, 투자검토 및 투자실행, 사후관리, 회수 업무</t>
    <phoneticPr fontId="6" type="noConversion"/>
  </si>
  <si>
    <t>등록이 필요없는 경우 결성총회일, 창립총회일 또는 계약체결일</t>
    <phoneticPr fontId="6" type="noConversion"/>
  </si>
  <si>
    <t>투자기간종료(예정)일</t>
    <phoneticPr fontId="6" type="noConversion"/>
  </si>
  <si>
    <t>출자자총회에서 의결된 해산일. 또는 투자규약(또는 정관) 상의 해산 예정일</t>
    <phoneticPr fontId="6" type="noConversion"/>
  </si>
  <si>
    <t>펀드
유형</t>
    <phoneticPr fontId="6" type="noConversion"/>
  </si>
  <si>
    <t>제3자로부터 Contest 방식에 의해 펀드운용사로 선정되어 출자자를 모집하고 있는 경우</t>
    <phoneticPr fontId="5" type="noConversion"/>
  </si>
  <si>
    <t>투자
기업
법인
유형</t>
    <phoneticPr fontId="6" type="noConversion"/>
  </si>
  <si>
    <t>국내설립법인</t>
    <phoneticPr fontId="6" type="noConversion"/>
  </si>
  <si>
    <t>본점 소재지가 국내인 법인 및 국내에 법인 등기한 외국법인의 국내 지사</t>
    <phoneticPr fontId="6" type="noConversion"/>
  </si>
  <si>
    <t>해외출자법인</t>
    <phoneticPr fontId="6" type="noConversion"/>
  </si>
  <si>
    <t>국내설립법인의 사업과 관련하여 동 국내설립법인이 출자한 외국법인</t>
    <phoneticPr fontId="6" type="noConversion"/>
  </si>
  <si>
    <t>※ 펀드 또는 운용인력이 국내설립법인과 공동 투자하여 해외출자법인이 된 경우 포함</t>
    <phoneticPr fontId="5" type="noConversion"/>
  </si>
  <si>
    <t>외국법인
국내지점</t>
    <phoneticPr fontId="6" type="noConversion"/>
  </si>
  <si>
    <t>외국환거래규정에 따라 국내에 지점 신고와 영업소를 등기를 완료한 외국법인의 국내 영업소</t>
    <phoneticPr fontId="6" type="noConversion"/>
  </si>
  <si>
    <t>외국법인</t>
    <phoneticPr fontId="5" type="noConversion"/>
  </si>
  <si>
    <t>본점 소재지가 국외인 법인으로서 해외출자법인 및 외국법인 국내지점을 제외한 법인</t>
    <phoneticPr fontId="5" type="noConversion"/>
  </si>
  <si>
    <t>기타</t>
    <phoneticPr fontId="5" type="noConversion"/>
  </si>
  <si>
    <t>법인이 아닌 경우</t>
    <phoneticPr fontId="5" type="noConversion"/>
  </si>
  <si>
    <t>운용 중 또는 청산 중 펀드에 대해 다음 식으로 계산된 금액</t>
    <phoneticPr fontId="6" type="noConversion"/>
  </si>
  <si>
    <t>펀드추가투자
예상금액</t>
    <phoneticPr fontId="6" type="noConversion"/>
  </si>
  <si>
    <t xml:space="preserve">ⅰ) 제안서 작성 기준일이 펀드의 투자기간종료(예정)일 이전인 경우로서 </t>
    <phoneticPr fontId="6" type="noConversion"/>
  </si>
  <si>
    <t xml:space="preserve">ⅱ) 펀드 투자규약(또는 정관)상의 투자의무비율 준수 또는 펀드운용목적 달성을 위해 </t>
    <phoneticPr fontId="6" type="noConversion"/>
  </si>
  <si>
    <t>ⅲ) 해당 펀드를 통해 추가로 투자할 계획인 금액</t>
    <phoneticPr fontId="6" type="noConversion"/>
  </si>
  <si>
    <t xml:space="preserve">참여
인력
</t>
    <phoneticPr fontId="6" type="noConversion"/>
  </si>
  <si>
    <t>대표펀드
매니저</t>
    <phoneticPr fontId="6" type="noConversion"/>
  </si>
  <si>
    <t>핵심운용인력</t>
    <phoneticPr fontId="1" type="noConversion"/>
  </si>
  <si>
    <t>ⅰ) 제안서작성기준일 현재 제안사에 재직중이면서</t>
    <phoneticPr fontId="6" type="noConversion"/>
  </si>
  <si>
    <t>ⅱ) 금번 제안펀드를 책임지고 전담하여 운용할 인력으로서</t>
    <phoneticPr fontId="6" type="noConversion"/>
  </si>
  <si>
    <t>ⅲ) 제안펀드의 규약(또는 정관)에 기재될 예정인 인력</t>
    <phoneticPr fontId="6" type="noConversion"/>
  </si>
  <si>
    <t xml:space="preserve">    선택하여야 함</t>
    <phoneticPr fontId="1" type="noConversion"/>
  </si>
  <si>
    <t>ⅱ) 핵심운용인력과 관리인력이 아닌 자로서</t>
    <phoneticPr fontId="5" type="noConversion"/>
  </si>
  <si>
    <t xml:space="preserve">    펀드운용 실무를 담당할 인력</t>
    <phoneticPr fontId="1" type="noConversion"/>
  </si>
  <si>
    <t>관리인력</t>
    <phoneticPr fontId="6" type="noConversion"/>
  </si>
  <si>
    <t>ⅱ) 제안펀드의 운용에는 참여하지 않으나 제안펀드를 관리(회계관리, 리스크관리 등)하는 인력</t>
    <phoneticPr fontId="5" type="noConversion"/>
  </si>
  <si>
    <t>펀드
거래
유형</t>
    <phoneticPr fontId="6" type="noConversion"/>
  </si>
  <si>
    <t>펀드 운용중 또는 청산시 출자자에게 현금으로 분배한 경우 그 금액</t>
    <phoneticPr fontId="5" type="noConversion"/>
  </si>
  <si>
    <t xml:space="preserve"> (원천징수 후 금액을 분배한 경우 원천징수 후 금액)</t>
    <phoneticPr fontId="1" type="noConversion"/>
  </si>
  <si>
    <t>운용중 또는 청산중인 펀드의 수익률 산출을 위한 가상의 거래로 펀드 순자산을 출자자 앞 분배하는 것으로</t>
    <phoneticPr fontId="6" type="noConversion"/>
  </si>
  <si>
    <t>가정한 금액</t>
    <phoneticPr fontId="1" type="noConversion"/>
  </si>
  <si>
    <t>기재대상핵심인력</t>
    <phoneticPr fontId="6" type="noConversion"/>
  </si>
  <si>
    <t>규약(또는 정관) 등에 기재되어 있는 인력</t>
    <phoneticPr fontId="6" type="noConversion"/>
  </si>
  <si>
    <t xml:space="preserve">   본 작성요령에서 정의하는 "핵심운용인력"에 준하는 인력</t>
    <phoneticPr fontId="6" type="noConversion"/>
  </si>
  <si>
    <t>※ 핵심운용인력 자격요건</t>
    <phoneticPr fontId="1" type="noConversion"/>
  </si>
  <si>
    <t xml:space="preserve">       회수 등의 실무 수행 또는 의사결정 과정에 참여한 경력</t>
    <phoneticPr fontId="1" type="noConversion"/>
  </si>
  <si>
    <t>Ⅲ. Sheet별 작성요령</t>
    <phoneticPr fontId="5" type="noConversion"/>
  </si>
  <si>
    <t>[1.1 제안펀드]</t>
    <phoneticPr fontId="5" type="noConversion"/>
  </si>
  <si>
    <t>[1.2 예상출자내역]</t>
    <phoneticPr fontId="1" type="noConversion"/>
  </si>
  <si>
    <t xml:space="preserve">    - 특수관계인과 펀드참여인력(핵심운용인력)에 모두 해당될 경우, 펀드참여인력으로 기재</t>
    <phoneticPr fontId="6" type="noConversion"/>
  </si>
  <si>
    <t>[2.1 제안사 개요]</t>
    <phoneticPr fontId="5" type="noConversion"/>
  </si>
  <si>
    <t>1. 항목별 작성요령</t>
    <phoneticPr fontId="5" type="noConversion"/>
  </si>
  <si>
    <t xml:space="preserve">  3) '펀드운용업무시작일' 및 '운용펀드 최초결성일'에 대한 근거서류를 기초로 작성</t>
    <phoneticPr fontId="5" type="noConversion"/>
  </si>
  <si>
    <t xml:space="preserve">  4) 펀드운용 담당인력수, 자본계정투자 담당인력수</t>
    <phoneticPr fontId="5" type="noConversion"/>
  </si>
  <si>
    <t xml:space="preserve">    - '제안서작성기준일' 현재 제안사에 소속되어 있는 인력을 기준으로 작성</t>
    <phoneticPr fontId="5" type="noConversion"/>
  </si>
  <si>
    <t xml:space="preserve">    - 특정인력이 펀드운용과 자본계정 투자를 동시에 담당하는 경우 주된 업무를 기준으로 작성</t>
    <phoneticPr fontId="5" type="noConversion"/>
  </si>
  <si>
    <t xml:space="preserve">  5) "제안사 내규 현황"은 실제 제안사의 내규 및 규정에 의거하여 작성</t>
    <phoneticPr fontId="5" type="noConversion"/>
  </si>
  <si>
    <t>[2.2 제안사 재무현황]</t>
    <phoneticPr fontId="5" type="noConversion"/>
  </si>
  <si>
    <t>1. 작성대상</t>
    <phoneticPr fontId="5" type="noConversion"/>
  </si>
  <si>
    <t>1) 펀드 규약(또는 정관) 상에 제안사가 운용사로 기재된 펀드로서</t>
    <phoneticPr fontId="6" type="noConversion"/>
  </si>
  <si>
    <t>2. 작성순서 : 등록/신고(예정)일이 빠른 순서</t>
    <phoneticPr fontId="5" type="noConversion"/>
  </si>
  <si>
    <t>3. 항목별 작성요령</t>
    <phoneticPr fontId="5" type="noConversion"/>
  </si>
  <si>
    <t xml:space="preserve">  1) 펀드사업자등록번호(또는 고유번호) : 미결성 등으로 인해 사업자등록번호(또는 고유번호)가 없는 경우 제외</t>
    <phoneticPr fontId="5" type="noConversion"/>
  </si>
  <si>
    <t xml:space="preserve">  2) 펀드상태 : 제안서작성기준일을 기준으로 펀드상태를 판단</t>
    <phoneticPr fontId="5" type="noConversion"/>
  </si>
  <si>
    <t xml:space="preserve">  3) 주목적투자분야 : 펀드 투자규약(또는 정관) 상의 주목적투자분야 및 펀드의 주요 투자분야 작성</t>
    <phoneticPr fontId="5" type="noConversion"/>
  </si>
  <si>
    <t xml:space="preserve">    ※ 펀드수익율 : 성과보수 배분전 수익율 기준임</t>
    <phoneticPr fontId="5" type="noConversion"/>
  </si>
  <si>
    <t xml:space="preserve">    ※ 회수총액 : 투자에 대한 회수금액 총액으로 예금 등 금융상품에 대한 원리금 등 회수금액을 포함하지 않음</t>
    <phoneticPr fontId="5" type="noConversion"/>
  </si>
  <si>
    <t xml:space="preserve">    - 핵심운용인력(최초규약 상) : 최초규약상 기재된 핵심운용인력 최대 3인 작성</t>
    <phoneticPr fontId="6" type="noConversion"/>
  </si>
  <si>
    <t xml:space="preserve">    - 핵심운용인력(청산시 or 제안서작성기준일 상) : 청산펀드의 경우, 청산 당시의 핵심운용인력을 최대 3인 작성</t>
    <phoneticPr fontId="6" type="noConversion"/>
  </si>
  <si>
    <t xml:space="preserve">      존속중인 펀드의 경우, 제안서 작성기준일 현재의 핵심운용인력으로 최대 3인 작성</t>
    <phoneticPr fontId="6" type="noConversion"/>
  </si>
  <si>
    <t xml:space="preserve">    ※ 최초규약상 핵심운용인력이 존재하지 않는경우 "최초규약상 핵심 운용 인력 수" 항목은 0을 기재</t>
    <phoneticPr fontId="5" type="noConversion"/>
  </si>
  <si>
    <t xml:space="preserve">    - 투자규약(또는 정관)의 변경이 있었던 경우 최종 투자규약(또는 정관)의 내용을 기재</t>
    <phoneticPr fontId="5" type="noConversion"/>
  </si>
  <si>
    <t xml:space="preserve">1. 작성대상 </t>
    <phoneticPr fontId="5" type="noConversion"/>
  </si>
  <si>
    <t xml:space="preserve">      ※ 작성시 성공, 실패 사례 모두 포함</t>
    <phoneticPr fontId="5" type="noConversion"/>
  </si>
  <si>
    <t>2) 자본계정은 작성대상 외</t>
    <phoneticPr fontId="5" type="noConversion"/>
  </si>
  <si>
    <t>3) 동일 기업에 대한 중복 투자의 경우 투자일자 및 투자 유형에 따라 건별 분리 기재</t>
    <phoneticPr fontId="1" type="noConversion"/>
  </si>
  <si>
    <t>2. 작성순서</t>
    <phoneticPr fontId="5" type="noConversion"/>
  </si>
  <si>
    <t xml:space="preserve">  3) 펀드명과 펀드사업자등록번호를 정확히 기재하여야 연관된 수식이 정상적으로 작동</t>
    <phoneticPr fontId="5" type="noConversion"/>
  </si>
  <si>
    <t xml:space="preserve">  4) 투자목적의 특수목적회사(SPC 등)를 통해 투자한 경우 실제 투자대상기업을 기재</t>
    <phoneticPr fontId="5" type="noConversion"/>
  </si>
  <si>
    <t xml:space="preserve">    - 자본계정 투자건이 펀드계정과 동반투자한 경우 그 사유와 이해상충 방지관련 내용을 기입</t>
    <phoneticPr fontId="5" type="noConversion"/>
  </si>
  <si>
    <t xml:space="preserve">    - Co-GP로 투자한 경우 각자의 투자건으로 기입</t>
    <phoneticPr fontId="5" type="noConversion"/>
  </si>
  <si>
    <t xml:space="preserve">    -  "회수투자자산 투자원금(T) + 감액금액(X) + 미회수투자자산 투자원금(Z) = 'N'열 투자금액"이 되어야 함</t>
    <phoneticPr fontId="5" type="noConversion"/>
  </si>
  <si>
    <t xml:space="preserve">    -  (예시)</t>
    <phoneticPr fontId="5" type="noConversion"/>
  </si>
  <si>
    <t xml:space="preserve">        기업 또는 투자목적회사의 자기자본의 5% 이상인 경우</t>
    <phoneticPr fontId="5" type="noConversion"/>
  </si>
  <si>
    <t xml:space="preserve">       감액시, 감액일자를 최종회수일로 기재하되, 감액일 이후 회수일이 있을 경우에는 실제 최종회수일을 기재</t>
    <phoneticPr fontId="5" type="noConversion"/>
  </si>
  <si>
    <t xml:space="preserve">                 등으로 산정근거를 명확하게 기재 </t>
    <phoneticPr fontId="5" type="noConversion"/>
  </si>
  <si>
    <t xml:space="preserve">    - 투자목적회사를 통한 투자인 경우 그 사실 </t>
    <phoneticPr fontId="5" type="noConversion"/>
  </si>
  <si>
    <t xml:space="preserve">    - 청산시 현물분배한 경우 또는 운용사 자본계정으로 매각한 경우에는 가격 산출근거 </t>
    <phoneticPr fontId="5" type="noConversion"/>
  </si>
  <si>
    <t xml:space="preserve">    - 미회수투자자산 가치가 감액처리된 가치인 경우 감액처리한 사실</t>
    <phoneticPr fontId="5" type="noConversion"/>
  </si>
  <si>
    <t xml:space="preserve">    - 회수구분이 "부분회수"인 경우 그 사유 등 </t>
    <phoneticPr fontId="5" type="noConversion"/>
  </si>
  <si>
    <t xml:space="preserve">    - 신주인수권부사채의 Warrant를 행사하여 신주인수시에는 별도의 투자건으로 작성(단, 대용납입 경우 작성제외)</t>
    <phoneticPr fontId="5" type="noConversion"/>
  </si>
  <si>
    <t>[3.1 대표이사&amp;참여인력 개요]</t>
    <phoneticPr fontId="5" type="noConversion"/>
  </si>
  <si>
    <t>1. 작성대상 : 대표이사(또는 사업부문 대표) 및 제안펀드에 참여하는 대표펀드매니저, 핵심운용인력, 일반운용인력 및 관리인력</t>
    <phoneticPr fontId="5" type="noConversion"/>
  </si>
  <si>
    <t xml:space="preserve">    ※ 이후 Sheet 작성시, [3.1 대표이사&amp;참여인력 개요]에 작성된 대표이사(또는 사업부문 대표)의 내용으로 작성할 것 </t>
    <phoneticPr fontId="1" type="noConversion"/>
  </si>
  <si>
    <t xml:space="preserve">  1) 대표이사(또는 사업부문 대표), 대표펀드매니저, 핵심운용인력, 일반운용인력, 관리인력 순</t>
    <phoneticPr fontId="5" type="noConversion"/>
  </si>
  <si>
    <t xml:space="preserve">  2) 제안 펀드의 운용에 있어 중요한 역할을 수행할 운용인력 순으로 기재하고,</t>
    <phoneticPr fontId="5" type="noConversion"/>
  </si>
  <si>
    <t xml:space="preserve">     '주요평가대상3인'에 금번 선정 심사시 주요 평가희망대상 3인(대표펀드매니저 1인, 핵심운용인력 2인) 무조건 선택</t>
    <phoneticPr fontId="5" type="noConversion"/>
  </si>
  <si>
    <t xml:space="preserve">  1) 제안사 지분율 및 등기임원 여부 선택</t>
    <phoneticPr fontId="5" type="noConversion"/>
  </si>
  <si>
    <t xml:space="preserve">  2) 인력구분 : 제안펀드에서 수행할 역할 선택</t>
    <phoneticPr fontId="5" type="noConversion"/>
  </si>
  <si>
    <t xml:space="preserve">  3) 주요평가대상3인 : 금번 심사시 주요 평가희망대상 3인(대표펀드매니저 필수 포함)은 "Yes", 나머지 인력은 "No" 선택</t>
    <phoneticPr fontId="5" type="noConversion"/>
  </si>
  <si>
    <t xml:space="preserve">                             ※ 공동 운용 제안의 경우, 2인(대표펀드매니저 필수 포함)은 "Yes", 나머지 인력은 "No" 선택</t>
    <phoneticPr fontId="5" type="noConversion"/>
  </si>
  <si>
    <t>※</t>
    <phoneticPr fontId="5" type="noConversion"/>
  </si>
  <si>
    <t xml:space="preserve">  4) 제재내용 : 제재경력여부가 "YES"인 경우에 한해 간략히 작성 </t>
    <phoneticPr fontId="5" type="noConversion"/>
  </si>
  <si>
    <t>[3.2 참여인력 투자현황]</t>
    <phoneticPr fontId="5" type="noConversion"/>
  </si>
  <si>
    <t xml:space="preserve">     포함) 투자</t>
    <phoneticPr fontId="6" type="noConversion"/>
  </si>
  <si>
    <t xml:space="preserve">     대한 프로젝트 투자포함) 투자  </t>
    <phoneticPr fontId="6" type="noConversion"/>
  </si>
  <si>
    <t xml:space="preserve">     - 트레이딩, 공모펀드 운용 등 단기 수익 획득 목적 투자와 주관사 업무·인수업무로 인한 투자</t>
    <phoneticPr fontId="6" type="noConversion"/>
  </si>
  <si>
    <t xml:space="preserve">     - 투자구조와 관계없이 최종 투자대상이 부동산, 무수익대출(NPL), 실물(Commodity) 등의 자산과 관련된  주식 또는 주식</t>
    <phoneticPr fontId="6" type="noConversion"/>
  </si>
  <si>
    <t xml:space="preserve">       연계채권(동 자산의 합계액이 자산총액의 50% 이상인 법인의 주식이나 주식연계채권 포함)에 대한 투자 제외</t>
    <phoneticPr fontId="6" type="noConversion"/>
  </si>
  <si>
    <t xml:space="preserve">  ※ 성공 및 실패사례 누락없이 작성</t>
    <phoneticPr fontId="5" type="noConversion"/>
  </si>
  <si>
    <t xml:space="preserve">  ※ 동일 투자건에 다수의 인력이 참여한 경우 가장 기여도가 높은 1인의 실적으로 기재</t>
    <phoneticPr fontId="5" type="noConversion"/>
  </si>
  <si>
    <t xml:space="preserve">     예시) ㈜가나다에 A가 발굴및투자검토, B가 사후관리, C가 회수한 경우 A,B,C, 중 가장 기여도가 높은 1인만 기재 </t>
    <phoneticPr fontId="5" type="noConversion"/>
  </si>
  <si>
    <t xml:space="preserve">            즉, ㈜가나다 투자건에는 1명(A,B,C중 1명)만 기재되어야 함</t>
    <phoneticPr fontId="5" type="noConversion"/>
  </si>
  <si>
    <t xml:space="preserve">  ※ 투자시기 차이 등으로 참여인력의 실적이 구분되는 경우에는 참여인력별로 구분 가능</t>
    <phoneticPr fontId="5" type="noConversion"/>
  </si>
  <si>
    <t xml:space="preserve">2. 작성순서 </t>
    <phoneticPr fontId="5" type="noConversion"/>
  </si>
  <si>
    <t xml:space="preserve">  1) [3.1 대표이사&amp;참여인력 개요] Sheet의 입력된 인력순</t>
    <phoneticPr fontId="1" type="noConversion"/>
  </si>
  <si>
    <t xml:space="preserve"> ※  단, 제안펀드에 참여하지 않는 대표이사(또는 사업부문 대표)의 경우, 확인 불가시 작성 생략 가능</t>
    <phoneticPr fontId="5" type="noConversion"/>
  </si>
  <si>
    <t xml:space="preserve">  2) 투자실행일이 빠른 순</t>
    <phoneticPr fontId="5" type="noConversion"/>
  </si>
  <si>
    <t xml:space="preserve">3. 항목별 작성요령 </t>
    <phoneticPr fontId="5" type="noConversion"/>
  </si>
  <si>
    <t xml:space="preserve">     ※ 감액내역이 있는 투자건 기재시 주의 요망</t>
    <phoneticPr fontId="5" type="noConversion"/>
  </si>
  <si>
    <t xml:space="preserve">     - 현재 재직기관의 담당역할(발굴, 투자검토 등)에 대하여 현장실사시 증빙가능하여야 함</t>
    <phoneticPr fontId="5" type="noConversion"/>
  </si>
  <si>
    <t xml:space="preserve">     - 인력구분 : 해당펀드에서 담당한 역할 선택</t>
    <phoneticPr fontId="5" type="noConversion"/>
  </si>
  <si>
    <t xml:space="preserve">     - 펀드운용업무 시작일 및 종료일 기재. 단, 운용업무 시작일과 종료일은 부서 재직기간을 벗어날 수 없음</t>
    <phoneticPr fontId="5" type="noConversion"/>
  </si>
  <si>
    <t xml:space="preserve">     - 검증인의 성명, 부서, 직위, 전화번호를 포함한 접촉 정보를 기입</t>
    <phoneticPr fontId="5" type="noConversion"/>
  </si>
  <si>
    <t>[3.3 참여인력 학력]</t>
    <phoneticPr fontId="5" type="noConversion"/>
  </si>
  <si>
    <t>1. 작성대상 : [3.1 대표이사&amp;참여인력 개요] Sheet의 입력된 인력</t>
    <phoneticPr fontId="1" type="noConversion"/>
  </si>
  <si>
    <t>[3.4 대표이사&amp;참여인력 경력]</t>
    <phoneticPr fontId="5" type="noConversion"/>
  </si>
  <si>
    <t xml:space="preserve">1. 작성대상 : 대표이사(또는 사업부문 대표), 핵심운용인력(대표펀드매니저 포함), 일반운용인력, 관리인력 </t>
    <phoneticPr fontId="5" type="noConversion"/>
  </si>
  <si>
    <t xml:space="preserve">    ※ 대표이사(또는 사업부문 대표) 필수 작성, 작성 생략 불가</t>
    <phoneticPr fontId="5" type="noConversion"/>
  </si>
  <si>
    <t xml:space="preserve">  예) 가인베스트먼트에서 3년간 근무(PE본부 2년, VC본부 1년), PE본부 2년 중 PE펀드운용업무 1년, PE고유계정투자업무 1년</t>
    <phoneticPr fontId="5" type="noConversion"/>
  </si>
  <si>
    <t xml:space="preserve">      VC본부 1년간 VC펀드운용업무인 경우, 아래와 같이 3건의 경력으로 기재</t>
    <phoneticPr fontId="5" type="noConversion"/>
  </si>
  <si>
    <t xml:space="preserve">  1) 재직회사 및 담당업무</t>
    <phoneticPr fontId="5" type="noConversion"/>
  </si>
  <si>
    <t xml:space="preserve">   - 재직부서 및 담당업무 : 재직부서명, 직위 및 담당업무 기재</t>
    <phoneticPr fontId="5" type="noConversion"/>
  </si>
  <si>
    <t xml:space="preserve">   - 담당업무 상세내역</t>
    <phoneticPr fontId="5" type="noConversion"/>
  </si>
  <si>
    <t xml:space="preserve">     ⅰ) '투자업무 수행여부' 선택 후 '주요업무 수행내역' 선택</t>
    <phoneticPr fontId="5" type="noConversion"/>
  </si>
  <si>
    <t xml:space="preserve">    ※ '투자업무 수행여부'란에 "YES" 선택시, '주요업무 수행내역'에는 "비투자업무" 선택할 수 없음</t>
    <phoneticPr fontId="5" type="noConversion"/>
  </si>
  <si>
    <t xml:space="preserve">  ⅱ) '주요업무 수행내역'은 해당부서 재직 당시 담당업무를 기간별로 나누어 세부적으로 기재하되, 동일기간에 담당업무가 </t>
    <phoneticPr fontId="6" type="noConversion"/>
  </si>
  <si>
    <t xml:space="preserve">      중복되는 경우에는 주된 업무내용을 기재</t>
    <phoneticPr fontId="6" type="noConversion"/>
  </si>
  <si>
    <t xml:space="preserve">    ※ '주요업무 수행내역'는 아래의 기준에 따라 선택</t>
    <phoneticPr fontId="5" type="noConversion"/>
  </si>
  <si>
    <t xml:space="preserve">      '제안펀드의 신청분야 관련성 상세기재'에 관련내용 상세 기재</t>
    <phoneticPr fontId="6" type="noConversion"/>
  </si>
  <si>
    <t xml:space="preserve">  ⅳ) 업무 수행기간 : 해당 업무 담당기간 기재하되, 담당기간의 합산년수가 회사 및 부서 재직기간과 일치하도록 작성</t>
    <phoneticPr fontId="1" type="noConversion"/>
  </si>
  <si>
    <t>[4.1 펀드 거래]</t>
    <phoneticPr fontId="5" type="noConversion"/>
  </si>
  <si>
    <t xml:space="preserve">  2) 거래내역 : 펀드 입장에서 출자자와 거래한 내역 및 성과보수로 운용사와 거래한 내역</t>
    <phoneticPr fontId="5" type="noConversion"/>
  </si>
  <si>
    <t xml:space="preserve">2. 작성순서 : '결성일'이 빠른 펀드의 거래내역을 거래일자가 빠른 순으로 작성 </t>
    <phoneticPr fontId="5" type="noConversion"/>
  </si>
  <si>
    <t xml:space="preserve">  2) 운용중/청산중 펀드는 해당 펀드의 전체 실제 거래 내역 기입 후, 타 펀드 거래내역 입력 전 "가상분배"를 반드시 입력</t>
    <phoneticPr fontId="5" type="noConversion"/>
  </si>
  <si>
    <t>3. 작성시 주의사항</t>
    <phoneticPr fontId="5" type="noConversion"/>
  </si>
  <si>
    <t xml:space="preserve">  1) 거래일자가 제안서 작성 기준일이전 경우에만 기입</t>
    <phoneticPr fontId="5" type="noConversion"/>
  </si>
  <si>
    <t xml:space="preserve">  2) 거래구분 중 "납입"은 음(-)의 값을, "현금분배" 및 "현물분배", "성과보수", "가상분배"는 양(+)의 값을 기록 </t>
    <phoneticPr fontId="5" type="noConversion"/>
  </si>
  <si>
    <t xml:space="preserve">    - 거래일 : 제안서 작성 기준일</t>
    <phoneticPr fontId="5" type="noConversion"/>
  </si>
  <si>
    <t>[4.2 핵심운용인력 변경이력]</t>
    <phoneticPr fontId="5" type="noConversion"/>
  </si>
  <si>
    <t xml:space="preserve">     ※  설립시 선임, 퇴사 · 변경선임, 추가선임, 청산시 또는 제안서기준일 현재 등</t>
    <phoneticPr fontId="6" type="noConversion"/>
  </si>
  <si>
    <t>2. 작성순서 :</t>
    <phoneticPr fontId="5" type="noConversion"/>
  </si>
  <si>
    <t xml:space="preserve">  2) 기재대상핵심인력 변경일자 순</t>
    <phoneticPr fontId="6" type="noConversion"/>
  </si>
  <si>
    <t>3. 항목별 작성요령</t>
    <phoneticPr fontId="6" type="noConversion"/>
  </si>
  <si>
    <t>1) 펀드설립시 선임한 기재대상핵심인력 전원을 기재</t>
    <phoneticPr fontId="1" type="noConversion"/>
  </si>
  <si>
    <t xml:space="preserve">    - 해당펀드 규약(또는 정관) 상 기재되어 있는 기재대상핵심인력이 없는 경우는 기재하지 않음</t>
    <phoneticPr fontId="6" type="noConversion"/>
  </si>
  <si>
    <t xml:space="preserve"> - 펀드 기재대상핵심인력에서 제외되는 경우 "유출", 신규로 선임되는 경우 "유입"으로 기재</t>
    <phoneticPr fontId="1" type="noConversion"/>
  </si>
  <si>
    <t xml:space="preserve"> - 동시에 수인의 기재대상핵심인력이 변경될 경우 각각 별도 행으로 기재 (1인당 1개 행으로 기재하는 것이 원칙)</t>
    <phoneticPr fontId="1" type="noConversion"/>
  </si>
  <si>
    <t xml:space="preserve"> - 기재대상핵심인력 변경관련하여 현장실사시 관련증빙(창투조합 등록원부, KVF변경신고서 등) 요청시 제시가능하여야 함</t>
    <phoneticPr fontId="1" type="noConversion"/>
  </si>
  <si>
    <t xml:space="preserve">   ※ 변경구분 기재요령(사례별)</t>
    <phoneticPr fontId="6" type="noConversion"/>
  </si>
  <si>
    <t>각각 "유출"로 기재하여 2개 행으로 기재 (신규로 선임되는 인력은 각각 "유입"으로 기재하여 별도의 2개 행으로 기재)</t>
    <phoneticPr fontId="6" type="noConversion"/>
  </si>
  <si>
    <t>[5.1 업무협력 현황]</t>
    <phoneticPr fontId="5" type="noConversion"/>
  </si>
  <si>
    <t xml:space="preserve">  2) 산업은행 협력부서 및 담당자 : 업무협력사업 당시 산업은행 주관부서 및 담당자 기재</t>
    <phoneticPr fontId="5" type="noConversion"/>
  </si>
  <si>
    <t>정책출자</t>
    <phoneticPr fontId="6" type="noConversion"/>
  </si>
  <si>
    <t>납입방식</t>
    <phoneticPr fontId="1" type="noConversion"/>
  </si>
  <si>
    <t>공동투자약정
상대방 유형</t>
    <phoneticPr fontId="1" type="noConversion"/>
  </si>
  <si>
    <t>회수구분</t>
    <phoneticPr fontId="1" type="noConversion"/>
  </si>
  <si>
    <t>회수유형</t>
    <phoneticPr fontId="1" type="noConversion"/>
  </si>
  <si>
    <t>펀드거래유형</t>
    <phoneticPr fontId="1" type="noConversion"/>
  </si>
  <si>
    <t>펀드유형
(투자대상확정여부)</t>
    <phoneticPr fontId="6" type="noConversion"/>
  </si>
  <si>
    <t>출자자유형</t>
    <phoneticPr fontId="6" type="noConversion"/>
  </si>
  <si>
    <t>제안사</t>
    <phoneticPr fontId="1" type="noConversion"/>
  </si>
  <si>
    <t>계열회사 및 특수관계인</t>
    <phoneticPr fontId="1" type="noConversion"/>
  </si>
  <si>
    <t>투자계정구분</t>
    <phoneticPr fontId="6" type="noConversion"/>
  </si>
  <si>
    <t>펀드참여인력(핵심운용인력)</t>
    <phoneticPr fontId="1" type="noConversion"/>
  </si>
  <si>
    <t>정책기관(정부,지자체,공공기관 등)</t>
    <phoneticPr fontId="1" type="noConversion"/>
  </si>
  <si>
    <t>기타</t>
    <phoneticPr fontId="1" type="noConversion"/>
  </si>
  <si>
    <t>LOC</t>
    <phoneticPr fontId="1" type="noConversion"/>
  </si>
  <si>
    <t>투자기업
법인유형</t>
    <phoneticPr fontId="1" type="noConversion"/>
  </si>
  <si>
    <t>담당역할</t>
    <phoneticPr fontId="1" type="noConversion"/>
  </si>
  <si>
    <t>주요업무수행내역</t>
    <phoneticPr fontId="1" type="noConversion"/>
  </si>
  <si>
    <t>재직회사
유형</t>
    <phoneticPr fontId="1" type="noConversion"/>
  </si>
  <si>
    <t>업무협력유형</t>
    <phoneticPr fontId="1" type="noConversion"/>
  </si>
  <si>
    <t>대표이사 구분</t>
    <phoneticPr fontId="1" type="noConversion"/>
  </si>
  <si>
    <t>여부</t>
    <phoneticPr fontId="1" type="noConversion"/>
  </si>
  <si>
    <t>기업규모</t>
    <phoneticPr fontId="1" type="noConversion"/>
  </si>
  <si>
    <t>중소(벤처)</t>
    <phoneticPr fontId="1" type="noConversion"/>
  </si>
  <si>
    <t>핵심운용인력
변경구분</t>
    <phoneticPr fontId="1" type="noConversion"/>
  </si>
  <si>
    <t>중견</t>
    <phoneticPr fontId="1" type="noConversion"/>
  </si>
  <si>
    <t>대기업</t>
    <phoneticPr fontId="1" type="noConversion"/>
  </si>
  <si>
    <t>펀드계정구분</t>
    <phoneticPr fontId="1" type="noConversion"/>
  </si>
  <si>
    <t>PE펀드</t>
    <phoneticPr fontId="6" type="noConversion"/>
  </si>
  <si>
    <t>VC펀드</t>
    <phoneticPr fontId="6" type="noConversion"/>
  </si>
  <si>
    <t>기타 주식등 투자펀드</t>
    <phoneticPr fontId="1" type="noConversion"/>
  </si>
  <si>
    <t>구분</t>
    <phoneticPr fontId="6" type="noConversion"/>
  </si>
  <si>
    <t>현재 재직회사</t>
    <phoneticPr fontId="6" type="noConversion"/>
  </si>
  <si>
    <t>인력구분</t>
    <phoneticPr fontId="6" type="noConversion"/>
  </si>
  <si>
    <t>주요평가
대상3인
(Co-GP
2인)</t>
    <phoneticPr fontId="1" type="noConversion"/>
  </si>
  <si>
    <t>회사명</t>
    <phoneticPr fontId="6" type="noConversion"/>
  </si>
  <si>
    <t>부서</t>
    <phoneticPr fontId="6" type="noConversion"/>
  </si>
  <si>
    <t>직위</t>
    <phoneticPr fontId="6" type="noConversion"/>
  </si>
  <si>
    <t>제안사
지분율
(%)</t>
    <phoneticPr fontId="1" type="noConversion"/>
  </si>
  <si>
    <t>제안사
등기임원
등재여부</t>
    <phoneticPr fontId="1" type="noConversion"/>
  </si>
  <si>
    <t>주요담당업무</t>
    <phoneticPr fontId="6" type="noConversion"/>
  </si>
  <si>
    <t>전화번호</t>
    <phoneticPr fontId="6" type="noConversion"/>
  </si>
  <si>
    <t>휴대전화번호</t>
    <phoneticPr fontId="6" type="noConversion"/>
  </si>
  <si>
    <t>이메일</t>
    <phoneticPr fontId="6" type="noConversion"/>
  </si>
  <si>
    <t>기업규모</t>
    <phoneticPr fontId="1" type="noConversion"/>
  </si>
  <si>
    <t>민간출자자
인센티브</t>
    <phoneticPr fontId="1" type="noConversion"/>
  </si>
  <si>
    <t>초과수익 이전</t>
    <phoneticPr fontId="1" type="noConversion"/>
  </si>
  <si>
    <t>운용사 인센티브</t>
    <phoneticPr fontId="1" type="noConversion"/>
  </si>
  <si>
    <t>선택하지 않음</t>
    <phoneticPr fontId="1" type="noConversion"/>
  </si>
  <si>
    <t xml:space="preserve">     - 담당기간 시작일과 종료일은 부서 재직기간을 벗어날 수 없음</t>
    <phoneticPr fontId="5" type="noConversion"/>
  </si>
  <si>
    <t>운용펀드
최초결성일
(지원 펀드)</t>
    <phoneticPr fontId="6" type="noConversion"/>
  </si>
  <si>
    <t>운용펀드
최초결성일
(지원 펀드 外)</t>
    <phoneticPr fontId="6" type="noConversion"/>
  </si>
  <si>
    <t xml:space="preserve">         (대출, 외환 등 투자와 무관한 업무 제외)</t>
    <phoneticPr fontId="1" type="noConversion"/>
  </si>
  <si>
    <t xml:space="preserve">  ※ 전 직장 투자 건의 경우 재직 기간 중 투자 발굴 또는 Value-up, 회수에 있어 주도적 역할을 수행한 경우에 한해 기재</t>
    <phoneticPr fontId="5" type="noConversion"/>
  </si>
  <si>
    <t xml:space="preserve">                      동일하게 작성</t>
    <phoneticPr fontId="5" type="noConversion"/>
  </si>
  <si>
    <t xml:space="preserve">  2) 부서명 및 재직기간 : [3.4 참여인력 경력] Sheet 상의 작성된 부서명 및 재직기간과 일치하도록 작성</t>
    <phoneticPr fontId="5" type="noConversion"/>
  </si>
  <si>
    <t xml:space="preserve">  3) 투자 내역 중 기업규모 : 투자 시점을 기준으로 "중소(벤처)", "중견", "대기업", "기타" 중 선택</t>
    <phoneticPr fontId="5" type="noConversion"/>
  </si>
  <si>
    <t xml:space="preserve">  4) 투자자금 용도 및 관련 사업내용 상세서술 : 투자자금 용도 및 투자를 통해 실행된 사업내용을 기재</t>
    <phoneticPr fontId="5" type="noConversion"/>
  </si>
  <si>
    <t xml:space="preserve">  5) 투자내역, 회수내역, 미회수내역 및 감액내역은 [2.6 제안사 투자현황] Sheet 작성 요령과 동일한 방법으로 기재</t>
    <phoneticPr fontId="5" type="noConversion"/>
  </si>
  <si>
    <t xml:space="preserve">  6) 투자건 담당기간 : 시작일과 종료일은 해당 투자건을 담당했던 기간을 의미(재직 시작일 및 종료일을 의미하지 않음)</t>
    <phoneticPr fontId="5" type="noConversion"/>
  </si>
  <si>
    <t xml:space="preserve">       청산펀드 관리 담당자 등)을 의미</t>
    <phoneticPr fontId="1" type="noConversion"/>
  </si>
  <si>
    <t xml:space="preserve">       증빙가능한 서류가 존재해야 함</t>
    <phoneticPr fontId="5" type="noConversion"/>
  </si>
  <si>
    <t>우선
손실
충당
조건</t>
    <phoneticPr fontId="6" type="noConversion"/>
  </si>
  <si>
    <t xml:space="preserve">       PE펀드로 지원한 경우 최초 VC펀드, VC펀드로 지원한 경우 최초 PE펀드의 결성일을 기재</t>
    <phoneticPr fontId="5" type="noConversion"/>
  </si>
  <si>
    <t xml:space="preserve">     ※ 회수투자자산의 회수총액은 투자원금을 포함한 금액으로 작성 </t>
    <phoneticPr fontId="5" type="noConversion"/>
  </si>
  <si>
    <t>회수총액/투자총액
(Multiple)
(회수료)</t>
    <phoneticPr fontId="6" type="noConversion"/>
  </si>
  <si>
    <t>투자
수익율
(Multiple)</t>
    <phoneticPr fontId="6" type="noConversion"/>
  </si>
  <si>
    <t xml:space="preserve">  2) 투자계정이나 펀드가 다른 경우, 동일 펀드의 투자일이 다른 경우 및 동일자에 투자유형이 다른 경우 각각 투자건으로 기재</t>
    <phoneticPr fontId="5" type="noConversion"/>
  </si>
  <si>
    <t>3. drop down 목록이 있는 셀은 목록에서 선택하고 다른 값을 입력하지 말 것</t>
    <phoneticPr fontId="5" type="noConversion"/>
  </si>
  <si>
    <r>
      <t xml:space="preserve">     </t>
    </r>
    <r>
      <rPr>
        <b/>
        <sz val="10"/>
        <rFont val="맑은 고딕"/>
        <family val="3"/>
        <charset val="129"/>
      </rPr>
      <t>※ 공동 운용 제안의 경우, 평가희망대상 2인(대표펀드매니저 1인, 핵심운용인력 1인) 선택</t>
    </r>
    <phoneticPr fontId="5" type="noConversion"/>
  </si>
  <si>
    <r>
      <t xml:space="preserve">     </t>
    </r>
    <r>
      <rPr>
        <sz val="10"/>
        <rFont val="맑은 고딕"/>
        <family val="3"/>
        <charset val="129"/>
      </rPr>
      <t xml:space="preserve">※ </t>
    </r>
    <r>
      <rPr>
        <sz val="10"/>
        <rFont val="맑은 고딕"/>
        <family val="3"/>
        <charset val="129"/>
        <scheme val="minor"/>
      </rPr>
      <t xml:space="preserve">단, 위의 </t>
    </r>
    <r>
      <rPr>
        <sz val="10"/>
        <rFont val="맑은 고딕"/>
        <family val="3"/>
        <charset val="129"/>
      </rPr>
      <t>①, ②, ③의 방법을 통한 투자 중</t>
    </r>
    <phoneticPr fontId="1" type="noConversion"/>
  </si>
  <si>
    <r>
      <t xml:space="preserve">  1) 재직회사명:  [2.1 제안사 개요] Sheet의 제안사명(현 직장 경우) </t>
    </r>
    <r>
      <rPr>
        <b/>
        <sz val="10"/>
        <rFont val="맑은 고딕"/>
        <family val="3"/>
        <charset val="129"/>
      </rPr>
      <t>∙</t>
    </r>
    <r>
      <rPr>
        <b/>
        <sz val="10"/>
        <rFont val="맑은 고딕"/>
        <family val="3"/>
        <charset val="129"/>
        <scheme val="major"/>
      </rPr>
      <t xml:space="preserve"> [3.4 대표이사&amp;참여인력 경력] Sheet의 재직회사명과</t>
    </r>
    <phoneticPr fontId="5" type="noConversion"/>
  </si>
  <si>
    <r>
      <t xml:space="preserve">    - 현 재직회사의 경우 종료일을 </t>
    </r>
    <r>
      <rPr>
        <b/>
        <sz val="10"/>
        <rFont val="맑은 고딕"/>
        <family val="3"/>
        <charset val="129"/>
        <scheme val="major"/>
      </rPr>
      <t>제안서 작성기준일</t>
    </r>
    <r>
      <rPr>
        <sz val="10"/>
        <rFont val="맑은 고딕"/>
        <family val="3"/>
        <charset val="129"/>
        <scheme val="major"/>
      </rPr>
      <t>로 입력(공란으로 두지 말것)</t>
    </r>
    <phoneticPr fontId="5" type="noConversion"/>
  </si>
  <si>
    <r>
      <t xml:space="preserve">    - 대기업∙해외 기업의 중소</t>
    </r>
    <r>
      <rPr>
        <b/>
        <sz val="10"/>
        <rFont val="맑은 고딕"/>
        <family val="3"/>
        <charset val="129"/>
      </rPr>
      <t>∙중견기업 협업 프로젝트의 경우, 협업 중소∙중견기업 기준으로 선택</t>
    </r>
    <phoneticPr fontId="5" type="noConversion"/>
  </si>
  <si>
    <r>
      <t xml:space="preserve">  7) 투자계정구분 : 위의 작성대상 계정 </t>
    </r>
    <r>
      <rPr>
        <sz val="10"/>
        <rFont val="맑은 고딕"/>
        <family val="3"/>
        <charset val="129"/>
      </rPr>
      <t>①, ②, ③ 중 선택</t>
    </r>
    <phoneticPr fontId="5" type="noConversion"/>
  </si>
  <si>
    <r>
      <rPr>
        <sz val="10"/>
        <rFont val="맑은 고딕"/>
        <family val="3"/>
        <charset val="129"/>
        <scheme val="major"/>
      </rPr>
      <t xml:space="preserve">   -</t>
    </r>
    <r>
      <rPr>
        <b/>
        <sz val="10"/>
        <rFont val="맑은 고딕"/>
        <family val="3"/>
        <charset val="129"/>
        <scheme val="major"/>
      </rPr>
      <t xml:space="preserve"> </t>
    </r>
    <r>
      <rPr>
        <sz val="10"/>
        <rFont val="맑은 고딕"/>
        <family val="3"/>
        <charset val="129"/>
        <scheme val="major"/>
      </rPr>
      <t>재직회사명:  [2.1 제안사 개요] Sheet의 제안사명(현 직장의 경우) 및 [3.2 참여인력 투자현황]의 재직회사명과 동일하게 할 것</t>
    </r>
    <phoneticPr fontId="5" type="noConversion"/>
  </si>
  <si>
    <r>
      <t xml:space="preserve">  </t>
    </r>
    <r>
      <rPr>
        <sz val="10"/>
        <rFont val="맑은 고딕"/>
        <family val="3"/>
        <charset val="129"/>
      </rPr>
      <t>ⅲ</t>
    </r>
    <r>
      <rPr>
        <sz val="10"/>
        <rFont val="맑은 고딕"/>
        <family val="3"/>
        <charset val="129"/>
        <scheme val="minor"/>
      </rPr>
      <t xml:space="preserve">) 제안펀드의 신청분야(필수)와 관련있는 업무경력일 경우, '제안펀드 신청분야 관련여부'를 "YES" 선택하고, </t>
    </r>
    <phoneticPr fontId="6" type="noConversion"/>
  </si>
  <si>
    <r>
      <t xml:space="preserve">     ※  </t>
    </r>
    <r>
      <rPr>
        <b/>
        <sz val="10"/>
        <rFont val="맑은 고딕"/>
        <family val="3"/>
        <charset val="129"/>
        <scheme val="major"/>
      </rPr>
      <t>반드시</t>
    </r>
    <r>
      <rPr>
        <sz val="10"/>
        <rFont val="맑은 고딕"/>
        <family val="3"/>
        <charset val="129"/>
        <scheme val="major"/>
      </rPr>
      <t xml:space="preserve"> 한 개 펀드에 대한 설립, 변경, 청산일 또는 기준일 현재 핵심인력 전체를 기입한 후 다른 펀드 기입</t>
    </r>
    <phoneticPr fontId="5" type="noConversion"/>
  </si>
  <si>
    <r>
      <t xml:space="preserve">2) 펀드설립 이후 청산시 또는 제안서작성기준일까지의 모든 </t>
    </r>
    <r>
      <rPr>
        <b/>
        <sz val="10"/>
        <rFont val="맑은 고딕"/>
        <family val="3"/>
        <charset val="129"/>
        <scheme val="major"/>
      </rPr>
      <t>변경이력 기재</t>
    </r>
    <phoneticPr fontId="6" type="noConversion"/>
  </si>
  <si>
    <r>
      <t xml:space="preserve"> - 유출되는 인력, 유입되는 인력을 </t>
    </r>
    <r>
      <rPr>
        <b/>
        <sz val="10"/>
        <rFont val="맑은 고딕"/>
        <family val="3"/>
        <charset val="129"/>
        <scheme val="major"/>
      </rPr>
      <t>각각 별도 행으로 기재</t>
    </r>
    <phoneticPr fontId="6" type="noConversion"/>
  </si>
  <si>
    <t>항목</t>
    <phoneticPr fontId="9" type="noConversion"/>
  </si>
  <si>
    <t>결과</t>
    <phoneticPr fontId="9" type="noConversion"/>
  </si>
  <si>
    <t>Sheet 1.1 제안펀드</t>
    <phoneticPr fontId="1" type="noConversion"/>
  </si>
  <si>
    <t>1. '제안서작성기준일'을 임의로 기입 여부 (작성요령 중 Ⅱ. 용어의 정의 등' 참조)</t>
    <phoneticPr fontId="1" type="noConversion"/>
  </si>
  <si>
    <t>Sheet 1.2 예상출자내역</t>
    <phoneticPr fontId="1" type="noConversion"/>
  </si>
  <si>
    <t>비고</t>
    <phoneticPr fontId="9" type="noConversion"/>
  </si>
  <si>
    <t>자동체크</t>
    <phoneticPr fontId="1" type="noConversion"/>
  </si>
  <si>
    <t>수기입력</t>
    <phoneticPr fontId="1" type="noConversion"/>
  </si>
  <si>
    <t>펀드명</t>
    <phoneticPr fontId="1" type="noConversion"/>
  </si>
  <si>
    <t>1.투자금액(N열) = 회수투자자산 투자원금(T열) + 감액금액(X열) + 미회수투자자산 투자원금(Z열)</t>
    <phoneticPr fontId="1" type="noConversion"/>
  </si>
  <si>
    <t>3. 미회수 투자자산 가치(AA)열의 적정한 기재
- 시장성 자산(상장기업, IPO, 시가평가대상 회사채 등) → 시가(작성기준일 종가, 공모예정가, 채권시가 등)
- 비사장성 자산 : 최근 년도 감사보고서(또는 가결산보고서) 상 금액</t>
    <phoneticPr fontId="1" type="noConversion"/>
  </si>
  <si>
    <r>
      <t>2. 회수총액(S열) : "회수료" 및 "부분회수" 투자건에 대해 실제 펀드계정에서 회수한 총 금액 기재 
                       (미회수 투자건</t>
    </r>
    <r>
      <rPr>
        <vertAlign val="superscript"/>
        <sz val="11"/>
        <rFont val="맑은 고딕"/>
        <family val="3"/>
        <charset val="129"/>
        <scheme val="major"/>
      </rPr>
      <t>*</t>
    </r>
    <r>
      <rPr>
        <sz val="11"/>
        <rFont val="맑은 고딕"/>
        <family val="3"/>
        <charset val="129"/>
        <scheme val="major"/>
      </rPr>
      <t xml:space="preserve">은 0원 기재)
 * 원금회수가 없는 회수(보통주 배당금 수령, 메자닌 투자 이자 등만 수취한 경우) </t>
    </r>
    <r>
      <rPr>
        <sz val="11"/>
        <rFont val="맑은 고딕"/>
        <family val="3"/>
        <charset val="129"/>
      </rPr>
      <t>→ "미회수"로 기입</t>
    </r>
    <phoneticPr fontId="1" type="noConversion"/>
  </si>
  <si>
    <t>Sheet 3.1 대표이사&amp;참여인력 개요</t>
    <phoneticPr fontId="1" type="noConversion"/>
  </si>
  <si>
    <t>Sheet 3.2 참여인력 투자현황</t>
    <phoneticPr fontId="1" type="noConversion"/>
  </si>
  <si>
    <r>
      <t>1.동일 투자건에 다수의 인력을 기재하지는 않았는지 (</t>
    </r>
    <r>
      <rPr>
        <b/>
        <sz val="11"/>
        <rFont val="맑은 고딕"/>
        <family val="3"/>
        <charset val="129"/>
        <scheme val="major"/>
      </rPr>
      <t xml:space="preserve">기여도 높은 1인만 기재 </t>
    </r>
    <r>
      <rPr>
        <sz val="11"/>
        <rFont val="맑은 고딕"/>
        <family val="3"/>
        <charset val="129"/>
        <scheme val="major"/>
      </rPr>
      <t>필요)</t>
    </r>
    <phoneticPr fontId="1" type="noConversion"/>
  </si>
  <si>
    <t>3.투자금액(T열) = 회수투자자산 투자원금(AA열) + 감액금액(AE열) + 미회수투자자산 투자원금(AG열)</t>
    <phoneticPr fontId="1" type="noConversion"/>
  </si>
  <si>
    <t>6. 감액사실이 있는 경우, "회수료" 선택 후 관련 내용을 입력하였는지</t>
    <phoneticPr fontId="1" type="noConversion"/>
  </si>
  <si>
    <t>4. 감액사실이 있는 경우, "회수료" 선택 후 관련 내용을 입력하였는지</t>
    <phoneticPr fontId="1" type="noConversion"/>
  </si>
  <si>
    <t>Sheet 3.4 대표이사&amp;참여인력 경력</t>
    <phoneticPr fontId="1" type="noConversion"/>
  </si>
  <si>
    <t>1. "3.4 참여인력 경력" 상 담당기간이 경력관련 증빙서류와 일치하는지 확인</t>
    <phoneticPr fontId="5" type="noConversion"/>
  </si>
  <si>
    <t>2. 투자업무 수행내역 YES 선택했으나 주요업무 수행내역에는 비투자업무 선택 여부</t>
    <phoneticPr fontId="1" type="noConversion"/>
  </si>
  <si>
    <t>Sheet 4.1 펀드거래</t>
    <phoneticPr fontId="1" type="noConversion"/>
  </si>
  <si>
    <t>산업은행 출자사업 선정년도</t>
    <phoneticPr fontId="6" type="noConversion"/>
  </si>
  <si>
    <t>기타 제안조건(우선손실충당 등)</t>
    <phoneticPr fontId="1" type="noConversion"/>
  </si>
  <si>
    <t>ESG 투자체계 구축 및 운용</t>
    <phoneticPr fontId="1" type="noConversion"/>
  </si>
  <si>
    <t>도입</t>
    <phoneticPr fontId="1" type="noConversion"/>
  </si>
  <si>
    <t>미도입</t>
    <phoneticPr fontId="1" type="noConversion"/>
  </si>
  <si>
    <t>ESG 투자체계 구축 및 운용여부</t>
    <phoneticPr fontId="1" type="noConversion"/>
  </si>
  <si>
    <t xml:space="preserve">  1) 'ESG(환경보호(E), 사회적 책임(S), 적정한 지배구조(G)) 투자체계 구축 및 운용을 "도입", "미도입" 중 선택</t>
    <phoneticPr fontId="5" type="noConversion"/>
  </si>
  <si>
    <t xml:space="preserve">  2) 운용펀드최초결성일 : [Ⅱ.용어의 정의 등]의 운용펀드 최초결성일 참조</t>
    <phoneticPr fontId="5" type="noConversion"/>
  </si>
  <si>
    <t xml:space="preserve">   (단, 투자경력과 산업경력의 합산 산정은 불가) 예) 투자경력 2년에 산업경력 4년 있는 경우라도 합산할 수 없음</t>
    <phoneticPr fontId="1" type="noConversion"/>
  </si>
  <si>
    <t xml:space="preserve">                ※ 원금회수가 없는 보통주(우선주) 배당금 수령이나, 메자닌 투자의 이자 수취의 경우에는 미회수로 판단 </t>
    <phoneticPr fontId="5" type="noConversion"/>
  </si>
  <si>
    <t xml:space="preserve">      ② PE 및 VC 고유계정 투자 : PE 또는 VC 투자 전담부서에서 주식 또는 주식연계채권(문화∙ 컨텐츠 등에 대한 프로젝트 투자</t>
    <phoneticPr fontId="1" type="noConversion"/>
  </si>
  <si>
    <t xml:space="preserve">         포함)을 통한 해당 법인의 고유재산 투자</t>
    <phoneticPr fontId="1" type="noConversion"/>
  </si>
  <si>
    <r>
      <t xml:space="preserve">2. 주요 평가대상 지정 여부(R열)
 - Q열에서 지정한 대펀,핵운과 별개로 </t>
    </r>
    <r>
      <rPr>
        <b/>
        <sz val="11"/>
        <rFont val="맑은 고딕"/>
        <family val="3"/>
        <charset val="129"/>
        <scheme val="major"/>
      </rPr>
      <t>실제 평가대상 인원을 반드시 지정</t>
    </r>
    <r>
      <rPr>
        <sz val="11"/>
        <rFont val="맑은 고딕"/>
        <family val="3"/>
        <charset val="129"/>
        <scheme val="major"/>
      </rPr>
      <t xml:space="preserve">
 - </t>
    </r>
    <r>
      <rPr>
        <b/>
        <sz val="11"/>
        <rFont val="맑은 고딕"/>
        <family val="3"/>
        <charset val="129"/>
        <scheme val="major"/>
      </rPr>
      <t>대표펀드매니저 1인, 핵심운용인력 2인 (Co-GP인 경우 대표펀드매니저 1인, 핵심운용인력 1인)</t>
    </r>
    <r>
      <rPr>
        <sz val="11"/>
        <rFont val="맑은 고딕"/>
        <family val="3"/>
        <charset val="129"/>
        <scheme val="major"/>
      </rPr>
      <t xml:space="preserve">
 * 평가대상 인원은 정확히 기준과 정확히 일치시킬 것 (예 : 대펀 1인, 핵운 3인 </t>
    </r>
    <r>
      <rPr>
        <sz val="11"/>
        <rFont val="맑은 고딕"/>
        <family val="3"/>
        <charset val="129"/>
      </rPr>
      <t>→  불가)</t>
    </r>
    <phoneticPr fontId="1" type="noConversion"/>
  </si>
  <si>
    <t>1. 대표펀드매니저 지정 여부(Q열)</t>
    <phoneticPr fontId="1" type="noConversion"/>
  </si>
  <si>
    <t xml:space="preserve">     ※ M&amp;A가 있었던 경우 M&amp;A 이전에 청산한 펀드는 포함</t>
    <phoneticPr fontId="5" type="noConversion"/>
  </si>
  <si>
    <t xml:space="preserve">     ※ 회사분할이 있었던 경우 분할 이전에 청산한 펀드는 제외</t>
    <phoneticPr fontId="5" type="noConversion"/>
  </si>
  <si>
    <r>
      <rPr>
        <sz val="10"/>
        <rFont val="맑은 고딕"/>
        <family val="3"/>
        <charset val="129"/>
      </rPr>
      <t xml:space="preserve">  ②</t>
    </r>
    <r>
      <rPr>
        <b/>
        <sz val="10"/>
        <rFont val="맑은 고딕"/>
        <family val="3"/>
        <charset val="129"/>
        <scheme val="minor"/>
      </rPr>
      <t xml:space="preserve"> PE/VC 고유계정 투자</t>
    </r>
    <r>
      <rPr>
        <sz val="10"/>
        <rFont val="맑은 고딕"/>
        <family val="3"/>
        <charset val="129"/>
        <scheme val="minor"/>
      </rPr>
      <t xml:space="preserve"> : 해당 법인의 </t>
    </r>
    <r>
      <rPr>
        <b/>
        <sz val="10"/>
        <rFont val="맑은 고딕"/>
        <family val="3"/>
        <charset val="129"/>
        <scheme val="minor"/>
      </rPr>
      <t>PE/VC</t>
    </r>
    <r>
      <rPr>
        <sz val="10"/>
        <rFont val="맑은 고딕"/>
        <family val="3"/>
        <charset val="129"/>
        <scheme val="minor"/>
      </rPr>
      <t xml:space="preserve"> 투자 전담부서에서 </t>
    </r>
    <r>
      <rPr>
        <b/>
        <sz val="10"/>
        <rFont val="맑은 고딕"/>
        <family val="3"/>
        <charset val="129"/>
        <scheme val="minor"/>
      </rPr>
      <t>고유계정</t>
    </r>
    <r>
      <rPr>
        <sz val="10"/>
        <rFont val="맑은 고딕"/>
        <family val="3"/>
        <charset val="129"/>
        <scheme val="minor"/>
      </rPr>
      <t>을 통해 주식 또는 주식연계채권(문화</t>
    </r>
    <r>
      <rPr>
        <sz val="10"/>
        <rFont val="맑은 고딕"/>
        <family val="3"/>
        <charset val="129"/>
      </rPr>
      <t>·컨텐츠등에</t>
    </r>
    <phoneticPr fontId="6" type="noConversion"/>
  </si>
  <si>
    <r>
      <rPr>
        <sz val="10"/>
        <rFont val="맑은 고딕"/>
        <family val="3"/>
        <charset val="129"/>
      </rPr>
      <t xml:space="preserve">  ③</t>
    </r>
    <r>
      <rPr>
        <sz val="10"/>
        <rFont val="맑은 고딕"/>
        <family val="3"/>
        <charset val="129"/>
        <scheme val="minor"/>
      </rPr>
      <t xml:space="preserve"> </t>
    </r>
    <r>
      <rPr>
        <b/>
        <sz val="10"/>
        <rFont val="맑은 고딕"/>
        <family val="3"/>
        <charset val="129"/>
        <scheme val="minor"/>
      </rPr>
      <t>기타 투자</t>
    </r>
    <r>
      <rPr>
        <sz val="10"/>
        <rFont val="맑은 고딕"/>
        <family val="3"/>
        <charset val="129"/>
        <scheme val="minor"/>
      </rPr>
      <t xml:space="preserve"> : ①, ②에 해당하지 않는 주식 또는 주식연계채권(문화·컨텐츠등에 대한 프로젝트 투자 포함) 투자</t>
    </r>
    <phoneticPr fontId="6" type="noConversion"/>
  </si>
  <si>
    <r>
      <t xml:space="preserve">     </t>
    </r>
    <r>
      <rPr>
        <b/>
        <sz val="10"/>
        <rFont val="맑은 고딕"/>
        <family val="3"/>
        <charset val="129"/>
      </rPr>
      <t>① PE/VC펀드운용 : PE/VC 펀드계정을 통한 투자업무</t>
    </r>
    <phoneticPr fontId="5" type="noConversion"/>
  </si>
  <si>
    <r>
      <t xml:space="preserve">     </t>
    </r>
    <r>
      <rPr>
        <b/>
        <sz val="10"/>
        <rFont val="맑은 고딕"/>
        <family val="3"/>
        <charset val="129"/>
      </rPr>
      <t>② PE/VC고유계정투자 : PE/VC 고유계정을 통한 투자업무</t>
    </r>
    <phoneticPr fontId="5" type="noConversion"/>
  </si>
  <si>
    <t xml:space="preserve">    - 최종회수일은 제안서 작성 기준일 이후일 수 없음</t>
    <phoneticPr fontId="1" type="noConversion"/>
  </si>
  <si>
    <t>투자기간
종료일</t>
    <phoneticPr fontId="1" type="noConversion"/>
  </si>
  <si>
    <t>15. 'Self-Check' sheet상 체크를 통해 운용사 자체 검증 필수 요망</t>
    <phoneticPr fontId="5" type="noConversion"/>
  </si>
  <si>
    <t xml:space="preserve">  5) 해산(예정)일 : 제안서 작성일 기준 청산료된 펀드이면 청산일로 기재</t>
    <phoneticPr fontId="5" type="noConversion"/>
  </si>
  <si>
    <t xml:space="preserve">  6) 보수(관리보수, 성과보수) : 펀드 투자규약(또는 정관) 상의 보수기준 또는 제안사의 목표 보수기준</t>
    <phoneticPr fontId="5" type="noConversion"/>
  </si>
  <si>
    <t xml:space="preserve">  7) 펀드수익율, 분배 및 비용의 음영부분 : [4.1 펀드 거래] Sheet 작성 후 자동반영</t>
    <phoneticPr fontId="5" type="noConversion"/>
  </si>
  <si>
    <t xml:space="preserve">  11) 운용인력변경횟수 : [4.2 핵심운용인력 변경이력] Sheet 작성 후 자동반영</t>
    <phoneticPr fontId="5" type="noConversion"/>
  </si>
  <si>
    <t xml:space="preserve">  12) 운용사수 : 제안사 단독운용인 경우에는 1로 기재</t>
    <phoneticPr fontId="5" type="noConversion"/>
  </si>
  <si>
    <t xml:space="preserve">  13) 운용사가 3개사 이상인 경우 : 제안사 우선 기재 후, 출자약정액 순으로 큰 운용사 2곳을 기재</t>
    <phoneticPr fontId="5" type="noConversion"/>
  </si>
  <si>
    <t xml:space="preserve">  14) 우선손실충당 : 투자규약(또는 정관) 상의 우선손실충당조건을 기재 (해당사항이 없을 경우 생략 가능)</t>
    <phoneticPr fontId="5" type="noConversion"/>
  </si>
  <si>
    <t xml:space="preserve">    - 해외 기업의 투자일 경우는 기타로 선택(단, 국내법인의 해외현지법인 투자의 경우는 국내법인의 기업규모를 기준으로 
      "중소(벤처)", "중견", "대기업", "기타" 중 선택</t>
    <phoneticPr fontId="5" type="noConversion"/>
  </si>
  <si>
    <t>산업은행
위탁펀드
여부</t>
    <phoneticPr fontId="6" type="noConversion"/>
  </si>
  <si>
    <t xml:space="preserve">    ※ 과거 근무한 재직기관의 투자현황은 별도첨부한 '경력확인서'(한글양식 서식6)를 받아야 함</t>
    <phoneticPr fontId="5" type="noConversion"/>
  </si>
  <si>
    <t xml:space="preserve">     ※ 과거 근무한 재직기관의 투자현황은 별도첨부한 '경력확인서'(한글양식 서식6)를 받아야 함</t>
    <phoneticPr fontId="5" type="noConversion"/>
  </si>
  <si>
    <t>펀드 청산시 출자자에게 현물로 분배한 경우 그 가치
※ 현장실사시 가치를 증빙할 평가보고서 및 총회 안건 구비 요망</t>
    <phoneticPr fontId="1" type="noConversion"/>
  </si>
  <si>
    <t>1. G열 출자확정시
  - "제안사", "계열회사 및 특수관계인", "펀드참여인력"은 "운용사" 선택 
  - "정책기관", "민간출자자"는 "LOC" 선택
2. G열 출자확정여부 : LOC 기입 적정성 확인
 * 구속력 있는 출자약정 등이 아님에도 불구 LOC로 기재하지는 않았는지</t>
    <phoneticPr fontId="1" type="noConversion"/>
  </si>
  <si>
    <t>산업은행 출자사업</t>
    <phoneticPr fontId="1" type="noConversion"/>
  </si>
  <si>
    <t>(단위: 백만원)</t>
    <phoneticPr fontId="1" type="noConversion"/>
  </si>
  <si>
    <t>목표결성금액</t>
    <phoneticPr fontId="6" type="noConversion"/>
  </si>
  <si>
    <t>PE-(가)</t>
    <phoneticPr fontId="1" type="noConversion"/>
  </si>
  <si>
    <t>PE-(나)</t>
    <phoneticPr fontId="1" type="noConversion"/>
  </si>
  <si>
    <t>PE-(다)</t>
    <phoneticPr fontId="1" type="noConversion"/>
  </si>
  <si>
    <t>PE-(라)</t>
    <phoneticPr fontId="1" type="noConversion"/>
  </si>
  <si>
    <t>VC-(가)</t>
    <phoneticPr fontId="1" type="noConversion"/>
  </si>
  <si>
    <t>VC-(나)</t>
    <phoneticPr fontId="1" type="noConversion"/>
  </si>
  <si>
    <t>VC-(다)</t>
    <phoneticPr fontId="1" type="noConversion"/>
  </si>
  <si>
    <t>VC-(라)</t>
    <phoneticPr fontId="1" type="noConversion"/>
  </si>
  <si>
    <t>VC-(마)</t>
    <phoneticPr fontId="1" type="noConversion"/>
  </si>
  <si>
    <t>VC-(바)</t>
    <phoneticPr fontId="1" type="noConversion"/>
  </si>
  <si>
    <t>VC-(사)</t>
    <phoneticPr fontId="1" type="noConversion"/>
  </si>
  <si>
    <t>기타-(가)</t>
    <phoneticPr fontId="1" type="noConversion"/>
  </si>
  <si>
    <t>기타-(나)</t>
    <phoneticPr fontId="1" type="noConversion"/>
  </si>
  <si>
    <t>기타-(다)</t>
    <phoneticPr fontId="1" type="noConversion"/>
  </si>
  <si>
    <t>기타-(라)</t>
    <phoneticPr fontId="1" type="noConversion"/>
  </si>
  <si>
    <t>기타-(마)</t>
    <phoneticPr fontId="1" type="noConversion"/>
  </si>
  <si>
    <t>기타-(바)</t>
    <phoneticPr fontId="1" type="noConversion"/>
  </si>
  <si>
    <t>기타-(사)</t>
    <phoneticPr fontId="1" type="noConversion"/>
  </si>
  <si>
    <t>=IFERROR(SUMPRODUCT((OFFSET(대표이사_참여인력_투자현황,0,0,ROWS(대표이사_참여인력_투자현황),1)=$E11)*1,OFFSET(대표이사_참여인력_투자현황,0,59,ROWS(대표이사_참여인력_투자현황),1),OFFSET(대표이사_참여인력_투자현황,0,80,ROWS(대표이사_참여인력_투자현황),1)),0)</t>
    <phoneticPr fontId="1" type="noConversion"/>
  </si>
  <si>
    <t>※ PE펀드로 지원시 PE 펀드 최초 결성일, VC펀드로 지원시 VC펀드 최초 결성일, 기타 주식등 투자 펀드의 경우 기타 주식등 투자 
   펀드 최초 결성일 작성</t>
    <phoneticPr fontId="6" type="noConversion"/>
  </si>
  <si>
    <t xml:space="preserve"> ③ 기타 주식등 투자 펀드 : 국내 중소, 벤처, 중견기업의 주식 및 주식연계채권에 주로 투자하는 펀드로서, </t>
    <phoneticPr fontId="1" type="noConversion"/>
  </si>
  <si>
    <t xml:space="preserve">                       등록된 기업구조조정조합 및 [산업발전법]제20조에 따른 기업구조개선 경영참여형 사모집합투자기구 등</t>
    <phoneticPr fontId="1" type="noConversion"/>
  </si>
  <si>
    <t>출자자 구성을 완료하고 투자규약(또는 정관)은 체결되었으나 납입출자금이 없는 경우</t>
  </si>
  <si>
    <t>펀드결성일의 기준에 따라 펀드를 결성한 경우로서 납입출자금 있는 경우</t>
  </si>
  <si>
    <t xml:space="preserve"> 해당 펀드를 대표하는 인력(1인 이상)</t>
    <phoneticPr fontId="6" type="noConversion"/>
  </si>
  <si>
    <t>4. 정책출자 비율</t>
    <phoneticPr fontId="6" type="noConversion"/>
  </si>
  <si>
    <t>2. 출자자유형 : "제안사", "계열회사 및 특수관계인", "펀드참여인력", "정책기관", "민간출자자" 중 선택</t>
    <phoneticPr fontId="6" type="noConversion"/>
  </si>
  <si>
    <t xml:space="preserve">   - "제안사", "계열회사 및 특수관계인", "펀드참여인력"은 "운용사" 선택</t>
    <phoneticPr fontId="6" type="noConversion"/>
  </si>
  <si>
    <t xml:space="preserve">  9) 담당역할 : 해당 투자건의 담당역할을 선택하고(중복선택 가능) 해당내용 기재</t>
    <phoneticPr fontId="5" type="noConversion"/>
  </si>
  <si>
    <t xml:space="preserve">  10) 투자펀드내역 : 해당 투자건이 펀드를 통한 투자일 경우, 해당내용 작성</t>
    <phoneticPr fontId="5" type="noConversion"/>
  </si>
  <si>
    <t xml:space="preserve">  11) 검증인은 운용인력이 과거 근무했던 운용사에 현재 근무하고 있는 담당자 또는 검증 가능한 직원(펀드 투자의 경우, </t>
    <phoneticPr fontId="5" type="noConversion"/>
  </si>
  <si>
    <t xml:space="preserve"> ※ 단, 제안펀드에 참여하지 않는 대표이사(또는 사업부문 대표)의 경우, 확인 불가시 작성 생략 가능</t>
    <phoneticPr fontId="5" type="noConversion"/>
  </si>
  <si>
    <t xml:space="preserve">    ※ 학력 : 고등학교부터 기재하되, 최종학력이 맨 위에 오도록 기재할 것</t>
    <phoneticPr fontId="5" type="noConversion"/>
  </si>
  <si>
    <t>2. 담당업무 수행기간을 기준으로 작성(회사 재직기간, 부서 재직기간 중복 입력)</t>
    <phoneticPr fontId="1" type="noConversion"/>
  </si>
  <si>
    <t xml:space="preserve">    ※ 현재 재직기관의 주요 수행업무(PE/VC펀드운용, PE/VC고유계정투자, 기타투자)에 대하여 현장실사시 객관적으로 </t>
    <phoneticPr fontId="5" type="noConversion"/>
  </si>
  <si>
    <t>정책출자금액</t>
    <phoneticPr fontId="1" type="noConversion"/>
  </si>
  <si>
    <t>운용펀드
최초결성일
(펀드성립일)</t>
    <phoneticPr fontId="6" type="noConversion"/>
  </si>
  <si>
    <t>ⅲ) 단, 투자구조와 관계없이 최종 투자대상이 부동산, 무수익대출(NPL), Commodity(현물 및 파생상품)등인 펀드,</t>
    <phoneticPr fontId="5" type="noConversion"/>
  </si>
  <si>
    <t xml:space="preserve">      ① PE펀드 : [자본시장과금융투자업에관한법률]제9조18항7호('15.7.24자 삭제되기 전의 것을 말함)에 따른 사모투자전문회사,      
                      [자본시장과금융투자업에관한법률]제9조19항1호에 따른 경영참여형 사모집합투자기구('21.10.21일 이전설립), 
                      [자본시장과금융투자업에관한법률]제249조의7 5항에 따른 경영참여목적 투자를 하는 제9조19항에 따른 일반사모집합투자기구 
                      ('21.10.21일 이후 설립)
                      [자본시장과금융투자업에관한법률]제249조의7 5항에 따른 경영참여목적 투자를 하는 제9조19항에 따른 기관전용사모집합투자기구 
                      ('21.10.21일 이후 설립)</t>
    <phoneticPr fontId="1" type="noConversion"/>
  </si>
  <si>
    <t xml:space="preserve">         VC펀드 : [벤처투자촉진에관한법]제2조제11호에 따른 벤처투자조합,
                      [중소기업창원지원법]제2조제5호에 따른 중소기업창업투자조합, 
                      [벤처기업육성에관한특별조치법]제4조의3에 따른 한국벤처투자조합, 
                      [소재·부품·장비산업경쟁력강화를위한특별조치법]제18조에 따른 소재·부품·장비 전문투자조합
                      [여신전문금융업법]제41조제3항에 따른 신기술사업투자조합, 
                      [농림수산식품투자조합결성및운용에관한법률]제8조1항1호 및 동법률제8조1항6호에 따른 조합(이하 농식품투자조합),
                      [자본시장과금융투자업에관한법률]제249조의23 1항에 따른 창업·벤처전문 (경영참여형) 사모집합투자기구</t>
    <phoneticPr fontId="1" type="noConversion"/>
  </si>
  <si>
    <t xml:space="preserve">      ③ 기타 투자업무 : ①, ②를 제외한 투자관련 업무(금융투자기관재직 중 M&amp;A자문, 투자컨설팅, LP업무 등)를 포괄적으로 인정</t>
    <phoneticPr fontId="1" type="noConversion"/>
  </si>
  <si>
    <t xml:space="preserve">    - 부실발생 기준 (동 부실발생 기준은 참고사항으로 아래의 각 호를 포함하되 이에 한정되지 아니함)</t>
    <phoneticPr fontId="5" type="noConversion"/>
  </si>
  <si>
    <t xml:space="preserve">       (기업개선작업, 채권금융기관의 퇴출결정, 자율협약 등을 포함)의 개시신청이 있는 경우</t>
    <phoneticPr fontId="5" type="noConversion"/>
  </si>
  <si>
    <t xml:space="preserve">        의한 강제집행개시의 신청이 있거나 체납처분의 착수가 있는 경우로서 대상이 된 재산의 장부가액의  합계가 투자대상</t>
    <phoneticPr fontId="5" type="noConversion"/>
  </si>
  <si>
    <t>노앤파트너스㈜</t>
  </si>
  <si>
    <t xml:space="preserve"> </t>
    <phoneticPr fontId="5" type="noConversion"/>
  </si>
  <si>
    <t xml:space="preserve">  주2) 산업경력 : 자산에 대한 투자 또는 자산운용을 목적으로 설립된 법인(금융투자기관) 外 근무경력 중 제안펀드의 주목적 투자</t>
    <phoneticPr fontId="1" type="noConversion"/>
  </si>
  <si>
    <r>
      <t xml:space="preserve">      대상과 관련있는 업무경력(일반행정, 재무, 회계업무 등은 인정되지 않으며 연구</t>
    </r>
    <r>
      <rPr>
        <sz val="10"/>
        <color theme="1"/>
        <rFont val="굴림체"/>
        <family val="3"/>
        <charset val="129"/>
      </rPr>
      <t>∙</t>
    </r>
    <r>
      <rPr>
        <sz val="10"/>
        <color theme="1"/>
        <rFont val="맑은 고딕"/>
        <family val="3"/>
        <charset val="129"/>
        <scheme val="minor"/>
      </rPr>
      <t>개발, (신)사업 기획 등 유관업무로서 경력 증빙이 가능한 경우에 인정)</t>
    </r>
    <phoneticPr fontId="1" type="noConversion"/>
  </si>
  <si>
    <t>3. 출자확정구분(출자가 확정된 경우 선택구분)</t>
    <phoneticPr fontId="6" type="noConversion"/>
  </si>
  <si>
    <t>ⅰ) 자산에 대한 투자 또는 자산운용을 목적으로 설립된 법인(금융투자기관에 한정, 회계법인, 자문사, 일반법인 등 제외) 재직 중에</t>
    <phoneticPr fontId="6" type="noConversion"/>
  </si>
  <si>
    <r>
      <rPr>
        <sz val="10"/>
        <color theme="1"/>
        <rFont val="맑은 고딕"/>
        <family val="3"/>
        <charset val="129"/>
      </rPr>
      <t xml:space="preserve">  ①</t>
    </r>
    <r>
      <rPr>
        <b/>
        <sz val="10"/>
        <color theme="1"/>
        <rFont val="맑은 고딕"/>
        <family val="3"/>
        <charset val="129"/>
        <scheme val="minor"/>
      </rPr>
      <t xml:space="preserve"> PE/VC 펀드계정 투자</t>
    </r>
    <r>
      <rPr>
        <sz val="10"/>
        <color theme="1"/>
        <rFont val="맑은 고딕"/>
        <family val="3"/>
        <charset val="129"/>
        <scheme val="minor"/>
      </rPr>
      <t xml:space="preserve"> : 해당 법인의 </t>
    </r>
    <r>
      <rPr>
        <b/>
        <sz val="10"/>
        <color theme="1"/>
        <rFont val="맑은 고딕"/>
        <family val="3"/>
        <charset val="129"/>
        <scheme val="minor"/>
      </rPr>
      <t>PE/VC펀드계정</t>
    </r>
    <r>
      <rPr>
        <sz val="10"/>
        <color theme="1"/>
        <rFont val="맑은 고딕"/>
        <family val="3"/>
        <charset val="129"/>
        <scheme val="minor"/>
      </rPr>
      <t>을 통해 주식 또는 주식연계채권(문화·컨텐츠등에 대한 프로젝트 투자</t>
    </r>
    <phoneticPr fontId="6" type="noConversion"/>
  </si>
  <si>
    <t xml:space="preserve">     (투심위 위원 또는 부서 총괄 책임자로 의사 결정에만 참여하거나 실무자로서 일상적 사후관리 업무 위주로 담당한 경우 제외)</t>
    <phoneticPr fontId="5" type="noConversion"/>
  </si>
  <si>
    <r>
      <t xml:space="preserve">                           사후관리</t>
    </r>
    <r>
      <rPr>
        <b/>
        <sz val="10"/>
        <color theme="1"/>
        <rFont val="맑은 고딕"/>
        <family val="3"/>
        <charset val="129"/>
      </rPr>
      <t>·회수 등의 실무 수행 또는 의사결정 과정에 참여한 업무 (대출, 외환 등 투자와 무관한 업무 제외)</t>
    </r>
    <phoneticPr fontId="5" type="noConversion"/>
  </si>
  <si>
    <r>
      <t xml:space="preserve">     </t>
    </r>
    <r>
      <rPr>
        <b/>
        <sz val="10"/>
        <color theme="1"/>
        <rFont val="맑은 고딕"/>
        <family val="3"/>
        <charset val="129"/>
      </rPr>
      <t>④ 비투자업무 : 자산에 대한 투자 또는 자산운용을 목적으로 설립된 법인(금융투자기관) 외 업무(회계법인, 자문사, 일반법인 등)</t>
    </r>
    <phoneticPr fontId="5" type="noConversion"/>
  </si>
  <si>
    <r>
      <t>주목적투자분야</t>
    </r>
    <r>
      <rPr>
        <sz val="10"/>
        <rFont val="맑은 고딕"/>
        <family val="3"/>
        <charset val="129"/>
      </rPr>
      <t>①</t>
    </r>
    <phoneticPr fontId="1" type="noConversion"/>
  </si>
  <si>
    <r>
      <t>주목적투자분야</t>
    </r>
    <r>
      <rPr>
        <sz val="10"/>
        <rFont val="맑은 고딕"/>
        <family val="3"/>
        <charset val="129"/>
      </rPr>
      <t>②</t>
    </r>
    <phoneticPr fontId="1" type="noConversion"/>
  </si>
  <si>
    <t>정책출자비율</t>
    <phoneticPr fontId="5" type="noConversion"/>
  </si>
  <si>
    <t>운용사
인센티브
(선택)</t>
    <phoneticPr fontId="1" type="noConversion"/>
  </si>
  <si>
    <t>주목적투자분야①</t>
    <phoneticPr fontId="1" type="noConversion"/>
  </si>
  <si>
    <t>주목적투자분야②</t>
    <phoneticPr fontId="1" type="noConversion"/>
  </si>
  <si>
    <t>분할납</t>
    <phoneticPr fontId="1" type="noConversion"/>
  </si>
  <si>
    <t>우선주(RCPS포함)</t>
    <phoneticPr fontId="1" type="noConversion"/>
  </si>
  <si>
    <t>프로젝트투자(문화·컨텐츠 분야 한정)</t>
    <phoneticPr fontId="1" type="noConversion"/>
  </si>
  <si>
    <t>일반회사채</t>
    <phoneticPr fontId="1" type="noConversion"/>
  </si>
  <si>
    <t>가상분배</t>
    <phoneticPr fontId="1" type="noConversion"/>
  </si>
  <si>
    <t>제안사의 공동투자</t>
    <phoneticPr fontId="1" type="noConversion"/>
  </si>
  <si>
    <t>우선주(RCPS포함)</t>
  </si>
  <si>
    <t>인센티브</t>
    <phoneticPr fontId="1" type="noConversion"/>
  </si>
  <si>
    <t>투자촉진인센티브 구분</t>
    <phoneticPr fontId="6" type="noConversion"/>
  </si>
  <si>
    <t xml:space="preserve">  - 공동제안일 경우 [제안펀드] 및 [예상출자내역] Sheet은 동일 내용으로 작성하여 개별 제출</t>
    <phoneticPr fontId="1" type="noConversion"/>
  </si>
  <si>
    <r>
      <t xml:space="preserve">5. </t>
    </r>
    <r>
      <rPr>
        <b/>
        <sz val="10"/>
        <color theme="1"/>
        <rFont val="맑은 고딕"/>
        <family val="3"/>
        <charset val="129"/>
        <scheme val="major"/>
      </rPr>
      <t>연록색으로 음영처리된 셀은 자동 반영되므로 별도의 입력은 하지 말 것</t>
    </r>
    <phoneticPr fontId="5" type="noConversion"/>
  </si>
  <si>
    <r>
      <rPr>
        <sz val="10"/>
        <color theme="1"/>
        <rFont val="맑은 고딕"/>
        <family val="3"/>
        <charset val="129"/>
        <scheme val="major"/>
      </rPr>
      <t>6. 펀드명, 회사명 등은 정식명칭을 기입</t>
    </r>
    <r>
      <rPr>
        <b/>
        <sz val="10"/>
        <color theme="1"/>
        <rFont val="맑은 고딕"/>
        <family val="3"/>
        <charset val="129"/>
        <scheme val="major"/>
      </rPr>
      <t>(sheet간 명칭에 차이가 없도록 유의)</t>
    </r>
    <phoneticPr fontId="5" type="noConversion"/>
  </si>
  <si>
    <r>
      <t xml:space="preserve">7. </t>
    </r>
    <r>
      <rPr>
        <b/>
        <sz val="10"/>
        <color theme="1"/>
        <rFont val="맑은 고딕"/>
        <family val="3"/>
        <charset val="129"/>
        <scheme val="major"/>
      </rPr>
      <t>목록행(1행~10행)은 절대 삭제 및 수정 금지. 또한, Sheet 삭제 및 명칭 변경 금지</t>
    </r>
    <phoneticPr fontId="5" type="noConversion"/>
  </si>
  <si>
    <r>
      <t xml:space="preserve">8. 단위 : </t>
    </r>
    <r>
      <rPr>
        <b/>
        <sz val="10"/>
        <color theme="1"/>
        <rFont val="맑은 고딕"/>
        <family val="3"/>
        <charset val="129"/>
        <scheme val="major"/>
      </rPr>
      <t>백만원([4.1. 펀드거래] Sheet 는 단위를 "원"으로 함)</t>
    </r>
    <r>
      <rPr>
        <sz val="10"/>
        <color theme="1"/>
        <rFont val="맑은 고딕"/>
        <family val="3"/>
        <charset val="129"/>
        <scheme val="major"/>
      </rPr>
      <t>, %, 건</t>
    </r>
    <phoneticPr fontId="5" type="noConversion"/>
  </si>
  <si>
    <r>
      <t xml:space="preserve">11. 제시 자료는 현장실사시 펀드통장사본, 펀드재무제표, 미회수자산가치평가 내역 등을 통해 </t>
    </r>
    <r>
      <rPr>
        <b/>
        <sz val="10"/>
        <color theme="1"/>
        <rFont val="맑은 고딕"/>
        <family val="3"/>
        <charset val="129"/>
        <scheme val="major"/>
      </rPr>
      <t>증빙가능하여야</t>
    </r>
    <r>
      <rPr>
        <sz val="10"/>
        <color theme="1"/>
        <rFont val="맑은 고딕"/>
        <family val="3"/>
        <charset val="129"/>
        <scheme val="major"/>
      </rPr>
      <t xml:space="preserve"> 함</t>
    </r>
    <phoneticPr fontId="5" type="noConversion"/>
  </si>
  <si>
    <r>
      <t>1. '</t>
    </r>
    <r>
      <rPr>
        <b/>
        <sz val="10"/>
        <color theme="1"/>
        <rFont val="맑은 고딕"/>
        <family val="3"/>
        <charset val="129"/>
        <scheme val="major"/>
      </rPr>
      <t xml:space="preserve">제안서작성기준일'을 임의로 기입한 </t>
    </r>
    <r>
      <rPr>
        <sz val="10"/>
        <color theme="1"/>
        <rFont val="맑은 고딕"/>
        <family val="3"/>
        <charset val="129"/>
        <scheme val="major"/>
      </rPr>
      <t>경우 ('Ⅱ. 용어의 정의 등' 참조)</t>
    </r>
    <phoneticPr fontId="6" type="noConversion"/>
  </si>
  <si>
    <r>
      <t xml:space="preserve">2. </t>
    </r>
    <r>
      <rPr>
        <b/>
        <sz val="10"/>
        <color theme="1"/>
        <rFont val="맑은 고딕"/>
        <family val="3"/>
        <charset val="129"/>
        <scheme val="major"/>
      </rPr>
      <t>대표펀드매니저를 미지정</t>
    </r>
    <r>
      <rPr>
        <sz val="10"/>
        <color theme="1"/>
        <rFont val="맑은 고딕"/>
        <family val="3"/>
        <charset val="129"/>
        <scheme val="major"/>
      </rPr>
      <t>한 경우</t>
    </r>
    <phoneticPr fontId="6" type="noConversion"/>
  </si>
  <si>
    <r>
      <t xml:space="preserve">3. 제안서작성기준일 현재 </t>
    </r>
    <r>
      <rPr>
        <b/>
        <sz val="10"/>
        <color theme="1"/>
        <rFont val="맑은 고딕"/>
        <family val="3"/>
        <charset val="129"/>
        <scheme val="major"/>
      </rPr>
      <t>재직하고 있지 않은 인력을 참여인력으로 기재</t>
    </r>
    <r>
      <rPr>
        <sz val="10"/>
        <color theme="1"/>
        <rFont val="맑은 고딕"/>
        <family val="3"/>
        <charset val="129"/>
        <scheme val="major"/>
      </rPr>
      <t>한 경우</t>
    </r>
    <phoneticPr fontId="6" type="noConversion"/>
  </si>
  <si>
    <r>
      <t>4. 운용중/청산중 펀드에 대해 '</t>
    </r>
    <r>
      <rPr>
        <b/>
        <sz val="10"/>
        <color theme="1"/>
        <rFont val="맑은 고딕"/>
        <family val="3"/>
        <charset val="129"/>
        <scheme val="major"/>
      </rPr>
      <t>가상분배'를 입력하지 않아 수익률이 미산출</t>
    </r>
    <r>
      <rPr>
        <sz val="10"/>
        <color theme="1"/>
        <rFont val="맑은 고딕"/>
        <family val="3"/>
        <charset val="129"/>
        <scheme val="major"/>
      </rPr>
      <t>된 경우</t>
    </r>
    <phoneticPr fontId="5" type="noConversion"/>
  </si>
  <si>
    <r>
      <t>5. "3.2 참여인력 투자현황"에 동일투자건에 다수의 인력을 기재한 경우(</t>
    </r>
    <r>
      <rPr>
        <b/>
        <sz val="10"/>
        <color theme="1"/>
        <rFont val="맑은 고딕"/>
        <family val="3"/>
        <charset val="129"/>
        <scheme val="major"/>
      </rPr>
      <t>기여도 높은 1인만 기재필요</t>
    </r>
    <r>
      <rPr>
        <sz val="10"/>
        <color theme="1"/>
        <rFont val="맑은 고딕"/>
        <family val="3"/>
        <charset val="129"/>
        <scheme val="major"/>
      </rPr>
      <t>)</t>
    </r>
    <phoneticPr fontId="5" type="noConversion"/>
  </si>
  <si>
    <r>
      <t xml:space="preserve">6. "3.2 참여인력 투자현황"에 </t>
    </r>
    <r>
      <rPr>
        <b/>
        <sz val="10"/>
        <color theme="1"/>
        <rFont val="맑은 고딕"/>
        <family val="3"/>
        <charset val="129"/>
        <scheme val="major"/>
      </rPr>
      <t>작성대상에 해당하지 않는 투자건을 입력한 경우 (작성대상 확인필수)</t>
    </r>
    <phoneticPr fontId="5" type="noConversion"/>
  </si>
  <si>
    <r>
      <t xml:space="preserve">7. "3.4 참여인력 경력" 상 담당기간이 </t>
    </r>
    <r>
      <rPr>
        <b/>
        <sz val="10"/>
        <color theme="1"/>
        <rFont val="맑은 고딕"/>
        <family val="3"/>
        <charset val="129"/>
        <scheme val="major"/>
      </rPr>
      <t>경력관련 증빙서류와 불일치</t>
    </r>
    <r>
      <rPr>
        <sz val="10"/>
        <color theme="1"/>
        <rFont val="맑은 고딕"/>
        <family val="3"/>
        <charset val="129"/>
        <scheme val="major"/>
      </rPr>
      <t xml:space="preserve"> 하는경우</t>
    </r>
    <phoneticPr fontId="5" type="noConversion"/>
  </si>
  <si>
    <r>
      <t xml:space="preserve">8. '행삽입'을 통해 데이터 입력시 </t>
    </r>
    <r>
      <rPr>
        <b/>
        <sz val="10"/>
        <color theme="1"/>
        <rFont val="맑은 고딕"/>
        <family val="3"/>
        <charset val="129"/>
        <scheme val="major"/>
      </rPr>
      <t>연록색 음영처리된 셀에 데이터가 자동입력되지 않는 경우</t>
    </r>
    <phoneticPr fontId="5" type="noConversion"/>
  </si>
  <si>
    <r>
      <t xml:space="preserve">9. </t>
    </r>
    <r>
      <rPr>
        <b/>
        <sz val="10"/>
        <color theme="1"/>
        <rFont val="맑은 고딕"/>
        <family val="3"/>
        <charset val="129"/>
        <scheme val="major"/>
      </rPr>
      <t>프로젝트펀드</t>
    </r>
    <r>
      <rPr>
        <sz val="10"/>
        <color theme="1"/>
        <rFont val="맑은 고딕"/>
        <family val="3"/>
        <charset val="129"/>
        <scheme val="major"/>
      </rPr>
      <t xml:space="preserve"> 투자집행이 완료되었으나, </t>
    </r>
    <r>
      <rPr>
        <b/>
        <sz val="10"/>
        <color theme="1"/>
        <rFont val="맑은 고딕"/>
        <family val="3"/>
        <charset val="129"/>
        <scheme val="major"/>
      </rPr>
      <t>투자기간종료일</t>
    </r>
    <r>
      <rPr>
        <sz val="10"/>
        <color theme="1"/>
        <rFont val="맑은 고딕"/>
        <family val="3"/>
        <charset val="129"/>
        <scheme val="major"/>
      </rPr>
      <t>을 실제 투자집행일 이후(예 : 펀드만기일 등)로 기재한 경우</t>
    </r>
    <phoneticPr fontId="5" type="noConversion"/>
  </si>
  <si>
    <r>
      <t xml:space="preserve">펀드 규약(또는 정관) 상에 제안사가 운용사로 기재된 </t>
    </r>
    <r>
      <rPr>
        <b/>
        <sz val="10"/>
        <color theme="1"/>
        <rFont val="맑은 고딕"/>
        <family val="3"/>
        <charset val="129"/>
        <scheme val="minor"/>
      </rPr>
      <t>펀드 중 아래의 '펀드' 기준을 충족하는 펀드로서,</t>
    </r>
    <phoneticPr fontId="6" type="noConversion"/>
  </si>
  <si>
    <r>
      <t>결성일이 가장 빠른 펀드의 펀드결성일 (최초결성일은</t>
    </r>
    <r>
      <rPr>
        <b/>
        <sz val="10"/>
        <color theme="1"/>
        <rFont val="맑은 고딕"/>
        <family val="3"/>
        <charset val="129"/>
        <scheme val="minor"/>
      </rPr>
      <t xml:space="preserve"> 펀드성립일</t>
    </r>
    <r>
      <rPr>
        <sz val="10"/>
        <color theme="1"/>
        <rFont val="맑은 고딕"/>
        <family val="3"/>
        <charset val="129"/>
        <scheme val="minor"/>
      </rPr>
      <t>을 기준으로 함)</t>
    </r>
    <phoneticPr fontId="6" type="noConversion"/>
  </si>
  <si>
    <r>
      <t xml:space="preserve">※ 제안사 최초 결성 펀드는 </t>
    </r>
    <r>
      <rPr>
        <b/>
        <sz val="10"/>
        <color theme="1"/>
        <rFont val="맑은 고딕"/>
        <family val="3"/>
        <charset val="129"/>
        <scheme val="minor"/>
      </rPr>
      <t>펀드성립일</t>
    </r>
    <r>
      <rPr>
        <sz val="10"/>
        <color theme="1"/>
        <rFont val="맑은 고딕"/>
        <family val="3"/>
        <charset val="129"/>
        <scheme val="minor"/>
      </rPr>
      <t xml:space="preserve">을 확인할 수 있는 자료 </t>
    </r>
    <r>
      <rPr>
        <b/>
        <sz val="10"/>
        <color theme="1"/>
        <rFont val="맑은 고딕"/>
        <family val="3"/>
        <charset val="129"/>
        <scheme val="minor"/>
      </rPr>
      <t>(벤처투자조합 : 중기부 조합 등록증, 신기술투자조합 : 결성총회의사록 및 규약, PEF : 법인등기부등본, 기타 펀드 : 상기에 준하는 성립일자 확인가능자료)</t>
    </r>
    <r>
      <rPr>
        <sz val="10"/>
        <color theme="1"/>
        <rFont val="맑은 고딕"/>
        <family val="3"/>
        <charset val="129"/>
        <scheme val="minor"/>
      </rPr>
      <t xml:space="preserve"> 제출 </t>
    </r>
    <phoneticPr fontId="5" type="noConversion"/>
  </si>
  <si>
    <r>
      <t xml:space="preserve">ⅰ) 투자자를 사모로 모집한 경우로서 </t>
    </r>
    <r>
      <rPr>
        <b/>
        <sz val="10"/>
        <color theme="1"/>
        <rFont val="맑은 고딕"/>
        <family val="3"/>
        <charset val="129"/>
        <scheme val="minor"/>
      </rPr>
      <t>(즉, 사모펀드)</t>
    </r>
    <phoneticPr fontId="6" type="noConversion"/>
  </si>
  <si>
    <r>
      <t xml:space="preserve">     트레이딩 등 단기투자 펀드, </t>
    </r>
    <r>
      <rPr>
        <b/>
        <sz val="10"/>
        <color theme="1"/>
        <rFont val="맑은 고딕"/>
        <family val="3"/>
        <charset val="129"/>
        <scheme val="minor"/>
      </rPr>
      <t>펀드 결성부터 해산까지의 기간이 1년 이내인 펀드</t>
    </r>
    <r>
      <rPr>
        <sz val="10"/>
        <color theme="1"/>
        <rFont val="맑은 고딕"/>
        <family val="3"/>
        <charset val="129"/>
        <scheme val="minor"/>
      </rPr>
      <t xml:space="preserve">는 </t>
    </r>
    <r>
      <rPr>
        <b/>
        <sz val="10"/>
        <color theme="1"/>
        <rFont val="맑은 고딕"/>
        <family val="3"/>
        <charset val="129"/>
        <scheme val="minor"/>
      </rPr>
      <t>제외</t>
    </r>
    <r>
      <rPr>
        <sz val="10"/>
        <color theme="1"/>
        <rFont val="맑은 고딕"/>
        <family val="3"/>
        <charset val="129"/>
        <scheme val="minor"/>
      </rPr>
      <t>함</t>
    </r>
    <phoneticPr fontId="5" type="noConversion"/>
  </si>
  <si>
    <r>
      <t xml:space="preserve">프로젝트 펀드 등 펀드 투자규약(또는 정관) 상에 투자기간이 정해지지 않은 경우에는 </t>
    </r>
    <r>
      <rPr>
        <b/>
        <sz val="10"/>
        <color theme="1"/>
        <rFont val="맑은 고딕"/>
        <family val="3"/>
        <charset val="129"/>
        <scheme val="minor"/>
      </rPr>
      <t>제안사가 펀드운용</t>
    </r>
    <phoneticPr fontId="5" type="noConversion"/>
  </si>
  <si>
    <r>
      <rPr>
        <sz val="10"/>
        <color theme="1"/>
        <rFont val="맑은 고딕"/>
        <family val="3"/>
        <charset val="129"/>
      </rPr>
      <t>ⅳ</t>
    </r>
    <r>
      <rPr>
        <sz val="10"/>
        <color theme="1"/>
        <rFont val="맑은 고딕"/>
        <family val="3"/>
        <charset val="129"/>
        <scheme val="minor"/>
      </rPr>
      <t xml:space="preserve">) 제안사는 선정 심사시 </t>
    </r>
    <r>
      <rPr>
        <b/>
        <sz val="10"/>
        <color theme="1"/>
        <rFont val="맑은 고딕"/>
        <family val="3"/>
        <charset val="129"/>
        <scheme val="minor"/>
      </rPr>
      <t>主 평가대상이 되는 핵심운용인력 3인</t>
    </r>
    <r>
      <rPr>
        <sz val="10"/>
        <color theme="1"/>
        <rFont val="맑은 고딕"/>
        <family val="3"/>
        <charset val="129"/>
        <scheme val="minor"/>
      </rPr>
      <t>(대표펀드매니저 1인, 핵심운용인력 2인)을</t>
    </r>
    <phoneticPr fontId="6" type="noConversion"/>
  </si>
  <si>
    <r>
      <t xml:space="preserve">※ 펀드 규약(또는 정관) 상 대표펀드매니저, 핵심운용인력, 운용전문인력 등 </t>
    </r>
    <r>
      <rPr>
        <u/>
        <sz val="10"/>
        <color theme="1"/>
        <rFont val="맑은 고딕"/>
        <family val="3"/>
        <charset val="129"/>
        <scheme val="minor"/>
      </rPr>
      <t>용어를 불문하고,</t>
    </r>
    <phoneticPr fontId="6" type="noConversion"/>
  </si>
  <si>
    <r>
      <t xml:space="preserve"> - 대표펀드매니저 : 투자경력</t>
    </r>
    <r>
      <rPr>
        <vertAlign val="superscript"/>
        <sz val="10"/>
        <color theme="1"/>
        <rFont val="맑은 고딕"/>
        <family val="3"/>
        <charset val="129"/>
        <scheme val="minor"/>
      </rPr>
      <t>주1)</t>
    </r>
    <r>
      <rPr>
        <sz val="10"/>
        <color theme="1"/>
        <rFont val="맑은 고딕"/>
        <family val="3"/>
        <charset val="129"/>
        <scheme val="minor"/>
      </rPr>
      <t xml:space="preserve"> 5년 이상 또는 주목적 투자대상 관련 산업경력</t>
    </r>
    <r>
      <rPr>
        <vertAlign val="superscript"/>
        <sz val="10"/>
        <color theme="1"/>
        <rFont val="맑은 고딕"/>
        <family val="3"/>
        <charset val="129"/>
        <scheme val="minor"/>
      </rPr>
      <t>주2)</t>
    </r>
    <r>
      <rPr>
        <sz val="10"/>
        <color theme="1"/>
        <rFont val="맑은 고딕"/>
        <family val="3"/>
        <charset val="129"/>
        <scheme val="minor"/>
      </rPr>
      <t xml:space="preserve"> 10년 이상의 경력을 가진 자</t>
    </r>
    <phoneticPr fontId="1" type="noConversion"/>
  </si>
  <si>
    <r>
      <t xml:space="preserve"> - 핵심운용인력 : 투자경력</t>
    </r>
    <r>
      <rPr>
        <vertAlign val="superscript"/>
        <sz val="10"/>
        <color theme="1"/>
        <rFont val="맑은 고딕"/>
        <family val="3"/>
        <charset val="129"/>
        <scheme val="minor"/>
      </rPr>
      <t>주1)</t>
    </r>
    <r>
      <rPr>
        <sz val="10"/>
        <color theme="1"/>
        <rFont val="맑은 고딕"/>
        <family val="3"/>
        <charset val="129"/>
        <scheme val="minor"/>
      </rPr>
      <t xml:space="preserve"> 3년 이상 또는 주목적 투자대상 관련 산업경력</t>
    </r>
    <r>
      <rPr>
        <vertAlign val="superscript"/>
        <sz val="10"/>
        <color theme="1"/>
        <rFont val="맑은 고딕"/>
        <family val="3"/>
        <charset val="129"/>
        <scheme val="minor"/>
      </rPr>
      <t>주2)</t>
    </r>
    <r>
      <rPr>
        <sz val="10"/>
        <color theme="1"/>
        <rFont val="맑은 고딕"/>
        <family val="3"/>
        <charset val="129"/>
        <scheme val="minor"/>
      </rPr>
      <t xml:space="preserve"> 6년 이상의 경력을 가진 자</t>
    </r>
    <phoneticPr fontId="1" type="noConversion"/>
  </si>
  <si>
    <r>
      <t xml:space="preserve">  주1) 투자경력 : </t>
    </r>
    <r>
      <rPr>
        <b/>
        <sz val="10"/>
        <color theme="1"/>
        <rFont val="맑은 고딕"/>
        <family val="3"/>
        <charset val="129"/>
        <scheme val="minor"/>
      </rPr>
      <t>자산에 대한 투자 또는 자산운용을 목적으로 설립된 법인(금융투자기관) 재직 중</t>
    </r>
    <r>
      <rPr>
        <sz val="10"/>
        <color theme="1"/>
        <rFont val="맑은 고딕"/>
        <family val="3"/>
        <charset val="129"/>
        <scheme val="minor"/>
      </rPr>
      <t xml:space="preserve">에 </t>
    </r>
    <r>
      <rPr>
        <u/>
        <sz val="10"/>
        <color theme="1"/>
        <rFont val="맑은 고딕"/>
        <family val="3"/>
        <charset val="129"/>
        <scheme val="minor"/>
      </rPr>
      <t>①PE 및 VC 펀드 계정을</t>
    </r>
    <phoneticPr fontId="1" type="noConversion"/>
  </si>
  <si>
    <r>
      <t xml:space="preserve">       </t>
    </r>
    <r>
      <rPr>
        <u/>
        <sz val="10"/>
        <color theme="1"/>
        <rFont val="맑은 고딕"/>
        <family val="3"/>
        <charset val="129"/>
        <scheme val="minor"/>
      </rPr>
      <t>통한 투자업무</t>
    </r>
    <r>
      <rPr>
        <sz val="10"/>
        <color theme="1"/>
        <rFont val="맑은 고딕"/>
        <family val="3"/>
        <charset val="129"/>
        <scheme val="minor"/>
      </rPr>
      <t xml:space="preserve">, </t>
    </r>
    <r>
      <rPr>
        <u/>
        <sz val="10"/>
        <color theme="1"/>
        <rFont val="맑은 고딕"/>
        <family val="3"/>
        <charset val="129"/>
        <scheme val="minor"/>
      </rPr>
      <t>②PE 및 VC 고유계정을 통한 투자업무</t>
    </r>
    <r>
      <rPr>
        <sz val="10"/>
        <color theme="1"/>
        <rFont val="맑은 고딕"/>
        <family val="3"/>
        <charset val="129"/>
        <scheme val="minor"/>
      </rPr>
      <t xml:space="preserve">, </t>
    </r>
    <r>
      <rPr>
        <u/>
        <sz val="10"/>
        <color theme="1"/>
        <rFont val="맑은 고딕"/>
        <family val="3"/>
        <charset val="129"/>
        <scheme val="minor"/>
      </rPr>
      <t>③기타 투자업무</t>
    </r>
    <r>
      <rPr>
        <sz val="10"/>
        <color theme="1"/>
        <rFont val="맑은 고딕"/>
        <family val="3"/>
        <charset val="129"/>
        <scheme val="minor"/>
      </rPr>
      <t>와 관련하여 투자대상 발굴 ∙ 투자검토 ∙ 사후관리 ∙</t>
    </r>
    <phoneticPr fontId="1" type="noConversion"/>
  </si>
  <si>
    <r>
      <t xml:space="preserve">    - '운용펀드최초결성일'은 PE펀드로 지원한 경우 최초 PE펀드, </t>
    </r>
    <r>
      <rPr>
        <sz val="10"/>
        <color theme="1"/>
        <rFont val="맑은 고딕"/>
        <family val="3"/>
        <charset val="129"/>
      </rPr>
      <t>VC펀드로 지원한 경우 최초 VC펀드의 결성일, 기타 주식등 투자 펀드의 경우 기타 주식등 
       투자 펀드 최초 결성일 작성을 기재</t>
    </r>
    <phoneticPr fontId="5" type="noConversion"/>
  </si>
  <si>
    <r>
      <t xml:space="preserve">    - '운용펀드최초결성일(지원 펀드 外)'는 PE</t>
    </r>
    <r>
      <rPr>
        <sz val="10"/>
        <color theme="1"/>
        <rFont val="맑은 고딕"/>
        <family val="3"/>
        <charset val="129"/>
      </rPr>
      <t>∙VC펀드 모두를 결성, 운용한 경우에 한해 작성하며(해당 사항 없을 경우 공란 유지)</t>
    </r>
    <phoneticPr fontId="5" type="noConversion"/>
  </si>
  <si>
    <r>
      <t xml:space="preserve">  1) 최근 연도순으로 작성 </t>
    </r>
    <r>
      <rPr>
        <b/>
        <sz val="10"/>
        <color theme="1"/>
        <rFont val="맑은 고딕"/>
        <family val="3"/>
        <charset val="129"/>
        <scheme val="major"/>
      </rPr>
      <t>(별도 재무제표 기준으로 작성)</t>
    </r>
    <phoneticPr fontId="5" type="noConversion"/>
  </si>
  <si>
    <r>
      <t xml:space="preserve">    </t>
    </r>
    <r>
      <rPr>
        <b/>
        <sz val="10"/>
        <color theme="1"/>
        <rFont val="KDB고딕R_Pro"/>
        <family val="1"/>
        <charset val="129"/>
      </rPr>
      <t>②</t>
    </r>
    <r>
      <rPr>
        <b/>
        <sz val="10"/>
        <color theme="1"/>
        <rFont val="맑은 고딕"/>
        <family val="3"/>
        <charset val="129"/>
        <scheme val="minor"/>
      </rPr>
      <t xml:space="preserve"> 제안서 작성기준일 현재 결성예정, 운용예정, 운용중, 청산중인 모든 펀드</t>
    </r>
    <phoneticPr fontId="5" type="noConversion"/>
  </si>
  <si>
    <r>
      <t xml:space="preserve">  10) 기재대상핵심인력 : 해당 펀드의 </t>
    </r>
    <r>
      <rPr>
        <b/>
        <sz val="10"/>
        <color theme="1"/>
        <rFont val="맑은 고딕"/>
        <family val="3"/>
        <charset val="129"/>
        <scheme val="major"/>
      </rPr>
      <t>기재대상핵심인력</t>
    </r>
    <r>
      <rPr>
        <sz val="10"/>
        <color theme="1"/>
        <rFont val="맑은 고딕"/>
        <family val="3"/>
        <charset val="129"/>
        <scheme val="major"/>
      </rPr>
      <t>( "Ⅱ.용어의 정의 등"의 정의에 따름)을 모두 기재</t>
    </r>
    <phoneticPr fontId="5" type="noConversion"/>
  </si>
  <si>
    <r>
      <t xml:space="preserve">                   단, 투자건 중 </t>
    </r>
    <r>
      <rPr>
        <b/>
        <sz val="10"/>
        <color theme="1"/>
        <rFont val="맑은 고딕"/>
        <family val="3"/>
        <charset val="129"/>
        <scheme val="major"/>
      </rPr>
      <t>감액사실이 있는 경우(부분감액도 포함)에는 '회수료'로 선택</t>
    </r>
    <r>
      <rPr>
        <sz val="10"/>
        <color theme="1"/>
        <rFont val="맑은 고딕"/>
        <family val="3"/>
        <charset val="129"/>
        <scheme val="major"/>
      </rPr>
      <t>하고 감액 콤보 선택 및 금액 기재</t>
    </r>
    <phoneticPr fontId="5" type="noConversion"/>
  </si>
  <si>
    <r>
      <t xml:space="preserve">                     (</t>
    </r>
    <r>
      <rPr>
        <b/>
        <sz val="10"/>
        <color theme="1"/>
        <rFont val="맑은 고딕"/>
        <family val="3"/>
        <charset val="129"/>
        <scheme val="major"/>
      </rPr>
      <t>감액사실이 있는 경우, 감액금액을 차감한 투자원금을 감액일에 회수한 것으로 가정하여 IRR 산출</t>
    </r>
    <r>
      <rPr>
        <sz val="10"/>
        <color theme="1"/>
        <rFont val="맑은 고딕"/>
        <family val="3"/>
        <charset val="129"/>
        <scheme val="major"/>
      </rPr>
      <t>할 것)</t>
    </r>
    <phoneticPr fontId="5" type="noConversion"/>
  </si>
  <si>
    <r>
      <t xml:space="preserve">    i) 부분감액 후 추가회수 없음 : </t>
    </r>
    <r>
      <rPr>
        <b/>
        <sz val="10"/>
        <color theme="1"/>
        <rFont val="맑은 고딕"/>
        <family val="3"/>
        <charset val="129"/>
        <scheme val="major"/>
      </rPr>
      <t>감액금액을 차감한 투자원금을 감액일에 회수한 것으로 가정하여 IRR산출</t>
    </r>
    <phoneticPr fontId="5" type="noConversion"/>
  </si>
  <si>
    <r>
      <t xml:space="preserve">    ii) 부분감액 후 일부 추가회수 : </t>
    </r>
    <r>
      <rPr>
        <b/>
        <sz val="10"/>
        <color theme="1"/>
        <rFont val="맑은 고딕"/>
        <family val="3"/>
        <charset val="129"/>
        <scheme val="major"/>
      </rPr>
      <t>감액금액을 차감한 투자원금을 추가회수일에 회수한 것으로 가정하여 IRR산출</t>
    </r>
    <phoneticPr fontId="5" type="noConversion"/>
  </si>
  <si>
    <r>
      <t xml:space="preserve">       단, 코넥스 주식의 경우, 시가(거래가) 제외한 </t>
    </r>
    <r>
      <rPr>
        <b/>
        <sz val="10"/>
        <color theme="1"/>
        <rFont val="맑은 고딕"/>
        <family val="3"/>
        <charset val="129"/>
        <scheme val="major"/>
      </rPr>
      <t>평가기준에 따른 금액</t>
    </r>
    <r>
      <rPr>
        <sz val="10"/>
        <color theme="1"/>
        <rFont val="맑은 고딕"/>
        <family val="3"/>
        <charset val="129"/>
        <scheme val="major"/>
      </rPr>
      <t xml:space="preserve"> 또는 </t>
    </r>
    <r>
      <rPr>
        <b/>
        <sz val="10"/>
        <color theme="1"/>
        <rFont val="맑은 고딕"/>
        <family val="3"/>
        <charset val="129"/>
        <scheme val="major"/>
      </rPr>
      <t>원금</t>
    </r>
    <r>
      <rPr>
        <sz val="10"/>
        <color theme="1"/>
        <rFont val="맑은 고딕"/>
        <family val="3"/>
        <charset val="129"/>
        <scheme val="major"/>
      </rPr>
      <t xml:space="preserve"> 기재(적용일은 제안서작성기준일) </t>
    </r>
    <phoneticPr fontId="5" type="noConversion"/>
  </si>
  <si>
    <r>
      <t xml:space="preserve">       </t>
    </r>
    <r>
      <rPr>
        <sz val="10"/>
        <color theme="1"/>
        <rFont val="바탕"/>
        <family val="1"/>
        <charset val="129"/>
      </rPr>
      <t>※</t>
    </r>
    <r>
      <rPr>
        <sz val="10"/>
        <color theme="1"/>
        <rFont val="맑은 고딕"/>
        <family val="3"/>
        <charset val="129"/>
      </rPr>
      <t xml:space="preserve"> </t>
    </r>
    <r>
      <rPr>
        <sz val="10"/>
        <color theme="1"/>
        <rFont val="맑은 고딕"/>
        <family val="3"/>
        <charset val="129"/>
        <scheme val="major"/>
      </rPr>
      <t>예시) 가치산출근거란에 "000주*@000원=000백만원(XX.XX.XX종가기준)" 또는"시가(공시기관명, XX.XX.XX자 기준)"</t>
    </r>
    <phoneticPr fontId="5" type="noConversion"/>
  </si>
  <si>
    <t>프로젝트펀드</t>
    <phoneticPr fontId="1" type="noConversion"/>
  </si>
  <si>
    <t xml:space="preserve">   - "PE-(라)" : [자본시장과금융투자업에관한법률]제249조의7 5항에 따른 경영참여목적 투자를 하는 제9조19항1호의
                   기관전용사모집합투자기구 ('21.10.21일 이후 설립)</t>
    <phoneticPr fontId="6" type="noConversion"/>
  </si>
  <si>
    <t xml:space="preserve">   - "VC-(가)" : [벤처투자촉진에관한법률]제2조제11호에 따른 벤처투자조합</t>
    <phoneticPr fontId="5" type="noConversion"/>
  </si>
  <si>
    <t xml:space="preserve">   - "VC-(마)" : [여신전문금융업법]제2조제14의5호에 따른 신기술사업투자조합</t>
    <phoneticPr fontId="5" type="noConversion"/>
  </si>
  <si>
    <t>업무협력구분 상세</t>
    <phoneticPr fontId="6" type="noConversion"/>
  </si>
  <si>
    <t>거래기업명</t>
    <phoneticPr fontId="6" type="noConversion"/>
  </si>
  <si>
    <t>거래금액
(대출,투자 참여금액 등)</t>
    <phoneticPr fontId="6" type="noConversion"/>
  </si>
  <si>
    <t>업무협력구분</t>
    <phoneticPr fontId="1" type="noConversion"/>
  </si>
  <si>
    <t>대출</t>
    <phoneticPr fontId="1" type="noConversion"/>
  </si>
  <si>
    <t>투자</t>
    <phoneticPr fontId="1" type="noConversion"/>
  </si>
  <si>
    <t>인수금융</t>
    <phoneticPr fontId="1" type="noConversion"/>
  </si>
  <si>
    <t>1. 작성 대상</t>
    <phoneticPr fontId="5" type="noConversion"/>
  </si>
  <si>
    <t>1. 작성대상 및 작성요령</t>
    <phoneticPr fontId="5" type="noConversion"/>
  </si>
  <si>
    <t>2. 작성요령</t>
    <phoneticPr fontId="1" type="noConversion"/>
  </si>
  <si>
    <t>'18년 성장지원펀드</t>
    <phoneticPr fontId="1" type="noConversion"/>
  </si>
  <si>
    <t>'19년 성장지원펀드</t>
    <phoneticPr fontId="1" type="noConversion"/>
  </si>
  <si>
    <t>'20년 성장지원펀드</t>
    <phoneticPr fontId="1" type="noConversion"/>
  </si>
  <si>
    <t>'20년 소부장펀드</t>
    <phoneticPr fontId="1" type="noConversion"/>
  </si>
  <si>
    <t>'21년 소부장펀드</t>
    <phoneticPr fontId="1" type="noConversion"/>
  </si>
  <si>
    <t>'21년 뉴딜펀드</t>
    <phoneticPr fontId="1" type="noConversion"/>
  </si>
  <si>
    <t>'22년 뉴딜펀드</t>
    <phoneticPr fontId="1" type="noConversion"/>
  </si>
  <si>
    <t>누적 투자
집행액</t>
    <phoneticPr fontId="1" type="noConversion"/>
  </si>
  <si>
    <r>
      <t>분야</t>
    </r>
    <r>
      <rPr>
        <sz val="10"/>
        <rFont val="맑은 고딕"/>
        <family val="3"/>
        <charset val="129"/>
      </rPr>
      <t>①</t>
    </r>
    <phoneticPr fontId="1" type="noConversion"/>
  </si>
  <si>
    <r>
      <t>분야</t>
    </r>
    <r>
      <rPr>
        <sz val="10"/>
        <rFont val="맑은 고딕"/>
        <family val="3"/>
        <charset val="129"/>
      </rPr>
      <t>②</t>
    </r>
    <phoneticPr fontId="1" type="noConversion"/>
  </si>
  <si>
    <r>
      <t>분야</t>
    </r>
    <r>
      <rPr>
        <sz val="10"/>
        <rFont val="맑은 고딕"/>
        <family val="3"/>
        <charset val="129"/>
      </rPr>
      <t>④</t>
    </r>
    <phoneticPr fontId="1" type="noConversion"/>
  </si>
  <si>
    <r>
      <t>분야</t>
    </r>
    <r>
      <rPr>
        <sz val="10"/>
        <rFont val="맑은 고딕"/>
        <family val="3"/>
        <charset val="129"/>
      </rPr>
      <t>⑤</t>
    </r>
    <phoneticPr fontId="1" type="noConversion"/>
  </si>
  <si>
    <r>
      <t>분야</t>
    </r>
    <r>
      <rPr>
        <sz val="10"/>
        <rFont val="맑은 고딕"/>
        <family val="3"/>
        <charset val="129"/>
      </rPr>
      <t>③</t>
    </r>
    <phoneticPr fontId="1" type="noConversion"/>
  </si>
  <si>
    <t>목표결성금액</t>
    <phoneticPr fontId="1" type="noConversion"/>
  </si>
  <si>
    <t>결성일</t>
    <phoneticPr fontId="1" type="noConversion"/>
  </si>
  <si>
    <t>펀드 존속기간</t>
    <phoneticPr fontId="1" type="noConversion"/>
  </si>
  <si>
    <t>해산(예정)일</t>
    <phoneticPr fontId="1" type="noConversion"/>
  </si>
  <si>
    <t>출자약정금 
총액</t>
    <phoneticPr fontId="1" type="noConversion"/>
  </si>
  <si>
    <t xml:space="preserve">  4) 타 Sheet와 달리 금액단위가 '백만원'이 아닌 '원'임</t>
    <phoneticPr fontId="5" type="noConversion"/>
  </si>
  <si>
    <t xml:space="preserve">  5) 운용중/청산중 펀드의 수익율 계산을 위해 '가상분배' 입력 필수</t>
    <phoneticPr fontId="5" type="noConversion"/>
  </si>
  <si>
    <t xml:space="preserve">  3) 펀드 통장의 현금 입출 기준으로 작성</t>
    <phoneticPr fontId="5" type="noConversion"/>
  </si>
  <si>
    <r>
      <t xml:space="preserve">   - "</t>
    </r>
    <r>
      <rPr>
        <b/>
        <sz val="10"/>
        <color theme="1"/>
        <rFont val="맑은 고딕"/>
        <family val="3"/>
        <charset val="129"/>
        <scheme val="minor"/>
      </rPr>
      <t>PE-(가)" :</t>
    </r>
    <r>
      <rPr>
        <sz val="10"/>
        <color theme="1"/>
        <rFont val="맑은 고딕"/>
        <family val="3"/>
        <charset val="129"/>
        <scheme val="minor"/>
      </rPr>
      <t xml:space="preserve"> [자본시장과금융투자업에관한법률]제9조18항7호('15.7.24자 삭제되기 전의 것을 말함)에 따른 사모투자전문회사 </t>
    </r>
    <phoneticPr fontId="1" type="noConversion"/>
  </si>
  <si>
    <r>
      <t xml:space="preserve">  </t>
    </r>
    <r>
      <rPr>
        <b/>
        <sz val="10"/>
        <color theme="1"/>
        <rFont val="맑은 고딕"/>
        <family val="3"/>
        <charset val="129"/>
        <scheme val="minor"/>
      </rPr>
      <t xml:space="preserve"> - "PE-(나)" :</t>
    </r>
    <r>
      <rPr>
        <sz val="10"/>
        <color theme="1"/>
        <rFont val="맑은 고딕"/>
        <family val="3"/>
        <charset val="129"/>
        <scheme val="minor"/>
      </rPr>
      <t xml:space="preserve"> [자본시장과금융투자업에관한법률]제9조19항1호('21.4.20자 삭제되기 전의 것을 말함)에 따른
                    경영참여형 사모집합투자기구 ('21.10.21일 이전설립)</t>
    </r>
    <phoneticPr fontId="1" type="noConversion"/>
  </si>
  <si>
    <r>
      <t xml:space="preserve">   -</t>
    </r>
    <r>
      <rPr>
        <b/>
        <sz val="10"/>
        <color theme="1"/>
        <rFont val="맑은 고딕"/>
        <family val="3"/>
        <charset val="129"/>
        <scheme val="minor"/>
      </rPr>
      <t xml:space="preserve"> "PE-(다)"</t>
    </r>
    <r>
      <rPr>
        <sz val="10"/>
        <color theme="1"/>
        <rFont val="맑은 고딕"/>
        <family val="3"/>
        <charset val="129"/>
        <scheme val="minor"/>
      </rPr>
      <t xml:space="preserve"> : [자본시장과금융투자업에관한법률]제249조의7 5항에 따른 경영참여목적 투자를 하는 제9조19항2호의
                   일반사모집합투자기구 ('21.10.21일 이후 설립)</t>
    </r>
    <phoneticPr fontId="6" type="noConversion"/>
  </si>
  <si>
    <r>
      <t xml:space="preserve">   - </t>
    </r>
    <r>
      <rPr>
        <b/>
        <sz val="10"/>
        <color theme="1"/>
        <rFont val="맑은 고딕"/>
        <family val="3"/>
        <charset val="129"/>
        <scheme val="minor"/>
      </rPr>
      <t xml:space="preserve">"VC-(나)" : </t>
    </r>
    <r>
      <rPr>
        <sz val="10"/>
        <color theme="1"/>
        <rFont val="맑은 고딕"/>
        <family val="3"/>
        <charset val="129"/>
        <scheme val="minor"/>
      </rPr>
      <t>[중소기업창원지원법]제2조제5호('20.2.11자 삭제되기 전의 것을 말함)에 따른 중소기업창업투자조합</t>
    </r>
    <phoneticPr fontId="5" type="noConversion"/>
  </si>
  <si>
    <r>
      <t xml:space="preserve">   - </t>
    </r>
    <r>
      <rPr>
        <b/>
        <sz val="10"/>
        <color theme="1"/>
        <rFont val="맑은 고딕"/>
        <family val="3"/>
        <charset val="129"/>
        <scheme val="minor"/>
      </rPr>
      <t>"VC-(다)"</t>
    </r>
    <r>
      <rPr>
        <sz val="10"/>
        <color theme="1"/>
        <rFont val="맑은 고딕"/>
        <family val="3"/>
        <charset val="129"/>
        <scheme val="minor"/>
      </rPr>
      <t xml:space="preserve"> : [벤처기업육성에관한특별조치법]제4조의3('20.2.11자 삭제되기 전의 것을 말함)에 따른 한국벤처투자조합</t>
    </r>
    <phoneticPr fontId="5" type="noConversion"/>
  </si>
  <si>
    <r>
      <t xml:space="preserve">   -</t>
    </r>
    <r>
      <rPr>
        <b/>
        <sz val="10"/>
        <color theme="1"/>
        <rFont val="맑은 고딕"/>
        <family val="3"/>
        <charset val="129"/>
        <scheme val="minor"/>
      </rPr>
      <t xml:space="preserve"> "VC-(라)"</t>
    </r>
    <r>
      <rPr>
        <sz val="10"/>
        <color theme="1"/>
        <rFont val="맑은 고딕"/>
        <family val="3"/>
        <charset val="129"/>
        <scheme val="minor"/>
      </rPr>
      <t xml:space="preserve"> : [소재·부품·장비산업경쟁력강화및공급망안정화를위한특별조치법]제18조에 따른 소재·부품·장비 전문투자조합</t>
    </r>
    <phoneticPr fontId="5" type="noConversion"/>
  </si>
  <si>
    <r>
      <t xml:space="preserve">   -</t>
    </r>
    <r>
      <rPr>
        <b/>
        <sz val="10"/>
        <color theme="1"/>
        <rFont val="맑은 고딕"/>
        <family val="3"/>
        <charset val="129"/>
        <scheme val="minor"/>
      </rPr>
      <t xml:space="preserve"> "VC-(바)"</t>
    </r>
    <r>
      <rPr>
        <sz val="10"/>
        <color theme="1"/>
        <rFont val="맑은 고딕"/>
        <family val="3"/>
        <charset val="129"/>
        <scheme val="minor"/>
      </rPr>
      <t xml:space="preserve"> : [농림수산식품투자조합결성및운용에관한법률]제8조1항1호 및 동법률제8조1항6호에 따른 조합 (이하 농식품투자조합)</t>
    </r>
    <phoneticPr fontId="5" type="noConversion"/>
  </si>
  <si>
    <r>
      <t xml:space="preserve">   - </t>
    </r>
    <r>
      <rPr>
        <b/>
        <sz val="10"/>
        <color theme="1"/>
        <rFont val="맑은 고딕"/>
        <family val="3"/>
        <charset val="129"/>
        <scheme val="minor"/>
      </rPr>
      <t xml:space="preserve">"VC-(사)" </t>
    </r>
    <r>
      <rPr>
        <sz val="10"/>
        <color theme="1"/>
        <rFont val="맑은 고딕"/>
        <family val="3"/>
        <charset val="129"/>
        <scheme val="minor"/>
      </rPr>
      <t>: [자본시장과금융투자업에관한법률]제249조의23 1항에 따른 창업·벤처전문 사모집합투자기구</t>
    </r>
    <phoneticPr fontId="5" type="noConversion"/>
  </si>
  <si>
    <r>
      <t xml:space="preserve">   - </t>
    </r>
    <r>
      <rPr>
        <b/>
        <sz val="10"/>
        <color theme="1"/>
        <rFont val="맑은 고딕"/>
        <family val="3"/>
        <charset val="129"/>
        <scheme val="minor"/>
      </rPr>
      <t>"기타-(가)"</t>
    </r>
    <r>
      <rPr>
        <sz val="10"/>
        <color theme="1"/>
        <rFont val="맑은 고딕"/>
        <family val="3"/>
        <charset val="129"/>
        <scheme val="minor"/>
      </rPr>
      <t xml:space="preserve"> : [자본시장과금융투자업에관한법률]제9조19항2호('21.4.20자 삭제되기 전의 것을 말함)에 따른 
                      전문투자형 사모집합투자기구('21.10.21일 이전설립)</t>
    </r>
    <phoneticPr fontId="5" type="noConversion"/>
  </si>
  <si>
    <r>
      <t xml:space="preserve">   - </t>
    </r>
    <r>
      <rPr>
        <b/>
        <sz val="10"/>
        <color theme="1"/>
        <rFont val="맑은 고딕"/>
        <family val="3"/>
        <charset val="129"/>
        <scheme val="minor"/>
      </rPr>
      <t>"기타-(나)"</t>
    </r>
    <r>
      <rPr>
        <sz val="10"/>
        <color theme="1"/>
        <rFont val="맑은 고딕"/>
        <family val="3"/>
        <charset val="129"/>
        <scheme val="minor"/>
      </rPr>
      <t xml:space="preserve"> : [자본시장과금융투자업에관한법률]제9조19항2호에 따른(경영참여목적 투자 외) 일반사모집합투자기구 
                      ('21.10.21일 이후 설립)</t>
    </r>
    <phoneticPr fontId="5" type="noConversion"/>
  </si>
  <si>
    <r>
      <t xml:space="preserve">   - </t>
    </r>
    <r>
      <rPr>
        <b/>
        <sz val="10"/>
        <color theme="1"/>
        <rFont val="맑은 고딕"/>
        <family val="3"/>
        <charset val="129"/>
        <scheme val="minor"/>
      </rPr>
      <t>"기타-(다)"</t>
    </r>
    <r>
      <rPr>
        <sz val="10"/>
        <color theme="1"/>
        <rFont val="맑은 고딕"/>
        <family val="3"/>
        <charset val="129"/>
        <scheme val="minor"/>
      </rPr>
      <t xml:space="preserve"> : [자본시장과금융투자업에관한법률]제9조19항1호에 따른(경영참여목적 투자 외) 기관전용사모집합투자기구 
                      ('21.10.21일 이후 설립)</t>
    </r>
    <phoneticPr fontId="5" type="noConversion"/>
  </si>
  <si>
    <r>
      <t xml:space="preserve">   - </t>
    </r>
    <r>
      <rPr>
        <b/>
        <sz val="10"/>
        <color theme="1"/>
        <rFont val="맑은 고딕"/>
        <family val="3"/>
        <charset val="129"/>
        <scheme val="minor"/>
      </rPr>
      <t>"기타-(라)"</t>
    </r>
    <r>
      <rPr>
        <sz val="10"/>
        <color theme="1"/>
        <rFont val="맑은 고딕"/>
        <family val="3"/>
        <charset val="129"/>
        <scheme val="minor"/>
      </rPr>
      <t xml:space="preserve"> : [자본시장과금융투자업에관한법률]제249조의22에 따른 기업재무안정 (경영참여형) 사모집합투자기구</t>
    </r>
    <phoneticPr fontId="5" type="noConversion"/>
  </si>
  <si>
    <r>
      <t xml:space="preserve">   - </t>
    </r>
    <r>
      <rPr>
        <b/>
        <sz val="10"/>
        <color theme="1"/>
        <rFont val="맑은 고딕"/>
        <family val="3"/>
        <charset val="129"/>
        <scheme val="minor"/>
      </rPr>
      <t>"기타-(마)"</t>
    </r>
    <r>
      <rPr>
        <sz val="10"/>
        <color theme="1"/>
        <rFont val="맑은 고딕"/>
        <family val="3"/>
        <charset val="129"/>
        <scheme val="minor"/>
      </rPr>
      <t xml:space="preserve"> : [산업발전법] 제15조(법률 제9584호 산업발전법 전부개정 법률로 개정되기 전의 것을 말함)에 따라</t>
    </r>
    <phoneticPr fontId="5" type="noConversion"/>
  </si>
  <si>
    <r>
      <t xml:space="preserve">   - </t>
    </r>
    <r>
      <rPr>
        <b/>
        <sz val="10"/>
        <color theme="1"/>
        <rFont val="맑은 고딕"/>
        <family val="3"/>
        <charset val="129"/>
        <scheme val="minor"/>
      </rPr>
      <t>"기타-(바)" :</t>
    </r>
    <r>
      <rPr>
        <sz val="10"/>
        <color theme="1"/>
        <rFont val="맑은 고딕"/>
        <family val="3"/>
        <charset val="129"/>
        <scheme val="minor"/>
      </rPr>
      <t xml:space="preserve"> 위의 국내 펀드와 유사한 외국집합투자기구 등</t>
    </r>
    <phoneticPr fontId="6" type="noConversion"/>
  </si>
  <si>
    <r>
      <t xml:space="preserve">   - </t>
    </r>
    <r>
      <rPr>
        <b/>
        <sz val="10"/>
        <color theme="1"/>
        <rFont val="맑은 고딕"/>
        <family val="3"/>
        <charset val="129"/>
        <scheme val="minor"/>
      </rPr>
      <t>"기타-(사)" :</t>
    </r>
    <r>
      <rPr>
        <sz val="10"/>
        <color theme="1"/>
        <rFont val="맑은 고딕"/>
        <family val="3"/>
        <charset val="129"/>
        <scheme val="minor"/>
      </rPr>
      <t xml:space="preserve"> "기타-(가)"~"기타-(바)"에 해당되지 않는 기타 펀드 </t>
    </r>
    <phoneticPr fontId="5" type="noConversion"/>
  </si>
  <si>
    <t>관련 법령에 따라 감독기관에 등록한 날 또는 그 예정일</t>
    <phoneticPr fontId="6" type="noConversion"/>
  </si>
  <si>
    <t>펀드 투자규약(또는 정관) 상에 기재된 투자기간 종료(예정)일</t>
    <phoneticPr fontId="6" type="noConversion"/>
  </si>
  <si>
    <r>
      <t xml:space="preserve">    - 제안사 최초 결성 펀드는 </t>
    </r>
    <r>
      <rPr>
        <b/>
        <sz val="10"/>
        <color theme="1"/>
        <rFont val="맑은 고딕"/>
        <family val="3"/>
        <charset val="129"/>
        <scheme val="major"/>
      </rPr>
      <t>펀드성립일</t>
    </r>
    <r>
      <rPr>
        <sz val="10"/>
        <color theme="1"/>
        <rFont val="맑은 고딕"/>
        <family val="3"/>
        <charset val="129"/>
        <scheme val="major"/>
      </rPr>
      <t xml:space="preserve">을 확인할 수 있는 자료 제출
    </t>
    </r>
    <r>
      <rPr>
        <b/>
        <sz val="10"/>
        <color theme="1"/>
        <rFont val="맑은 고딕"/>
        <family val="3"/>
        <charset val="129"/>
        <scheme val="major"/>
      </rPr>
      <t>(벤처투자조합 : 중기부 조합 등록증, 신기술투자조합 : 결성총회의사록 및 규약, PEF : 법인등기부등본, 기타펀드 : 상기에 준하는 성립일자 확인가능자료)</t>
    </r>
    <phoneticPr fontId="5" type="noConversion"/>
  </si>
  <si>
    <t>PE-(라)</t>
  </si>
  <si>
    <t>000000-0000000</t>
  </si>
  <si>
    <t>최소결성금액 or 약정총액의 o.oo% (최소 000백만원, 최대 000백만원)</t>
  </si>
  <si>
    <t>홍길동</t>
  </si>
  <si>
    <t>가인베스트먼트</t>
  </si>
  <si>
    <t>070-2222-2222</t>
  </si>
  <si>
    <t>한국산업은행 등</t>
    <phoneticPr fontId="6" type="noConversion"/>
  </si>
  <si>
    <t>정책출자</t>
    <phoneticPr fontId="1" type="noConversion"/>
  </si>
  <si>
    <t>제안사</t>
  </si>
  <si>
    <t>계열회사 및 특수관계인</t>
  </si>
  <si>
    <t>홍길동</t>
    <phoneticPr fontId="1" type="noConversion"/>
  </si>
  <si>
    <t xml:space="preserve">목표결성금액의 o.oo% (최소 000백만원, 최대 000백만원) or 정액 000백만원 </t>
  </si>
  <si>
    <t>최대주주 본인</t>
  </si>
  <si>
    <t>가인베스트먼트</t>
    <phoneticPr fontId="6" type="noConversion"/>
  </si>
  <si>
    <t>000000-0000000</t>
    <phoneticPr fontId="6" type="noConversion"/>
  </si>
  <si>
    <t>000-00-00000</t>
    <phoneticPr fontId="6" type="noConversion"/>
  </si>
  <si>
    <t>홍길동</t>
    <phoneticPr fontId="6" type="noConversion"/>
  </si>
  <si>
    <t>도입</t>
  </si>
  <si>
    <t>서울 영등포구 여의도동</t>
    <phoneticPr fontId="6" type="noConversion"/>
  </si>
  <si>
    <t>16-3 한국산업은행본점</t>
    <phoneticPr fontId="6" type="noConversion"/>
  </si>
  <si>
    <t>관리부</t>
    <phoneticPr fontId="6" type="noConversion"/>
  </si>
  <si>
    <t>부장</t>
    <phoneticPr fontId="6" type="noConversion"/>
  </si>
  <si>
    <t>000-0000-0000</t>
    <phoneticPr fontId="6" type="noConversion"/>
  </si>
  <si>
    <t>해산(예정)일
(청산펀드의 경우 청산일)</t>
    <phoneticPr fontId="6" type="noConversion"/>
  </si>
  <si>
    <t>펀드1호</t>
    <phoneticPr fontId="1" type="noConversion"/>
  </si>
  <si>
    <t>펀드2호</t>
    <phoneticPr fontId="1" type="noConversion"/>
  </si>
  <si>
    <t>펀드3호</t>
    <phoneticPr fontId="1" type="noConversion"/>
  </si>
  <si>
    <t>펀드4호</t>
    <phoneticPr fontId="1" type="noConversion"/>
  </si>
  <si>
    <t>PE펀드</t>
  </si>
  <si>
    <t>VC펀드</t>
  </si>
  <si>
    <t>기타 주식등 투자펀드</t>
  </si>
  <si>
    <t>123-45-67899</t>
    <phoneticPr fontId="6" type="noConversion"/>
  </si>
  <si>
    <t>PE-(가)</t>
  </si>
  <si>
    <t>VC-(나)</t>
  </si>
  <si>
    <t>기타-(가)</t>
  </si>
  <si>
    <t>기타-(라)</t>
  </si>
  <si>
    <t>일반 중소기업</t>
    <phoneticPr fontId="6" type="noConversion"/>
  </si>
  <si>
    <t>초과수익의 20%</t>
    <phoneticPr fontId="1" type="noConversion"/>
  </si>
  <si>
    <t>투자잔액의 3.0%</t>
    <phoneticPr fontId="1" type="noConversion"/>
  </si>
  <si>
    <t>초과수익의 20%</t>
  </si>
  <si>
    <t>투자잔액의 3.0%</t>
  </si>
  <si>
    <t>펀드1호</t>
    <phoneticPr fontId="6" type="noConversion"/>
  </si>
  <si>
    <t>펀드2호</t>
    <phoneticPr fontId="6" type="noConversion"/>
  </si>
  <si>
    <t>VC-(가)</t>
  </si>
  <si>
    <t>ABD㈜</t>
    <phoneticPr fontId="6" type="noConversion"/>
  </si>
  <si>
    <t>ABC Inc.</t>
    <phoneticPr fontId="6" type="noConversion"/>
  </si>
  <si>
    <t>가나다</t>
    <phoneticPr fontId="6" type="noConversion"/>
  </si>
  <si>
    <t>전자/반도체</t>
    <phoneticPr fontId="6" type="noConversion"/>
  </si>
  <si>
    <t>이00</t>
    <phoneticPr fontId="6" type="noConversion"/>
  </si>
  <si>
    <t>이00
김00</t>
    <phoneticPr fontId="6" type="noConversion"/>
  </si>
  <si>
    <t>대한민국</t>
  </si>
  <si>
    <t>대표이사</t>
    <phoneticPr fontId="1" type="noConversion"/>
  </si>
  <si>
    <t>김00</t>
  </si>
  <si>
    <t>투자1본부</t>
  </si>
  <si>
    <t>투자이사</t>
  </si>
  <si>
    <t>박00</t>
  </si>
  <si>
    <t>최00</t>
  </si>
  <si>
    <t>성00</t>
  </si>
  <si>
    <t>02-0000-0000</t>
    <phoneticPr fontId="6" type="noConversion"/>
  </si>
  <si>
    <t>010-0000-0000</t>
    <phoneticPr fontId="6" type="noConversion"/>
  </si>
  <si>
    <t>02-0000-0000</t>
  </si>
  <si>
    <t>010-0000-0000</t>
  </si>
  <si>
    <t>이00</t>
  </si>
  <si>
    <t>김00</t>
    <phoneticPr fontId="1" type="noConversion"/>
  </si>
  <si>
    <t>한국은행</t>
  </si>
  <si>
    <t>나인베스트먼트</t>
  </si>
  <si>
    <t>PE본부</t>
    <phoneticPr fontId="1" type="noConversion"/>
  </si>
  <si>
    <t>VC본부</t>
  </si>
  <si>
    <t>PE투자팀</t>
  </si>
  <si>
    <t>A기업</t>
    <phoneticPr fontId="6" type="noConversion"/>
  </si>
  <si>
    <t>B기업</t>
  </si>
  <si>
    <t>C기업</t>
  </si>
  <si>
    <t>D기업</t>
  </si>
  <si>
    <t>전자/반도체</t>
  </si>
  <si>
    <t>통신/IT서비스</t>
  </si>
  <si>
    <t>중소(벤처)</t>
  </si>
  <si>
    <t>운영자금</t>
    <phoneticPr fontId="1" type="noConversion"/>
  </si>
  <si>
    <t>이00</t>
    <phoneticPr fontId="9" type="noConversion"/>
  </si>
  <si>
    <t>00대학교</t>
    <phoneticPr fontId="6" type="noConversion"/>
  </si>
  <si>
    <t>경영학</t>
  </si>
  <si>
    <t>학사</t>
  </si>
  <si>
    <t>00고등학교</t>
  </si>
  <si>
    <t>한국은행</t>
    <phoneticPr fontId="1" type="noConversion"/>
  </si>
  <si>
    <t>차장</t>
    <phoneticPr fontId="6" type="noConversion"/>
  </si>
  <si>
    <t>팀장</t>
  </si>
  <si>
    <t>본부장</t>
  </si>
  <si>
    <t>차장</t>
  </si>
  <si>
    <t>펀드1호</t>
    <phoneticPr fontId="5" type="noConversion"/>
  </si>
  <si>
    <t>펀드2호</t>
    <phoneticPr fontId="5" type="noConversion"/>
  </si>
  <si>
    <t>펀드3호</t>
    <phoneticPr fontId="5" type="noConversion"/>
  </si>
  <si>
    <t>펀드4호</t>
    <phoneticPr fontId="5" type="noConversion"/>
  </si>
  <si>
    <t>펀드1호</t>
  </si>
  <si>
    <t>펀드2호</t>
  </si>
  <si>
    <t>펀드3호</t>
  </si>
  <si>
    <t>설립시(대표펀드매니저)</t>
  </si>
  <si>
    <t>김영희</t>
  </si>
  <si>
    <t>설립시(핵심운용인력)</t>
  </si>
  <si>
    <t>김영철</t>
  </si>
  <si>
    <t>퇴사</t>
  </si>
  <si>
    <t>홍영희</t>
  </si>
  <si>
    <t>변경선임</t>
  </si>
  <si>
    <t>김철수</t>
  </si>
  <si>
    <t>홍영철</t>
  </si>
  <si>
    <t>이수지</t>
  </si>
  <si>
    <t>추가선임</t>
  </si>
  <si>
    <t>펀드내 변경(일반인력-&gt;대표펀드매니저)</t>
    <phoneticPr fontId="6" type="noConversion"/>
  </si>
  <si>
    <t>청산일 현재</t>
  </si>
  <si>
    <t>홍영희</t>
    <phoneticPr fontId="1" type="noConversion"/>
  </si>
  <si>
    <t>펀드A</t>
    <phoneticPr fontId="1" type="noConversion"/>
  </si>
  <si>
    <t>'18년 성장지원펀드</t>
  </si>
  <si>
    <t>ABE㈜</t>
    <phoneticPr fontId="6" type="noConversion"/>
  </si>
  <si>
    <t>중견</t>
  </si>
  <si>
    <t>A펀드</t>
  </si>
  <si>
    <t>PE-(나)</t>
  </si>
  <si>
    <t>PE-(다)</t>
  </si>
  <si>
    <t>김00</t>
    <phoneticPr fontId="6" type="noConversion"/>
  </si>
  <si>
    <t>가인베스트먼트㈜</t>
    <phoneticPr fontId="6" type="noConversion"/>
  </si>
  <si>
    <t>0000-0000</t>
    <phoneticPr fontId="6" type="noConversion"/>
  </si>
  <si>
    <t>가인베스트먼트㈜</t>
  </si>
  <si>
    <t>0000-0000</t>
  </si>
  <si>
    <t xml:space="preserve"> 1) 출자사업명 : 출자사업 시행연도 기준</t>
    <phoneticPr fontId="1" type="noConversion"/>
  </si>
  <si>
    <t>SELF-CHECK LIST</t>
    <phoneticPr fontId="1" type="noConversion"/>
  </si>
  <si>
    <t xml:space="preserve">  9) 관리보수지급총액, 성과보수운용인력 분배총액, 기타비용지급총액, 기타자산총액, 기타부채총액 : 제안서작성기준일 기준</t>
    <phoneticPr fontId="5" type="noConversion"/>
  </si>
  <si>
    <t>민간출자자</t>
    <phoneticPr fontId="1" type="noConversion"/>
  </si>
  <si>
    <t xml:space="preserve">  2) 인력변경이력 : 해당 펀드 기재대상핵심인력의 모든 변경이력 (Co-GP 펀드의 경우 공동 운용사 전체 기준으로 기재)</t>
    <phoneticPr fontId="5" type="noConversion"/>
  </si>
  <si>
    <t xml:space="preserve">    ① 투자대상기업 또는 투자목적회사에 대하여 어음교환소의 거래정지 처분이 있는 경우</t>
    <phoneticPr fontId="5" type="noConversion"/>
  </si>
  <si>
    <t xml:space="preserve">    ② 투자대상기업 또는 투자목적회사에 대하여 청산, 회생절차, 파산절차, 부실징후 기업 인정 및 그와 유사한 절차</t>
    <phoneticPr fontId="5" type="noConversion"/>
  </si>
  <si>
    <t xml:space="preserve">    ③ 투자대상기업 또는 투자목적회사의 재산에 대하여 압류명령 또는 체납처분압류통지가 발송된 때 또는 기타의 방법에         </t>
    <phoneticPr fontId="5" type="noConversion"/>
  </si>
  <si>
    <t xml:space="preserve">    ④ 투자대상기업 또는 투자목적회사가 제세공과금에 대하여 국세징수법 제9조 제2항에 따른 납기전 납부고지를 받은 경우</t>
    <phoneticPr fontId="5" type="noConversion"/>
  </si>
  <si>
    <t xml:space="preserve">    ⑤ 투자대상기업 또는 투자목적회사가 당사자인 금융관련계약상 채무의 기한의 이익을 상실한 것으로 확인되는 경우</t>
    <phoneticPr fontId="5" type="noConversion"/>
  </si>
  <si>
    <t xml:space="preserve">    ⑥ 투자대상기업이 휴업 또는 폐업된 경우</t>
    <phoneticPr fontId="5" type="noConversion"/>
  </si>
  <si>
    <t xml:space="preserve">    ⑦ 국내외 증권시장에서 경영실적 악화 등 비자발적 이유로 상장폐지된 경우</t>
    <phoneticPr fontId="5" type="noConversion"/>
  </si>
  <si>
    <t xml:space="preserve">    ⑧ 투자대상기업이 해외기업일 경우, 위 각 호와 유사한 사유가 발생하는 경우</t>
    <phoneticPr fontId="5" type="noConversion"/>
  </si>
  <si>
    <t xml:space="preserve">    ⑨ 부실발생 기준 외에 자체 손실 처리 후 펀드회계에 반영한 경우(손실 처리 내역 기재 후 기타사항란에 기재 요망)</t>
    <phoneticPr fontId="5" type="noConversion"/>
  </si>
  <si>
    <t>가인베스트먼트</t>
    <phoneticPr fontId="1" type="noConversion"/>
  </si>
  <si>
    <t>펀드
사업자번호
(고유번호)</t>
    <phoneticPr fontId="6" type="noConversion"/>
  </si>
  <si>
    <t>투자자4 출자</t>
    <phoneticPr fontId="5" type="noConversion"/>
  </si>
  <si>
    <t>투자자5 출자</t>
    <phoneticPr fontId="5" type="noConversion"/>
  </si>
  <si>
    <t>신속투자 인센티브</t>
  </si>
  <si>
    <t>신속투자 인센티브</t>
    <phoneticPr fontId="1" type="noConversion"/>
  </si>
  <si>
    <t>성과보수 제안</t>
    <phoneticPr fontId="1" type="noConversion"/>
  </si>
  <si>
    <t xml:space="preserve">   - "정책기관", "민간출자자"는 "LOC" 선택</t>
    <phoneticPr fontId="6" type="noConversion"/>
  </si>
  <si>
    <t xml:space="preserve">  2) 최근 3개 회계연도의 감사보고서(또는 가결산 기준) 상의 금액을 기재</t>
    <phoneticPr fontId="5" type="noConversion"/>
  </si>
  <si>
    <t xml:space="preserve">   제안서작성기준일 현재 제안사에 재직중인 것이 원칙이나 접수일 현재 재직자에 한해서도 인정. 대표펀드매니저 또는 핵심운용인력이 아닌 
   대표이사의 경우, 관리인력으로 선택</t>
    <phoneticPr fontId="1" type="noConversion"/>
  </si>
  <si>
    <t>3) '펀드 구분'은 [Ⅱ. 용어의 정의 등]에서 [펀드] 기준(C47~C72셀)에 따라 "PE펀드", "VC펀드", "기타 주식등 투자펀드"로 구분하여 선택</t>
    <phoneticPr fontId="5" type="noConversion"/>
  </si>
  <si>
    <t xml:space="preserve">  1) '펀드구분' : "PE펀드계정", "VC펀드계정", "기타 주식등 투자펀드계정"으로 구분하여 선택</t>
    <phoneticPr fontId="5" type="noConversion"/>
  </si>
  <si>
    <t>[5.2 정책펀드 현황]</t>
    <phoneticPr fontId="5" type="noConversion"/>
  </si>
  <si>
    <t>1. 별첨(1.1~5.2) 자료 작성전에 본 사항을 반드시 숙지할 것 (별첨번호는 Sheet별 머리글에서 확인 가능)</t>
    <phoneticPr fontId="6" type="noConversion"/>
  </si>
  <si>
    <t>2. 일자는  yyyy-mm-dd, 주민등록번호 앞  6자리까지만 '111111'로 기재(외국인의 경우 여권상 생년월일 6자리)</t>
    <phoneticPr fontId="5" type="noConversion"/>
  </si>
  <si>
    <t>확인필요</t>
  </si>
  <si>
    <t xml:space="preserve">   - 산업은행의 사전 허락 없이 수식을 편집한 경우는 허위사실 기재로 간주될 수 있음</t>
    <phoneticPr fontId="6" type="noConversion"/>
  </si>
  <si>
    <t>※ 산업은행이 공고 등을 통해 핵심운용인력 전체에 대해 겸임금지 조항 적용을 요구할 경우 그에 따름</t>
    <phoneticPr fontId="5" type="noConversion"/>
  </si>
  <si>
    <t>ⅲ) 산업은행 앞 제안하는 펀드에서 투자대상기업 발굴, 투자검토, 투자실행, 사후관리, 회수 등</t>
    <phoneticPr fontId="6" type="noConversion"/>
  </si>
  <si>
    <t>※ 참여인력별 경력요건 및 인력수는 산업은행이 공고등을 통해 별도로 지정한 경우 그에 따르며, 참여인력은</t>
    <phoneticPr fontId="6" type="noConversion"/>
  </si>
  <si>
    <t xml:space="preserve">  4) 산업은행 위탁펀드 여부
     : 산업은행이 LP로서 출자한 펀드의 경우 "YES" 선택, "YES" 선택할 경우 BX~CG열상 투자자에 산업은행을 반드시 기재</t>
    <phoneticPr fontId="1" type="noConversion"/>
  </si>
  <si>
    <r>
      <t xml:space="preserve">    (공동 운용 제안 시 </t>
    </r>
    <r>
      <rPr>
        <b/>
        <sz val="10"/>
        <color theme="1"/>
        <rFont val="맑은 고딕"/>
        <family val="3"/>
        <charset val="129"/>
        <scheme val="minor"/>
      </rPr>
      <t>운용사별 핵심운용인력 2인</t>
    </r>
    <r>
      <rPr>
        <sz val="10"/>
        <color theme="1"/>
        <rFont val="맑은 고딕"/>
        <family val="3"/>
        <charset val="129"/>
        <scheme val="minor"/>
      </rPr>
      <t>(대표펀드매니저 1인, 핵심운용인력 1인) 선택)</t>
    </r>
    <phoneticPr fontId="6" type="noConversion"/>
  </si>
  <si>
    <t xml:space="preserve"> '18년 이후 조성된 산업은행 정책펀드 중 블라인드(기업투자) 펀드 출자사업에 선정된 펀드</t>
    <phoneticPr fontId="1" type="noConversion"/>
  </si>
  <si>
    <t>주목적투자분야③
(선택)</t>
    <phoneticPr fontId="1" type="noConversion"/>
  </si>
  <si>
    <t>* 공고문상 목표결성금액</t>
    <phoneticPr fontId="1" type="noConversion"/>
  </si>
  <si>
    <t>요청금액</t>
    <phoneticPr fontId="1" type="noConversion"/>
  </si>
  <si>
    <t xml:space="preserve">  6) 회수구분 : 제안서작성기준일을 기준으로 판단</t>
    <phoneticPr fontId="5" type="noConversion"/>
  </si>
  <si>
    <t xml:space="preserve">  7) 투자수익률 : 회수료이거나 감액사실이 있는 개별 투자건에 대해 제안사 내부적으로 산출한 IRR을 기재(엑셀 XIRR함수 사용)</t>
    <phoneticPr fontId="5" type="noConversion"/>
  </si>
  <si>
    <t xml:space="preserve">  8) 동반투자자 : 개별기업에 대한 투자시 동반투자한 펀드, 운용사, 회사 등을 기재 </t>
    <phoneticPr fontId="5" type="noConversion"/>
  </si>
  <si>
    <t xml:space="preserve">  9) 회수총액 : '회수료' 및 '부분회수' 투자건에 대해 실제 펀드계정으로 회수한 금액 기재. '미회수' 투자건은 0원 기재</t>
    <phoneticPr fontId="5" type="noConversion"/>
  </si>
  <si>
    <t xml:space="preserve">  10) 감액 : 감액은 아래의 부실발생 기준 참고하여 투자건 중 감액사실이 있는 경우에 감액 콤보 "YES" 선택하고 금액 기재     </t>
    <phoneticPr fontId="5" type="noConversion"/>
  </si>
  <si>
    <t xml:space="preserve">  11) 최종회수일 : 회수여부가 '부분회수'인 경우도 최종회수일을 기재. '미회수'인 경우는 생략. 부실발생 기준에 의한 사유로</t>
    <phoneticPr fontId="5" type="noConversion"/>
  </si>
  <si>
    <t xml:space="preserve">  12) 회수방법 : 분할회수로 회수방법이 다양한 경우 대표적인 회수방법으로 기재</t>
    <phoneticPr fontId="5" type="noConversion"/>
  </si>
  <si>
    <t xml:space="preserve">  13) 미회수투자자산의 시장성유무(Y열) : 상장기업, IPO 예정종목, 시가평가대상 회사채 등 시장성이 있는 자산</t>
    <phoneticPr fontId="5" type="noConversion"/>
  </si>
  <si>
    <t xml:space="preserve">  14) 가치(시장성 : Y열 YES인 경우 ) : 시가, 공모 예정가(수요예측 후 결정된 단일가격이 있는 경우), 채권시가 등을 각각 기재</t>
    <phoneticPr fontId="5" type="noConversion"/>
  </si>
  <si>
    <r>
      <t xml:space="preserve">  15) 참여자정보 : 발굴</t>
    </r>
    <r>
      <rPr>
        <sz val="10"/>
        <rFont val="맑은 고딕"/>
        <family val="3"/>
        <charset val="129"/>
      </rPr>
      <t>∙투자</t>
    </r>
    <r>
      <rPr>
        <sz val="10"/>
        <rFont val="맑은 고딕"/>
        <family val="3"/>
        <charset val="129"/>
        <scheme val="major"/>
      </rPr>
      <t>검토, 사후관리 및 회수를 담당한 인력을 기재</t>
    </r>
    <phoneticPr fontId="5" type="noConversion"/>
  </si>
  <si>
    <t xml:space="preserve">  16) 기타사항 </t>
    <phoneticPr fontId="5" type="noConversion"/>
  </si>
  <si>
    <t xml:space="preserve">  17) 펀드 청산시 운용사가 자본계정을 통해 펀드 보유자산을 매수한 경우 회수한 것으로 작성</t>
    <phoneticPr fontId="5" type="noConversion"/>
  </si>
  <si>
    <r>
      <t xml:space="preserve">    - 중소</t>
    </r>
    <r>
      <rPr>
        <sz val="10"/>
        <rFont val="맑은 고딕"/>
        <family val="3"/>
        <charset val="129"/>
      </rPr>
      <t>∙중견기업 및 기타(해외기업 등)가 아닐 경우 대기업으로 기재</t>
    </r>
    <r>
      <rPr>
        <sz val="10"/>
        <rFont val="맑은 고딕"/>
        <family val="3"/>
        <charset val="129"/>
        <scheme val="major"/>
      </rPr>
      <t>(준대기업도 대기업으로 분류)</t>
    </r>
    <phoneticPr fontId="5" type="noConversion"/>
  </si>
  <si>
    <t>5. 인센티브 :  출자신청서 상 선택한 인센티브 기재</t>
    <phoneticPr fontId="1" type="noConversion"/>
  </si>
  <si>
    <r>
      <t xml:space="preserve">     </t>
    </r>
    <r>
      <rPr>
        <b/>
        <sz val="10"/>
        <color theme="1"/>
        <rFont val="맑은 고딕"/>
        <family val="3"/>
        <charset val="129"/>
      </rPr>
      <t>③ 기타투자업무 : 금융투자기관에서 M&amp;A자문, 투자컨설팅, 부실채권, LP업무, IPO 등 기타 투자업무와 관련하여 투자대상 발굴·투자검토·</t>
    </r>
    <phoneticPr fontId="5" type="noConversion"/>
  </si>
  <si>
    <t>후순위 보강</t>
    <phoneticPr fontId="1" type="noConversion"/>
  </si>
  <si>
    <t>민간출자자
인센티브
(선택)</t>
    <phoneticPr fontId="1" type="noConversion"/>
  </si>
  <si>
    <t>정책 및 지정출자자</t>
    <phoneticPr fontId="1" type="noConversion"/>
  </si>
  <si>
    <t>24.12.31 감사보고서 금액</t>
    <phoneticPr fontId="1" type="noConversion"/>
  </si>
  <si>
    <t xml:space="preserve">    - [4.2. 펀드 변경이력] Sheet 상 내역과 일치하여야 함</t>
    <phoneticPr fontId="6" type="noConversion"/>
  </si>
  <si>
    <t>3. 기타</t>
    <phoneticPr fontId="1" type="noConversion"/>
  </si>
  <si>
    <r>
      <t>4. 회수총액(Z열) : "회수료" 및 "부분회수" 투자건에 대해 실제 펀드계정에서 회수한 총 금액 기재 
                       (미회수 투자건</t>
    </r>
    <r>
      <rPr>
        <vertAlign val="superscript"/>
        <sz val="11"/>
        <rFont val="맑은 고딕"/>
        <family val="3"/>
        <charset val="129"/>
        <scheme val="major"/>
      </rPr>
      <t>*</t>
    </r>
    <r>
      <rPr>
        <sz val="11"/>
        <rFont val="맑은 고딕"/>
        <family val="3"/>
        <charset val="129"/>
        <scheme val="major"/>
      </rPr>
      <t xml:space="preserve">은 0원 기재)
 * 원금회수가 없는 회수(보통주 배당금 수령, 메자닌 투자 이자 등만 수취한 경우) </t>
    </r>
    <r>
      <rPr>
        <sz val="11"/>
        <rFont val="맑은 고딕"/>
        <family val="3"/>
        <charset val="129"/>
      </rPr>
      <t>→ "미회수"로 기입</t>
    </r>
    <phoneticPr fontId="1" type="noConversion"/>
  </si>
  <si>
    <t>5. 미회수 투자자산 가치(AH)열의 적정한 기재
- 시장성 자산(상장기업, IPO, 시가평가대상 회사채 등) → 시가(작성기준일 종가, 공모예정가, 채권시가 등)
- 비사장성 자산 : 최근 년도 감사보고서(또는 가결산보고서) 상 금액</t>
    <phoneticPr fontId="1" type="noConversion"/>
  </si>
  <si>
    <t>3. 주요업무 수행내역을 기준에 맞게 입력하였는지
    ※ '주요업무 수행내역'는 아래의 기준에 따라 선택
     ① PE/VC펀드운용 : PE/VC 펀드계정을 통한 투자업무
     ② PE/VC고유계정투자 : PE/VC 고유계정을 통한 투자업무
     ③ 기타투자업무 : M&amp;A자문, IPO, 투자컨설팅, 부실채권, LP업무 등 기타 투자업무와 관련하여 
                          투자대상 발굴·투자검토·사후관리·회수 등의 실무 수행 또는 의사결정 과정에 참여한 업무 (대출, 외환 등 투자와 무관한 업무 제외) 
     ④ 비투자업무 : 자산에 대한 투자 또는 자산운용을 목적으로 설립된 법인(금융투자기관) 외 업무</t>
    <phoneticPr fontId="1" type="noConversion"/>
  </si>
  <si>
    <t>국민성장사모투자합자회사</t>
    <phoneticPr fontId="1" type="noConversion"/>
  </si>
  <si>
    <t>첨단산업 중소중견기업</t>
    <phoneticPr fontId="1" type="noConversion"/>
  </si>
  <si>
    <t>혁신성장공동기준 중소중견기업</t>
    <phoneticPr fontId="1" type="noConversion"/>
  </si>
  <si>
    <t>Pre-IPO/코스닥 상장 혁신성장공동기준 중소중견기업</t>
    <phoneticPr fontId="1" type="noConversion"/>
  </si>
  <si>
    <t>AI 또는 반도체 산업 영위 중소중견기업</t>
    <phoneticPr fontId="1" type="noConversion"/>
  </si>
  <si>
    <t>주목적투자분야①의 의무투자비율 상향</t>
    <phoneticPr fontId="1" type="noConversion"/>
  </si>
  <si>
    <t>40% 이내</t>
    <phoneticPr fontId="1" type="noConversion"/>
  </si>
  <si>
    <t>54% 이내</t>
    <phoneticPr fontId="1" type="noConversion"/>
  </si>
  <si>
    <t>비수도권 소재 중소중견 투자실적 인센티브</t>
    <phoneticPr fontId="1" type="noConversion"/>
  </si>
  <si>
    <t>신속투자, 비수도권 인센티브</t>
    <phoneticPr fontId="1" type="noConversion"/>
  </si>
  <si>
    <t>주목적투자실적 인센티브</t>
    <phoneticPr fontId="1" type="noConversion"/>
  </si>
  <si>
    <t>신속투자, 주목적투자실적 인센티브</t>
    <phoneticPr fontId="1" type="noConversion"/>
  </si>
  <si>
    <t>당행 앞 신규거래(인수금융) 소개</t>
    <phoneticPr fontId="1" type="noConversion"/>
  </si>
  <si>
    <t>당행 앞 신규거래(기업대출) 소개</t>
    <phoneticPr fontId="1" type="noConversion"/>
  </si>
  <si>
    <t>M&amp;A자문계약 체결</t>
    <phoneticPr fontId="1" type="noConversion"/>
  </si>
  <si>
    <t>인수금융 주선계약 체결</t>
    <phoneticPr fontId="1" type="noConversion"/>
  </si>
  <si>
    <t>'23년 혁신성장펀드</t>
    <phoneticPr fontId="1" type="noConversion"/>
  </si>
  <si>
    <t>'24년 혁신성장펀드</t>
    <phoneticPr fontId="1" type="noConversion"/>
  </si>
  <si>
    <t>'25년 혁신성장펀드</t>
    <phoneticPr fontId="1" type="noConversion"/>
  </si>
  <si>
    <t>'25년 반도체생태계펀드(재정)</t>
    <phoneticPr fontId="1" type="noConversion"/>
  </si>
  <si>
    <t>'25년 원전산업성장펀드</t>
    <phoneticPr fontId="1" type="noConversion"/>
  </si>
  <si>
    <t xml:space="preserve">    - 공고문 참고하여 작성(40~54% 이내)</t>
    <phoneticPr fontId="1" type="noConversion"/>
  </si>
  <si>
    <t>1. 정책출자금액 : 공고문 상 출자금액 참고하여 기재</t>
    <phoneticPr fontId="6" type="noConversion"/>
  </si>
  <si>
    <t>[2.3 제안사 펀드현황]</t>
    <phoneticPr fontId="5" type="noConversion"/>
  </si>
  <si>
    <t>[2.4 제안사 투자현황]</t>
    <phoneticPr fontId="5" type="noConversion"/>
  </si>
  <si>
    <t xml:space="preserve">  8) 투자 및 회수, 미회수자산 : [2.4 제안사 투자현황] Sheet 작성 후 자동반영</t>
    <phoneticPr fontId="5" type="noConversion"/>
  </si>
  <si>
    <t>1) 펀드계정 : [2.3. 제안사 펀드현황] Sheet 상 작성된 펀드의 펀드계정을 통해 실행된 모든 투자</t>
    <phoneticPr fontId="5" type="noConversion"/>
  </si>
  <si>
    <t xml:space="preserve">  1) [2.3 제안사 펀드현황] Sheet 상 기재된 펀드 순서대로 작성하되, 각 펀드별 투자실행일이 빠른 순서로 투자내역 작성</t>
    <phoneticPr fontId="5" type="noConversion"/>
  </si>
  <si>
    <t xml:space="preserve">  1) 펀드 : [2.3 제안사 펀드현황] Sheet 상에 기재한 펀드</t>
    <phoneticPr fontId="5" type="noConversion"/>
  </si>
  <si>
    <t xml:space="preserve">  1) [2.3 제안사 펀드현황] Sheet 상의 펀드순</t>
    <phoneticPr fontId="6" type="noConversion"/>
  </si>
  <si>
    <t xml:space="preserve"> ※ 대상 : 성장지원펀드, 소부장펀드, 정책형 뉴딜펀드(혁신성장 뉴딜펀드), 혁신성장펀드, 반도체생태계펀드(재정), 원전산업성장펀드</t>
    <phoneticPr fontId="1" type="noConversion"/>
  </si>
  <si>
    <t xml:space="preserve">  4) 제안사의 공동투자 : 제안사의 선제안을 통해 당행이 동일라운드(혹은 프로젝트펀드)에 함께 투자한 내역</t>
    <phoneticPr fontId="5" type="noConversion"/>
  </si>
  <si>
    <t xml:space="preserve">  5) 당행 앞 신규거래(인수금융) 소개 : 제안사 투자기업 등에 대하여 제안사의 선제안을 통해 당행이 인수금융에 참여한 내역
   - 관련하여 수반된 대출 및 투자거래는 업무협력구분 "인수금융"을 선택하여 작성</t>
    <phoneticPr fontId="5" type="noConversion"/>
  </si>
  <si>
    <t xml:space="preserve">  6) 당행 앞 신규거래(기업대출) 소개 : 제안사의 선제안을 통해 당행(비)거래처인 제안사 투자기업 앞 당행과의 신규 기업대출이 이루어진 내역
      (대출, 외국환 등을 의미하며 기존 건의 기한연장, 대환 제외)</t>
    <phoneticPr fontId="5" type="noConversion"/>
  </si>
  <si>
    <t>투자 및 거래</t>
    <phoneticPr fontId="6" type="noConversion"/>
  </si>
  <si>
    <t xml:space="preserve">  9) 해당 업무협력사업의 대상기업 및 프로젝트명, 금액, 수행기간 기재(인수금융 소개의 경우 거래 금액에 당행 참여금액을 기재)
   - 단, M&amp;A 자문만 수행했을 경우 금액은 기재 불요</t>
    <phoneticPr fontId="5" type="noConversion"/>
  </si>
  <si>
    <t xml:space="preserve">  11) 해당 업무협력사업 '증빙서류 제출 여부' 선택</t>
    <phoneticPr fontId="5" type="noConversion"/>
  </si>
  <si>
    <r>
      <t xml:space="preserve">9. </t>
    </r>
    <r>
      <rPr>
        <b/>
        <sz val="10"/>
        <rFont val="맑은 고딕"/>
        <family val="3"/>
        <charset val="129"/>
        <scheme val="major"/>
      </rPr>
      <t>'열삽입'은 불가능</t>
    </r>
    <r>
      <rPr>
        <sz val="10"/>
        <rFont val="맑은 고딕"/>
        <family val="3"/>
        <charset val="129"/>
        <scheme val="major"/>
      </rPr>
      <t xml:space="preserve">, </t>
    </r>
    <r>
      <rPr>
        <b/>
        <sz val="10"/>
        <rFont val="맑은 고딕"/>
        <family val="3"/>
        <charset val="129"/>
        <scheme val="major"/>
      </rPr>
      <t>'행삽입'</t>
    </r>
    <r>
      <rPr>
        <sz val="10"/>
        <rFont val="맑은 고딕"/>
        <family val="3"/>
        <charset val="129"/>
        <scheme val="major"/>
      </rPr>
      <t>은 가능</t>
    </r>
    <phoneticPr fontId="5" type="noConversion"/>
  </si>
  <si>
    <r>
      <t xml:space="preserve"> </t>
    </r>
    <r>
      <rPr>
        <sz val="10"/>
        <rFont val="맑은 고딕"/>
        <family val="3"/>
        <charset val="129"/>
      </rPr>
      <t>★행삽입시 주의사항 : 지정된 범위 내에서만 행삽입하기</t>
    </r>
    <r>
      <rPr>
        <b/>
        <sz val="10"/>
        <rFont val="맑은 고딕"/>
        <family val="3"/>
        <charset val="129"/>
      </rPr>
      <t>(양식 아래에 이어서 쓰지 말 것. 이어서 쓰는 경우 수식에서 누락 가능성)</t>
    </r>
    <phoneticPr fontId="6" type="noConversion"/>
  </si>
  <si>
    <t>Sheet 2.4 제안사 투자현황</t>
    <phoneticPr fontId="1" type="noConversion"/>
  </si>
  <si>
    <t>1. 운용중/청산중 펀드의 수익률 계산을 위해 "가상분배" 항목을 입력하였는지
 - [2.3제안사 펀드현황 시트] 상의 [펀드 순자산]금액 X 1,000,000(원단위)</t>
    <phoneticPr fontId="1" type="noConversion"/>
  </si>
  <si>
    <t xml:space="preserve">  7) M&amp;A 자문계약 체결 : 제안사, 혹은 제안사 투자기업(운용사가 당행을 소개한 경우) 등에 대한 당행 M&amp;A 자문계약 체결된 내역</t>
    <phoneticPr fontId="5" type="noConversion"/>
  </si>
  <si>
    <t xml:space="preserve">  8) 인수금융 주선계약 체결 : 제안사, 혹은 제안사 투자기업(운용사가 당행을 소개한 경우) 등에 대한 당행 인수금융 주선 계약 체결된 내역</t>
    <phoneticPr fontId="5" type="noConversion"/>
  </si>
  <si>
    <r>
      <t xml:space="preserve">10. "2.4 제안사 투자현황" 및 "3.2 참여인력 투자현황"에 투자유형을 </t>
    </r>
    <r>
      <rPr>
        <b/>
        <sz val="10"/>
        <rFont val="맑은 고딕"/>
        <family val="3"/>
        <charset val="129"/>
        <scheme val="major"/>
      </rPr>
      <t>콤보박스에 맞게 기재</t>
    </r>
    <r>
      <rPr>
        <sz val="10"/>
        <rFont val="맑은 고딕"/>
        <family val="3"/>
        <charset val="129"/>
        <scheme val="major"/>
      </rPr>
      <t>하지 않는 경우
 - 특히, '</t>
    </r>
    <r>
      <rPr>
        <b/>
        <sz val="10"/>
        <rFont val="맑은 고딕"/>
        <family val="3"/>
        <charset val="129"/>
        <scheme val="major"/>
      </rPr>
      <t>우선주(RCPS포함)'를 '우선주'로 표기하는 경우</t>
    </r>
    <phoneticPr fontId="5" type="noConversion"/>
  </si>
  <si>
    <t xml:space="preserve">1. 투자기구 : [Ⅱ. 용어의 정의 등] 에서 [펀드] 구분(C47~C72셀) 참조하여, PE-(가)~(마), VC-(가)~(사), 기타-(가)~(사) 중 택일 </t>
    <phoneticPr fontId="6" type="noConversion"/>
  </si>
  <si>
    <r>
      <t xml:space="preserve">  10) 하나의 업무협력 사업 당 </t>
    </r>
    <r>
      <rPr>
        <b/>
        <sz val="10"/>
        <rFont val="맑은 고딕"/>
        <family val="3"/>
        <charset val="129"/>
        <scheme val="major"/>
      </rPr>
      <t>하나의 업무협력 항목만 기재 가능</t>
    </r>
    <r>
      <rPr>
        <sz val="10"/>
        <rFont val="맑은 고딕"/>
        <family val="3"/>
        <charset val="129"/>
        <scheme val="major"/>
      </rPr>
      <t xml:space="preserve">
    - M&amp;A자문/인수금융 주선이 타 업무협력 항목과 중복될 경우, </t>
    </r>
    <r>
      <rPr>
        <b/>
        <sz val="10"/>
        <rFont val="맑은 고딕"/>
        <family val="3"/>
        <charset val="129"/>
        <scheme val="major"/>
      </rPr>
      <t>자문/주선 업무를 우선적으로 기재</t>
    </r>
    <phoneticPr fontId="5" type="noConversion"/>
  </si>
  <si>
    <r>
      <t xml:space="preserve">   ※ 증빙서류 제출 여부 "Y" 선택시, [한글 제출양식. </t>
    </r>
    <r>
      <rPr>
        <sz val="10"/>
        <rFont val="맑은 고딕"/>
        <family val="3"/>
        <charset val="129"/>
      </rPr>
      <t>Ⅷ. 산업은행과의 업무협력 현황]에 관련 증빙 반드시 첨부할 것</t>
    </r>
    <phoneticPr fontId="5" type="noConversion"/>
  </si>
  <si>
    <r>
      <t xml:space="preserve">  12) </t>
    </r>
    <r>
      <rPr>
        <b/>
        <sz val="10"/>
        <rFont val="맑은 고딕"/>
        <family val="3"/>
        <charset val="129"/>
        <scheme val="major"/>
      </rPr>
      <t>산은 담당자 앞 사실관계 확인할 수 있으며, 허위 기재 시 불이익이 있을 수 있음</t>
    </r>
    <phoneticPr fontId="5" type="noConversion"/>
  </si>
  <si>
    <t xml:space="preserve">  1) 펀드 : [2.3 제안사 펀드현황] Sheet 에 기재한 펀드</t>
  </si>
  <si>
    <t xml:space="preserve">    - 거래금액 : [2.3 제안사 펀드현황] Sheet 상의 [펀드 순자산] 금액 ×1,000,000 (원단위)</t>
  </si>
  <si>
    <t xml:space="preserve">  15) 투자자 : 출자약정액 순으로 5개 투자자를 기재</t>
    <phoneticPr fontId="5" type="noConversion"/>
  </si>
  <si>
    <t>2. 구분 : 생태계전반 중형, 생태계전반 스케일업, 특정목표지원 AI반도체 소형</t>
    <phoneticPr fontId="1" type="noConversion"/>
  </si>
  <si>
    <t xml:space="preserve">3. 목표결성금액 : 공고문상 목표결성금액(1,000~4,000억원) 기재. </t>
    <phoneticPr fontId="6" type="noConversion"/>
  </si>
  <si>
    <t xml:space="preserve">  2) '펀드 법적유형'은 [Ⅱ. 용어의 정의 등] 에서 [펀드] 구분(C47~C72셀) 참조하여, PE-(가)~(라), VC-(가)~(사), 기타-(가)~(사) 중 택일 </t>
    <phoneticPr fontId="5" type="noConversion"/>
  </si>
  <si>
    <r>
      <t xml:space="preserve">    - 가치(비시장성 : Y열 NO인 경우) :</t>
    </r>
    <r>
      <rPr>
        <b/>
        <u/>
        <sz val="10"/>
        <color rgb="FFFF0000"/>
        <rFont val="맑은 고딕"/>
        <family val="3"/>
        <charset val="129"/>
        <scheme val="major"/>
      </rPr>
      <t xml:space="preserve"> '26.3월말 기준 영업보고서</t>
    </r>
    <r>
      <rPr>
        <sz val="10"/>
        <color rgb="FFFF0000"/>
        <rFont val="맑은 고딕"/>
        <family val="3"/>
        <charset val="129"/>
        <scheme val="major"/>
      </rPr>
      <t xml:space="preserve"> 상의 금액(영업보고서가 </t>
    </r>
    <r>
      <rPr>
        <b/>
        <sz val="10"/>
        <color rgb="FFFF0000"/>
        <rFont val="맑은 고딕"/>
        <family val="3"/>
        <charset val="129"/>
        <scheme val="major"/>
      </rPr>
      <t>없을 경우</t>
    </r>
    <r>
      <rPr>
        <sz val="10"/>
        <color rgb="FFFF0000"/>
        <rFont val="맑은 고딕"/>
        <family val="3"/>
        <charset val="129"/>
        <scheme val="major"/>
      </rPr>
      <t xml:space="preserve"> 최근 년도 </t>
    </r>
    <r>
      <rPr>
        <b/>
        <sz val="10"/>
        <color rgb="FFFF0000"/>
        <rFont val="맑은 고딕"/>
        <family val="3"/>
        <charset val="129"/>
        <scheme val="major"/>
      </rPr>
      <t>감사보고서</t>
    </r>
    <r>
      <rPr>
        <sz val="10"/>
        <color rgb="FFFF0000"/>
        <rFont val="맑은 고딕"/>
        <family val="3"/>
        <charset val="129"/>
        <scheme val="major"/>
      </rPr>
      <t>(펀드 해산 등으로 
                                                감사보고서 없을 경우 가결산보고서) 상의 금액</t>
    </r>
    <phoneticPr fontId="5" type="noConversion"/>
  </si>
  <si>
    <r>
      <t>ⅱ) 투자실행일이 2016년 4월 1일</t>
    </r>
    <r>
      <rPr>
        <sz val="10"/>
        <color theme="1"/>
        <rFont val="맑은 고딕"/>
        <family val="3"/>
        <charset val="129"/>
        <scheme val="minor"/>
      </rPr>
      <t xml:space="preserve"> 이후인 </t>
    </r>
    <r>
      <rPr>
        <b/>
        <sz val="10"/>
        <color theme="1"/>
        <rFont val="맑은 고딕"/>
        <family val="3"/>
        <charset val="129"/>
        <scheme val="minor"/>
      </rPr>
      <t>아래의 조건을 만족하는 투자만 작성</t>
    </r>
    <phoneticPr fontId="6" type="noConversion"/>
  </si>
  <si>
    <t xml:space="preserve">  8) 투자펀드 내역(펀드계정일 경우 작성) 중 '펀드 법적유형'은 [Ⅱ. 용어의 정의 등] 에서 [펀드] 구분(C47~C72셀) 참조하여, PE-(가)~(라), VC-(가)~(사), 
     기타-(가)~(사) 중 택일 </t>
    <phoneticPr fontId="5" type="noConversion"/>
  </si>
  <si>
    <r>
      <t xml:space="preserve">  1) 산업은행과의 </t>
    </r>
    <r>
      <rPr>
        <b/>
        <sz val="10"/>
        <rFont val="맑은 고딕"/>
        <family val="3"/>
        <charset val="129"/>
        <scheme val="major"/>
      </rPr>
      <t>신규 업무협력사업</t>
    </r>
    <r>
      <rPr>
        <sz val="10"/>
        <rFont val="맑은 고딕"/>
        <family val="3"/>
        <charset val="129"/>
        <scheme val="major"/>
      </rPr>
      <t xml:space="preserve"> 내용(업무협력 시작일 기준 '23.4.1부터 제안서 작성 기준일까지)</t>
    </r>
    <phoneticPr fontId="5" type="noConversion"/>
  </si>
  <si>
    <r>
      <t xml:space="preserve">  3) 해당 업무협력사업과 가장 유사한 내용의 '업무협력구분 상세'을 선택하고 내용 상세 기재</t>
    </r>
    <r>
      <rPr>
        <b/>
        <sz val="10"/>
        <rFont val="맑은 고딕"/>
        <family val="3"/>
        <charset val="129"/>
        <scheme val="major"/>
      </rPr>
      <t>(해당 구분에 해당하지 않을 경우 실적 불인정)</t>
    </r>
    <phoneticPr fontId="5" type="noConversion"/>
  </si>
  <si>
    <t xml:space="preserve"> 3) 목표결성금액 : 공고문상 목표결성금액 </t>
    <phoneticPr fontId="1" type="noConversion"/>
  </si>
  <si>
    <t xml:space="preserve"> 4) 출자약정금 총액 : 최종 결성완료시 출자약정금 총액</t>
    <phoneticPr fontId="1" type="noConversion"/>
  </si>
  <si>
    <t xml:space="preserve"> 5) 누적 투자집행액 : 제안서작성기준일까지의 누적 투자집행액</t>
    <phoneticPr fontId="1" type="noConversion"/>
  </si>
  <si>
    <t xml:space="preserve"> 7) 주목적 투자 의무비율 : 정관(규약)상 주목적투자분야 투자의무비율(주목적투자 의무금액/총약정금액)</t>
    <phoneticPr fontId="1" type="noConversion"/>
  </si>
  <si>
    <t xml:space="preserve"> 2) 공고상 결성시한 : 해당 펀드 지원 당시 출자사업 공고문에 기재된 결성시한</t>
    <phoneticPr fontId="1" type="noConversion"/>
  </si>
  <si>
    <r>
      <t xml:space="preserve">병행펀드가 있을 경우 </t>
    </r>
    <r>
      <rPr>
        <b/>
        <sz val="10"/>
        <rFont val="맑은 고딕"/>
        <family val="3"/>
        <charset val="129"/>
        <scheme val="minor"/>
      </rPr>
      <t xml:space="preserve">병행펀드를 합산하여 1개의 펀드로 기재 </t>
    </r>
    <phoneticPr fontId="1" type="noConversion"/>
  </si>
  <si>
    <t>건당 투자액 300억원 이상 중소중견기업/ 기업가치 1,000억원 이상 중소중견기업</t>
    <phoneticPr fontId="1" type="noConversion"/>
  </si>
  <si>
    <t>첨단전략산업 군 중 1개 선택하여 투자</t>
  </si>
  <si>
    <t>첨단전략산업 군 중 1개 선택하여 투자</t>
    <phoneticPr fontId="1" type="noConversion"/>
  </si>
  <si>
    <t>건당 투자액 기준을 600억원으로 상향</t>
    <phoneticPr fontId="1" type="noConversion"/>
  </si>
  <si>
    <t>첨단산업 중소중견기업/혁신성장공동기준 중소중견기업</t>
    <phoneticPr fontId="1" type="noConversion"/>
  </si>
  <si>
    <r>
      <t xml:space="preserve">2. </t>
    </r>
    <r>
      <rPr>
        <b/>
        <sz val="11"/>
        <rFont val="맑은 고딕"/>
        <family val="3"/>
        <charset val="129"/>
        <scheme val="major"/>
      </rPr>
      <t>작성대상에 해당하는 투자</t>
    </r>
    <r>
      <rPr>
        <sz val="11"/>
        <rFont val="맑은 고딕"/>
        <family val="3"/>
        <charset val="129"/>
        <scheme val="major"/>
      </rPr>
      <t xml:space="preserve">건만 입력하였는지
ⅰ) 자산에 대한 투자 또는 자산운용을 목적으로 설립된 </t>
    </r>
    <r>
      <rPr>
        <b/>
        <sz val="11"/>
        <rFont val="맑은 고딕"/>
        <family val="3"/>
        <charset val="129"/>
        <scheme val="major"/>
      </rPr>
      <t>법인(금융투자기관에 한정)</t>
    </r>
    <r>
      <rPr>
        <sz val="11"/>
        <rFont val="맑은 고딕"/>
        <family val="3"/>
        <charset val="129"/>
        <scheme val="major"/>
      </rPr>
      <t xml:space="preserve"> 재직 중에
ⅱ) 투자실행일이 </t>
    </r>
    <r>
      <rPr>
        <b/>
        <sz val="11"/>
        <rFont val="맑은 고딕"/>
        <family val="3"/>
        <charset val="129"/>
        <scheme val="major"/>
      </rPr>
      <t>2016년 4월 1일 이후</t>
    </r>
    <r>
      <rPr>
        <sz val="11"/>
        <rFont val="맑은 고딕"/>
        <family val="3"/>
        <charset val="129"/>
        <scheme val="major"/>
      </rPr>
      <t xml:space="preserve">인 아래의 조건을 만족하는 투자만 작성
 ① </t>
    </r>
    <r>
      <rPr>
        <b/>
        <sz val="11"/>
        <rFont val="맑은 고딕"/>
        <family val="3"/>
        <charset val="129"/>
        <scheme val="major"/>
      </rPr>
      <t xml:space="preserve">PE/VC 펀드계정 </t>
    </r>
    <r>
      <rPr>
        <sz val="11"/>
        <rFont val="맑은 고딕"/>
        <family val="3"/>
        <charset val="129"/>
        <scheme val="major"/>
      </rPr>
      <t xml:space="preserve">투자 : 해당 법인의 PE/VC펀드계정을 통해 주식 또는 주식연계채권(문화·컨텐츠등에 대한 프로젝트 투자 포함) 투자
 ② </t>
    </r>
    <r>
      <rPr>
        <b/>
        <sz val="11"/>
        <rFont val="맑은 고딕"/>
        <family val="3"/>
        <charset val="129"/>
        <scheme val="major"/>
      </rPr>
      <t xml:space="preserve">PE/VC 고유계정 </t>
    </r>
    <r>
      <rPr>
        <sz val="11"/>
        <rFont val="맑은 고딕"/>
        <family val="3"/>
        <charset val="129"/>
        <scheme val="major"/>
      </rPr>
      <t>투자 : 해당 법인의 PE/VC 투자 전담부서에서 고유계정을 통해 주식 또는 주식연계채권(문화·컨텐츠등에 대한 프로젝트 투자포함) 투자  
③ 기타 투자 : ①, ②에 해당하지 않는 주식 또는 주식연계채권(문화·컨텐츠등에 대한 프로젝트 투자 포함) 투자</t>
    </r>
    <phoneticPr fontId="1" type="noConversion"/>
  </si>
  <si>
    <t>첨단산업 중소중견기업</t>
  </si>
  <si>
    <t>혁신성장공동기준 중소중견기업</t>
  </si>
  <si>
    <t>40% 이내</t>
  </si>
  <si>
    <t>26.3.31 영업보고서 금액</t>
    <phoneticPr fontId="1" type="noConversion"/>
  </si>
  <si>
    <t>5,000주*@200,000원=2,000백만원(26.3.31 종가기준)</t>
    <phoneticPr fontId="1" type="noConversion"/>
  </si>
  <si>
    <t>제안사의 공동투자</t>
  </si>
  <si>
    <t>당행 앞 신규거래(인수금융) 소개</t>
  </si>
  <si>
    <t>M&amp;A자문계약 체결</t>
  </si>
  <si>
    <t>M&amp;A컨설팅실</t>
    <phoneticPr fontId="6" type="noConversion"/>
  </si>
  <si>
    <t>김OO</t>
    <phoneticPr fontId="6" type="noConversion"/>
  </si>
  <si>
    <t>XXX기업 M&amp;A자문계약 체결</t>
    <phoneticPr fontId="6" type="noConversion"/>
  </si>
  <si>
    <t>XXX기업 M&amp;A 관련 산업은행과 자문계약 체결</t>
    <phoneticPr fontId="6" type="noConversion"/>
  </si>
  <si>
    <t>XXX</t>
    <phoneticPr fontId="6" type="noConversion"/>
  </si>
  <si>
    <t>벤처투자1실</t>
    <phoneticPr fontId="6" type="noConversion"/>
  </si>
  <si>
    <t>박OO</t>
    <phoneticPr fontId="6" type="noConversion"/>
  </si>
  <si>
    <t>기업금융1실</t>
    <phoneticPr fontId="6" type="noConversion"/>
  </si>
  <si>
    <t>이OO</t>
    <phoneticPr fontId="6" type="noConversion"/>
  </si>
  <si>
    <t>XXX기업 동일라운드 공동투자</t>
    <phoneticPr fontId="6" type="noConversion"/>
  </si>
  <si>
    <t>당사에서 산업은행 앞 동일라운드 공동투자를 선제안 하여 산은 투자 완료</t>
    <phoneticPr fontId="6" type="noConversion"/>
  </si>
  <si>
    <t>XXX기업 인수금융 참여</t>
    <phoneticPr fontId="6" type="noConversion"/>
  </si>
  <si>
    <t>당사 포트폴리오 XXX기업 인수금융 건을 산업은행 앞 소개하여 산업은행이 인수금융 대주로 참여</t>
    <phoneticPr fontId="6" type="noConversion"/>
  </si>
  <si>
    <t xml:space="preserve"> 6) 주목적 투자 달성비율 : 분야별 주목적 투자 달성비율 기재(주목적투자 달성금액/총약정금액)
  - 펀드의 주목적이 5개 이상일 경우 확인 가능한 자료(영업보고서 등)에 기재된 순서대로 작성하되, 정책펀드의 주목적이 반드시 포함되어야 함</t>
    <phoneticPr fontId="1" type="noConversion"/>
  </si>
  <si>
    <t>중형</t>
  </si>
  <si>
    <t>중형</t>
    <phoneticPr fontId="1" type="noConversion"/>
  </si>
  <si>
    <t>스케일업</t>
    <phoneticPr fontId="1" type="noConversion"/>
  </si>
  <si>
    <t>AI반도체 소형</t>
    <phoneticPr fontId="1" type="noConversion"/>
  </si>
  <si>
    <t>※  [2.3 제안사 펀드현황] ·  [4.2 핵심운용인력 변경이력] 작성관련 정의</t>
    <phoneticPr fontId="1" type="noConversion"/>
  </si>
  <si>
    <t xml:space="preserve">4) '펀드 법적유형'은 [Ⅱ. 용어의 정의 등] 에서 [펀드] 구분(C47~C72셀) 참조하여, PE-(가)~(라), VC-(가)~(사), 기타-(가)~(사) 중 택일 </t>
    <phoneticPr fontId="5" type="noConversion"/>
  </si>
  <si>
    <t xml:space="preserve">  5) 투자유형 : 콤보박스 내에서 투자유형 선택</t>
    <phoneticPr fontId="5" type="noConversion"/>
  </si>
  <si>
    <r>
      <t xml:space="preserve">   - 투자 유형 임의 기재 시 </t>
    </r>
    <r>
      <rPr>
        <b/>
        <u/>
        <sz val="10"/>
        <color theme="1"/>
        <rFont val="맑은 고딕"/>
        <family val="3"/>
        <charset val="129"/>
        <scheme val="major"/>
      </rPr>
      <t>심사에서 누락될 수 있으며, 이에 따른 평가상 불이익은 운용사의 책임</t>
    </r>
    <phoneticPr fontId="5" type="noConversion"/>
  </si>
  <si>
    <t>16. 개별 셀의 형식을 변경하지 말 것(숫자로 기재되어 있는 형식을 텍스트로 변경하는 경우 등)</t>
    <phoneticPr fontId="5" type="noConversion"/>
  </si>
  <si>
    <t xml:space="preserve">   - 핵심운용인력이 3인 초과일 경우, 주요 평가대상 3인은 펀드에 주도적인 역할을 하는 인원으로 지정
     (심사시 주요평가대상 지정 내역에 대해서 소명요청 할 수 있음)</t>
    <phoneticPr fontId="5" type="noConversion"/>
  </si>
  <si>
    <t xml:space="preserve">  1) 반드시 한 개 펀드에 대한 거래내역 전체를 기입한 후 다른 펀드에 대한 거래내역을 기입(미준수 시 오류 발생)</t>
    <phoneticPr fontId="5" type="noConversion"/>
  </si>
  <si>
    <t>88,000주*@6,250=550백만원(26.3.31 종가기준)</t>
    <phoneticPr fontId="1" type="noConversion"/>
  </si>
  <si>
    <t>190,470주*@6,250=1,190백만원(26.3.31종가기준)</t>
    <phoneticPr fontId="1" type="noConversion"/>
  </si>
  <si>
    <r>
      <t xml:space="preserve">       </t>
    </r>
    <r>
      <rPr>
        <b/>
        <sz val="10"/>
        <color rgb="FF0070C0"/>
        <rFont val="바탕"/>
        <family val="1"/>
        <charset val="129"/>
      </rPr>
      <t>※</t>
    </r>
    <r>
      <rPr>
        <b/>
        <sz val="10"/>
        <color rgb="FF0070C0"/>
        <rFont val="맑은 고딕"/>
        <family val="3"/>
        <charset val="129"/>
      </rPr>
      <t xml:space="preserve"> 영업보고서(또는 감사보고서)</t>
    </r>
    <r>
      <rPr>
        <b/>
        <sz val="10"/>
        <color rgb="FF0070C0"/>
        <rFont val="맑은 고딕"/>
        <family val="3"/>
        <charset val="129"/>
        <scheme val="major"/>
      </rPr>
      <t xml:space="preserve">에 반영되지 않은 공정가치 금액은 인정하지 않음
         - SPC를 통한 투자의 경우 SPC의 감사보고서가 아닌, </t>
    </r>
    <r>
      <rPr>
        <b/>
        <u/>
        <sz val="10"/>
        <color rgb="FFFF0000"/>
        <rFont val="맑은 고딕"/>
        <family val="3"/>
        <charset val="129"/>
        <scheme val="major"/>
      </rPr>
      <t>펀드 감사보고서 기준으로 작성</t>
    </r>
    <r>
      <rPr>
        <b/>
        <sz val="10"/>
        <color rgb="FF0070C0"/>
        <rFont val="맑은 고딕"/>
        <family val="3"/>
        <charset val="129"/>
        <scheme val="major"/>
      </rPr>
      <t>해야 하며, SPC의 원본 선분배 등으로 실제가치와 감사보고서 상 
           가치가 크게 괴리 될 경우 산출 근거에 사유를 기재 후 달리 작성할 수 있음</t>
    </r>
    <phoneticPr fontId="5" type="noConversion"/>
  </si>
  <si>
    <r>
      <t xml:space="preserve">2) </t>
    </r>
    <r>
      <rPr>
        <b/>
        <sz val="10"/>
        <color theme="1"/>
        <rFont val="맑은 고딕"/>
        <family val="3"/>
        <charset val="129"/>
      </rPr>
      <t xml:space="preserve">① 제안서 작성기준일로부터 5년 이내(2021.4.1~2026.3.31) 청산완료 된 </t>
    </r>
    <r>
      <rPr>
        <b/>
        <sz val="10"/>
        <color rgb="FFFF0000"/>
        <rFont val="맑은 고딕"/>
        <family val="3"/>
        <charset val="129"/>
      </rPr>
      <t>모든 펀드</t>
    </r>
    <phoneticPr fontId="5" type="noConversion"/>
  </si>
  <si>
    <t>※ 하기 작성요령 반드시 숙지 후 엑셀 제안서 작성 요청 ※</t>
    <phoneticPr fontId="1" type="noConversion"/>
  </si>
  <si>
    <r>
      <t xml:space="preserve">출자사업명
</t>
    </r>
    <r>
      <rPr>
        <sz val="10"/>
        <color rgb="FFFF0000"/>
        <rFont val="맑은 고딕"/>
        <family val="3"/>
        <charset val="129"/>
        <scheme val="minor"/>
      </rPr>
      <t>(드랍다운에서 선택)</t>
    </r>
    <phoneticPr fontId="1" type="noConversion"/>
  </si>
  <si>
    <r>
      <t xml:space="preserve">공고 상
결성시한
</t>
    </r>
    <r>
      <rPr>
        <sz val="10"/>
        <color rgb="FFFF0000"/>
        <rFont val="맑은 고딕"/>
        <family val="3"/>
        <charset val="129"/>
        <scheme val="minor"/>
      </rPr>
      <t>(협의 하 연장시한이 아닌
기본 결성시한)</t>
    </r>
    <phoneticPr fontId="1" type="noConversion"/>
  </si>
  <si>
    <t>실제
결성일자</t>
    <phoneticPr fontId="1" type="noConversion"/>
  </si>
  <si>
    <r>
      <t xml:space="preserve">주목적 투자 달성비율
</t>
    </r>
    <r>
      <rPr>
        <sz val="10"/>
        <color rgb="FFFF0000"/>
        <rFont val="맑은 고딕"/>
        <family val="3"/>
        <charset val="129"/>
        <scheme val="minor"/>
      </rPr>
      <t>(주목적 투자금액/출자약정금 총액)</t>
    </r>
    <phoneticPr fontId="1" type="noConversion"/>
  </si>
  <si>
    <r>
      <t xml:space="preserve">주목적 투자 의무비율
</t>
    </r>
    <r>
      <rPr>
        <sz val="10"/>
        <color rgb="FFFF0000"/>
        <rFont val="맑은 고딕"/>
        <family val="3"/>
        <charset val="129"/>
        <scheme val="minor"/>
      </rPr>
      <t>(주목적 의무 투자금액/출자약정금 총액)</t>
    </r>
    <phoneticPr fontId="1" type="noConversion"/>
  </si>
  <si>
    <r>
      <t>거래금액</t>
    </r>
    <r>
      <rPr>
        <sz val="10"/>
        <color rgb="FFFF0000"/>
        <rFont val="맑은 고딕"/>
        <family val="3"/>
        <charset val="129"/>
      </rPr>
      <t>(원 단위)</t>
    </r>
    <phoneticPr fontId="6" type="noConversion"/>
  </si>
  <si>
    <r>
      <t>펀드명</t>
    </r>
    <r>
      <rPr>
        <sz val="10"/>
        <color rgb="FFFF0000"/>
        <rFont val="맑은 고딕"/>
        <family val="3"/>
        <charset val="129"/>
      </rPr>
      <t>(2.3 시트 펀드명과 띄어쓰기까지 일치해야함)</t>
    </r>
    <phoneticPr fontId="6" type="noConversion"/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</si>
</sst>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mc:Ignorable="x14ac">
  <numFmts count="11">
    <numFmt numFmtId="42" formatCode="_-&quot;₩&quot;* #,##0_-;\-&quot;₩&quot;* #,##0_-;_-&quot;₩&quot;* &quot;-&quot;_-;_-@_-"/>
    <numFmt numFmtId="41" formatCode="_-* #,##0_-;\-* #,##0_-;_-* &quot;-&quot;_-;_-@_-"/>
    <numFmt numFmtId="176" formatCode="0.0_ "/>
    <numFmt numFmtId="177" formatCode="0.0%"/>
    <numFmt numFmtId="178" formatCode="#,##0;\-#,##0;;"/>
    <numFmt numFmtId="179" formatCode="#,##0.0"/>
    <numFmt numFmtId="180" formatCode="yy/mm/dd"/>
    <numFmt numFmtId="181" formatCode="000000\-00"/>
    <numFmt numFmtId="182" formatCode="0_);[Red]\(0\)"/>
    <numFmt numFmtId="183" formatCode="#,##0_);[Red]\(#,##0\)"/>
    <numFmt numFmtId="184" formatCode="0.0_);[Red]\(0.0\)"/>
  </numFmts>
  <fonts count="6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9"/>
    </font>
    <font>
      <strike/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indexed="8"/>
      <name val="굴림"/>
      <family val="3"/>
      <charset val="129"/>
    </font>
    <font>
      <b/>
      <sz val="10"/>
      <name val="맑은 고딕"/>
      <family val="3"/>
      <charset val="129"/>
    </font>
    <font>
      <strike/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0"/>
      <name val="맑은 고딕"/>
      <family val="2"/>
      <charset val="129"/>
      <scheme val="major"/>
    </font>
    <font>
      <sz val="1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0070C0"/>
      <name val="맑은 고딕"/>
      <family val="2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name val="맑은 고딕"/>
      <family val="3"/>
      <charset val="129"/>
    </font>
    <font>
      <vertAlign val="superscript"/>
      <sz val="11"/>
      <name val="맑은 고딕"/>
      <family val="3"/>
      <charset val="129"/>
      <scheme val="major"/>
    </font>
    <font>
      <sz val="10"/>
      <color theme="1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0070C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  <scheme val="major"/>
    </font>
    <font>
      <sz val="11"/>
      <color rgb="FF0070C0"/>
      <name val="맑은 고딕"/>
      <family val="3"/>
      <charset val="129"/>
      <scheme val="minor"/>
    </font>
    <font>
      <sz val="10"/>
      <color theme="1"/>
      <name val="굴림체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10"/>
      <color rgb="FF0070C0"/>
      <name val="맑은 고딕"/>
      <family val="3"/>
      <charset val="129"/>
      <scheme val="major"/>
    </font>
    <font>
      <b/>
      <sz val="10"/>
      <color rgb="FF0070C0"/>
      <name val="바탕"/>
      <family val="1"/>
      <charset val="129"/>
    </font>
    <font>
      <b/>
      <sz val="10"/>
      <color rgb="FF0070C0"/>
      <name val="맑은 고딕"/>
      <family val="3"/>
      <charset val="129"/>
    </font>
    <font>
      <b/>
      <sz val="11"/>
      <color rgb="FF0070C0"/>
      <name val="맑은 고딕"/>
      <family val="3"/>
      <charset val="129"/>
      <scheme val="minor"/>
    </font>
    <font>
      <sz val="10"/>
      <color rgb="FF0070C0"/>
      <name val="맑은 고딕"/>
      <family val="3"/>
      <charset val="129"/>
      <scheme val="major"/>
    </font>
    <font>
      <sz val="11"/>
      <color rgb="FF0070C0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u/>
      <sz val="10"/>
      <color theme="1"/>
      <name val="맑은 고딕"/>
      <family val="3"/>
      <charset val="129"/>
      <scheme val="minor"/>
    </font>
    <font>
      <vertAlign val="superscript"/>
      <sz val="10"/>
      <color theme="1"/>
      <name val="맑은 고딕"/>
      <family val="3"/>
      <charset val="129"/>
      <scheme val="minor"/>
    </font>
    <font>
      <b/>
      <sz val="10"/>
      <color theme="1"/>
      <name val="KDB고딕R_Pro"/>
      <family val="1"/>
      <charset val="129"/>
    </font>
    <font>
      <sz val="10"/>
      <color theme="1"/>
      <name val="바탕"/>
      <family val="1"/>
      <charset val="129"/>
    </font>
    <font>
      <b/>
      <sz val="10"/>
      <color rgb="FFFF0000"/>
      <name val="맑은 고딕"/>
      <family val="3"/>
      <charset val="129"/>
    </font>
    <font>
      <b/>
      <u/>
      <sz val="10"/>
      <color theme="1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u/>
      <sz val="10"/>
      <color rgb="FFFF0000"/>
      <name val="맑은 고딕"/>
      <family val="3"/>
      <charset val="129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22"/>
      <color rgb="FFFF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BEEF3"/>
        <bgColor rgb="FF000000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64"/>
      </patternFill>
    </fill>
  </fills>
  <borders count="39">
    <border>
      <start/>
      <end/>
      <top/>
      <bottom/>
      <diagonal/>
    </border>
    <border>
      <start style="thin">
        <color auto="1"/>
      </start>
      <end style="thin">
        <color auto="1"/>
      </end>
      <top style="thin">
        <color auto="1"/>
      </top>
      <bottom style="thin">
        <color auto="1"/>
      </bottom>
      <diagonal/>
    </border>
    <border>
      <start style="thin">
        <color auto="1"/>
      </start>
      <end style="thin">
        <color auto="1"/>
      </end>
      <top style="thin">
        <color auto="1"/>
      </top>
      <bottom/>
      <diagonal/>
    </border>
    <border>
      <start style="thin">
        <color indexed="64"/>
      </start>
      <end/>
      <top style="thin">
        <color indexed="64"/>
      </top>
      <bottom style="thin">
        <color indexed="64"/>
      </bottom>
      <diagonal/>
    </border>
    <border>
      <start/>
      <end/>
      <top style="thin">
        <color indexed="64"/>
      </top>
      <bottom style="thin">
        <color indexed="64"/>
      </bottom>
      <diagonal/>
    </border>
    <border>
      <start/>
      <end style="thin">
        <color indexed="64"/>
      </end>
      <top style="thin">
        <color indexed="64"/>
      </top>
      <bottom style="thin">
        <color indexed="64"/>
      </bottom>
      <diagonal/>
    </border>
    <border>
      <start style="thin">
        <color indexed="64"/>
      </start>
      <end style="thin">
        <color indexed="64"/>
      </end>
      <top/>
      <bottom style="thin">
        <color indexed="64"/>
      </bottom>
      <diagonal/>
    </border>
    <border>
      <start style="thin">
        <color auto="1"/>
      </start>
      <end/>
      <top/>
      <bottom/>
      <diagonal/>
    </border>
    <border>
      <start style="thin">
        <color auto="1"/>
      </start>
      <end/>
      <top/>
      <bottom style="thin">
        <color auto="1"/>
      </bottom>
      <diagonal/>
    </border>
    <border>
      <start style="thin">
        <color auto="1"/>
      </start>
      <end/>
      <top style="thin">
        <color auto="1"/>
      </top>
      <bottom/>
      <diagonal/>
    </border>
    <border>
      <start/>
      <end/>
      <top style="thin">
        <color indexed="64"/>
      </top>
      <bottom/>
      <diagonal/>
    </border>
    <border>
      <start/>
      <end style="thin">
        <color indexed="64"/>
      </end>
      <top style="thin">
        <color indexed="64"/>
      </top>
      <bottom/>
      <diagonal/>
    </border>
    <border>
      <start style="thin">
        <color auto="1"/>
      </start>
      <end style="hair">
        <color auto="1"/>
      </end>
      <top style="thin">
        <color auto="1"/>
      </top>
      <bottom style="thin">
        <color auto="1"/>
      </bottom>
      <diagonal/>
    </border>
    <border>
      <start/>
      <end/>
      <top/>
      <bottom style="thin">
        <color indexed="64"/>
      </bottom>
      <diagonal/>
    </border>
    <border>
      <start style="thin">
        <color auto="1"/>
      </start>
      <end/>
      <top style="thin">
        <color rgb="FF000000"/>
      </top>
      <bottom style="thin">
        <color rgb="FF000000"/>
      </bottom>
      <diagonal/>
    </border>
    <border>
      <start/>
      <end style="thin">
        <color auto="1"/>
      </end>
      <top style="thin">
        <color rgb="FF000000"/>
      </top>
      <bottom style="thin">
        <color rgb="FF000000"/>
      </bottom>
      <diagonal/>
    </border>
    <border>
      <start style="thin">
        <color auto="1"/>
      </start>
      <end style="thin">
        <color auto="1"/>
      </end>
      <top style="thin">
        <color rgb="FF000000"/>
      </top>
      <bottom/>
      <diagonal/>
    </border>
    <border>
      <start style="thin">
        <color indexed="64"/>
      </start>
      <end style="thin">
        <color indexed="64"/>
      </end>
      <top/>
      <bottom/>
      <diagonal/>
    </border>
    <border>
      <start style="thin">
        <color auto="1"/>
      </start>
      <end/>
      <top style="thin">
        <color rgb="FF000000"/>
      </top>
      <bottom/>
      <diagonal/>
    </border>
    <border>
      <start/>
      <end style="thin">
        <color auto="1"/>
      </end>
      <top style="thin">
        <color rgb="FF000000"/>
      </top>
      <bottom/>
      <diagonal/>
    </border>
    <border>
      <start/>
      <end style="thin">
        <color indexed="64"/>
      </end>
      <top/>
      <bottom/>
      <diagonal/>
    </border>
    <border>
      <start style="thin">
        <color auto="1"/>
      </start>
      <end/>
      <top/>
      <bottom style="thin">
        <color rgb="FF000000"/>
      </bottom>
      <diagonal/>
    </border>
    <border>
      <start/>
      <end style="thin">
        <color auto="1"/>
      </end>
      <top/>
      <bottom style="thin">
        <color rgb="FF000000"/>
      </bottom>
      <diagonal/>
    </border>
    <border>
      <start/>
      <end style="thin">
        <color indexed="64"/>
      </end>
      <top/>
      <bottom style="thin">
        <color indexed="64"/>
      </bottom>
      <diagonal/>
    </border>
    <border>
      <start style="thin">
        <color auto="1"/>
      </start>
      <end style="thin">
        <color auto="1"/>
      </end>
      <top style="thin">
        <color rgb="FF000000"/>
      </top>
      <bottom style="thin">
        <color rgb="FF000000"/>
      </bottom>
      <diagonal/>
    </border>
    <border>
      <start style="thin">
        <color auto="1"/>
      </start>
      <end style="thin">
        <color auto="1"/>
      </end>
      <top/>
      <bottom style="thin">
        <color rgb="FF000000"/>
      </bottom>
      <diagonal/>
    </border>
    <border>
      <start style="thin">
        <color auto="1"/>
      </start>
      <end style="hair">
        <color auto="1"/>
      </end>
      <top style="thin">
        <color auto="1"/>
      </top>
      <bottom/>
      <diagonal/>
    </border>
    <border>
      <start style="thin">
        <color auto="1"/>
      </start>
      <end style="hair">
        <color auto="1"/>
      </end>
      <top/>
      <bottom/>
      <diagonal/>
    </border>
    <border>
      <start style="hair">
        <color auto="1"/>
      </start>
      <end style="thin">
        <color indexed="64"/>
      </end>
      <top style="thin">
        <color indexed="64"/>
      </top>
      <bottom/>
      <diagonal/>
    </border>
    <border>
      <start style="medium">
        <color indexed="64"/>
      </start>
      <end/>
      <top style="medium">
        <color indexed="64"/>
      </top>
      <bottom/>
      <diagonal/>
    </border>
    <border>
      <start/>
      <end/>
      <top style="medium">
        <color indexed="64"/>
      </top>
      <bottom/>
      <diagonal/>
    </border>
    <border>
      <start style="medium">
        <color indexed="64"/>
      </start>
      <end style="thin">
        <color indexed="64"/>
      </end>
      <top style="thin">
        <color indexed="64"/>
      </top>
      <bottom style="thin">
        <color indexed="64"/>
      </bottom>
      <diagonal/>
    </border>
    <border>
      <start style="thin">
        <color auto="1"/>
      </start>
      <end style="medium">
        <color indexed="64"/>
      </end>
      <top style="thin">
        <color auto="1"/>
      </top>
      <bottom style="thin">
        <color auto="1"/>
      </bottom>
      <diagonal/>
    </border>
    <border>
      <start style="medium">
        <color indexed="64"/>
      </start>
      <end/>
      <top/>
      <bottom/>
      <diagonal/>
    </border>
    <border>
      <start/>
      <end style="medium">
        <color indexed="64"/>
      </end>
      <top/>
      <bottom/>
      <diagonal/>
    </border>
    <border>
      <start/>
      <end style="medium">
        <color indexed="64"/>
      </end>
      <top style="medium">
        <color indexed="64"/>
      </top>
      <bottom/>
      <diagonal/>
    </border>
    <border>
      <start style="medium">
        <color indexed="64"/>
      </start>
      <end/>
      <top/>
      <bottom style="medium">
        <color indexed="64"/>
      </bottom>
      <diagonal/>
    </border>
    <border>
      <start/>
      <end/>
      <top/>
      <bottom style="medium">
        <color indexed="64"/>
      </bottom>
      <diagonal/>
    </border>
    <border>
      <start/>
      <end style="medium">
        <color indexed="64"/>
      </end>
      <top/>
      <bottom style="medium">
        <color indexed="64"/>
      </bottom>
      <diagonal/>
    </border>
  </borders>
  <cellStyleXfs count="3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18" fillId="0" borderId="0"/>
    <xf numFmtId="42" fontId="2" fillId="0" borderId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</cellStyleXfs>
  <cellXfs count="564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 applyProtection="1">
      <alignment horizontal="center" vertical="center" wrapText="1" shrinkToFit="1"/>
    </xf>
    <xf numFmtId="0" fontId="7" fillId="4" borderId="1" xfId="3" applyFont="1" applyFill="1" applyBorder="1" applyAlignment="1" applyProtection="1">
      <alignment horizontal="center" vertical="center" wrapText="1"/>
    </xf>
    <xf numFmtId="14" fontId="7" fillId="4" borderId="1" xfId="0" applyNumberFormat="1" applyFont="1" applyFill="1" applyBorder="1" applyAlignment="1" applyProtection="1">
      <alignment horizontal="center" vertical="center" wrapText="1"/>
    </xf>
    <xf numFmtId="49" fontId="7" fillId="4" borderId="1" xfId="0" applyNumberFormat="1" applyFont="1" applyFill="1" applyBorder="1" applyAlignment="1" applyProtection="1">
      <alignment horizontal="center" vertical="center" wrapText="1"/>
    </xf>
    <xf numFmtId="41" fontId="7" fillId="4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/>
      <protection locked="0"/>
    </xf>
    <xf numFmtId="14" fontId="7" fillId="4" borderId="1" xfId="0" applyNumberFormat="1" applyFont="1" applyFill="1" applyBorder="1" applyAlignment="1" applyProtection="1">
      <alignment horizontal="center" vertical="center"/>
    </xf>
    <xf numFmtId="177" fontId="7" fillId="4" borderId="1" xfId="2" applyNumberFormat="1" applyFont="1" applyFill="1" applyBorder="1" applyAlignment="1" applyProtection="1">
      <alignment horizontal="center" vertical="center" wrapText="1"/>
    </xf>
    <xf numFmtId="180" fontId="7" fillId="4" borderId="1" xfId="0" applyNumberFormat="1" applyFont="1" applyFill="1" applyBorder="1" applyAlignment="1" applyProtection="1">
      <alignment horizontal="center" vertical="center" wrapText="1"/>
    </xf>
    <xf numFmtId="181" fontId="7" fillId="4" borderId="1" xfId="0" applyNumberFormat="1" applyFont="1" applyFill="1" applyBorder="1" applyAlignment="1" applyProtection="1">
      <alignment horizontal="center" vertical="center" wrapText="1"/>
    </xf>
    <xf numFmtId="0" fontId="12" fillId="0" borderId="0" xfId="4" applyFont="1" applyFill="1">
      <alignment vertical="center"/>
    </xf>
    <xf numFmtId="0" fontId="17" fillId="0" borderId="0" xfId="0" applyFont="1" applyAlignment="1">
      <alignment vertical="center" wrapText="1"/>
    </xf>
    <xf numFmtId="0" fontId="7" fillId="0" borderId="0" xfId="0" applyFont="1">
      <alignment vertical="center"/>
    </xf>
    <xf numFmtId="0" fontId="7" fillId="0" borderId="1" xfId="0" applyFont="1" applyBorder="1">
      <alignment vertical="center"/>
    </xf>
    <xf numFmtId="0" fontId="7" fillId="4" borderId="31" xfId="0" applyFont="1" applyFill="1" applyBorder="1" applyAlignment="1" applyProtection="1">
      <alignment horizontal="center" vertical="center" wrapText="1"/>
    </xf>
    <xf numFmtId="180" fontId="7" fillId="4" borderId="2" xfId="0" applyNumberFormat="1" applyFont="1" applyFill="1" applyBorder="1" applyAlignment="1" applyProtection="1">
      <alignment horizontal="center" vertical="center" wrapText="1"/>
    </xf>
    <xf numFmtId="180" fontId="7" fillId="4" borderId="26" xfId="0" applyNumberFormat="1" applyFont="1" applyFill="1" applyBorder="1" applyAlignment="1" applyProtection="1">
      <alignment horizontal="center" vertical="center" wrapText="1"/>
    </xf>
    <xf numFmtId="180" fontId="7" fillId="4" borderId="28" xfId="0" applyNumberFormat="1" applyFont="1" applyFill="1" applyBorder="1" applyAlignment="1" applyProtection="1">
      <alignment horizontal="center" vertical="center" wrapText="1"/>
    </xf>
    <xf numFmtId="0" fontId="7" fillId="4" borderId="1" xfId="0" applyFont="1" applyFill="1" applyBorder="1" applyAlignment="1" applyProtection="1">
      <alignment horizontal="center" vertical="center" wrapText="1"/>
    </xf>
    <xf numFmtId="0" fontId="15" fillId="0" borderId="0" xfId="0" applyFont="1">
      <alignment vertical="center"/>
    </xf>
    <xf numFmtId="0" fontId="7" fillId="4" borderId="32" xfId="0" applyFont="1" applyFill="1" applyBorder="1" applyAlignment="1" applyProtection="1">
      <alignment horizontal="center" vertical="center" wrapText="1"/>
    </xf>
    <xf numFmtId="0" fontId="13" fillId="5" borderId="1" xfId="0" applyFont="1" applyFill="1" applyBorder="1" applyAlignment="1" applyProtection="1">
      <alignment horizontal="center" vertical="center" wrapText="1"/>
    </xf>
    <xf numFmtId="0" fontId="15" fillId="0" borderId="0" xfId="0" applyFont="1" applyFill="1">
      <alignment vertical="center"/>
    </xf>
    <xf numFmtId="3" fontId="4" fillId="0" borderId="0" xfId="0" applyNumberFormat="1" applyFont="1">
      <alignment vertical="center"/>
    </xf>
    <xf numFmtId="0" fontId="7" fillId="0" borderId="0" xfId="0" applyFont="1" applyFill="1">
      <alignment vertical="center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4" borderId="3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3" fontId="7" fillId="0" borderId="1" xfId="1" applyNumberFormat="1" applyFont="1" applyBorder="1" applyAlignment="1" applyProtection="1">
      <alignment vertical="center" wrapText="1"/>
      <protection locked="0"/>
    </xf>
    <xf numFmtId="0" fontId="7" fillId="0" borderId="1" xfId="0" applyFont="1" applyBorder="1" applyProtection="1">
      <alignment vertical="center"/>
    </xf>
    <xf numFmtId="0" fontId="7" fillId="0" borderId="1" xfId="0" applyFont="1" applyBorder="1" applyAlignment="1" applyProtection="1">
      <alignment vertical="center" wrapText="1"/>
      <protection locked="0"/>
    </xf>
    <xf numFmtId="0" fontId="22" fillId="0" borderId="0" xfId="4" applyFont="1" applyFill="1">
      <alignment vertical="center"/>
    </xf>
    <xf numFmtId="0" fontId="23" fillId="0" borderId="0" xfId="0" applyFont="1">
      <alignment vertical="center"/>
    </xf>
    <xf numFmtId="3" fontId="7" fillId="0" borderId="1" xfId="0" applyNumberFormat="1" applyFont="1" applyBorder="1" applyProtection="1">
      <alignment vertical="center"/>
      <protection locked="0"/>
    </xf>
    <xf numFmtId="0" fontId="7" fillId="0" borderId="0" xfId="0" applyFont="1" applyAlignment="1" applyProtection="1">
      <alignment horizontal="left" vertical="center"/>
    </xf>
    <xf numFmtId="14" fontId="7" fillId="0" borderId="1" xfId="0" applyNumberFormat="1" applyFont="1" applyBorder="1" applyAlignment="1" applyProtection="1">
      <alignment horizontal="center" vertical="center" wrapText="1"/>
      <protection locked="0"/>
    </xf>
    <xf numFmtId="0" fontId="7" fillId="6" borderId="1" xfId="0" applyFont="1" applyFill="1" applyBorder="1" applyAlignment="1" applyProtection="1">
      <alignment horizontal="center" vertical="center"/>
      <protection hidden="1"/>
    </xf>
    <xf numFmtId="14" fontId="7" fillId="0" borderId="1" xfId="0" applyNumberFormat="1" applyFont="1" applyBorder="1" applyAlignment="1" applyProtection="1">
      <alignment horizontal="center" vertical="center"/>
      <protection locked="0"/>
    </xf>
    <xf numFmtId="0" fontId="7" fillId="0" borderId="1" xfId="0" applyNumberFormat="1" applyFont="1" applyBorder="1" applyAlignment="1" applyProtection="1">
      <alignment horizontal="center" vertical="center" wrapText="1"/>
      <protection locked="0"/>
    </xf>
    <xf numFmtId="177" fontId="7" fillId="0" borderId="1" xfId="2" applyNumberFormat="1" applyFont="1" applyBorder="1" applyAlignment="1" applyProtection="1">
      <alignment horizontal="center" vertical="center"/>
      <protection locked="0"/>
    </xf>
    <xf numFmtId="0" fontId="7" fillId="0" borderId="1" xfId="0" applyFont="1" applyBorder="1" applyProtection="1">
      <alignment vertical="center"/>
      <protection locked="0"/>
    </xf>
    <xf numFmtId="0" fontId="7" fillId="0" borderId="1" xfId="0" applyNumberFormat="1" applyFont="1" applyBorder="1" applyAlignment="1" applyProtection="1">
      <alignment vertical="center" wrapText="1"/>
      <protection locked="0"/>
    </xf>
    <xf numFmtId="179" fontId="7" fillId="6" borderId="1" xfId="0" applyNumberFormat="1" applyFont="1" applyFill="1" applyBorder="1" applyAlignment="1" applyProtection="1">
      <alignment horizontal="center" vertical="center"/>
      <protection hidden="1"/>
    </xf>
    <xf numFmtId="179" fontId="7" fillId="0" borderId="1" xfId="0" applyNumberFormat="1" applyFont="1" applyFill="1" applyBorder="1" applyAlignment="1" applyProtection="1">
      <alignment horizontal="center" vertical="center"/>
      <protection hidden="1"/>
    </xf>
    <xf numFmtId="3" fontId="7" fillId="0" borderId="1" xfId="0" applyNumberFormat="1" applyFont="1" applyFill="1" applyBorder="1" applyAlignment="1" applyProtection="1">
      <alignment horizontal="center" vertical="center"/>
      <protection hidden="1"/>
    </xf>
    <xf numFmtId="0" fontId="7" fillId="0" borderId="1" xfId="0" applyFont="1" applyBorder="1" applyAlignment="1">
      <alignment horizontal="center" vertical="center"/>
    </xf>
    <xf numFmtId="0" fontId="7" fillId="4" borderId="3" xfId="0" applyFont="1" applyFill="1" applyBorder="1" applyAlignment="1" applyProtection="1">
      <alignment horizontal="center" vertical="center" wrapText="1"/>
    </xf>
    <xf numFmtId="0" fontId="7" fillId="4" borderId="4" xfId="0" applyFont="1" applyFill="1" applyBorder="1" applyAlignment="1" applyProtection="1">
      <alignment horizontal="center" vertical="center" wrapText="1"/>
    </xf>
    <xf numFmtId="0" fontId="7" fillId="4" borderId="5" xfId="0" applyFont="1" applyFill="1" applyBorder="1" applyAlignment="1" applyProtection="1">
      <alignment horizontal="center" vertical="center" wrapText="1"/>
    </xf>
    <xf numFmtId="0" fontId="7" fillId="4" borderId="2" xfId="0" applyFont="1" applyFill="1" applyBorder="1" applyAlignment="1" applyProtection="1">
      <alignment horizontal="center" vertical="center" wrapText="1"/>
    </xf>
    <xf numFmtId="0" fontId="7" fillId="4" borderId="6" xfId="0" applyFont="1" applyFill="1" applyBorder="1" applyAlignment="1" applyProtection="1">
      <alignment horizontal="center" vertical="center" wrapText="1"/>
    </xf>
    <xf numFmtId="0" fontId="7" fillId="4" borderId="1" xfId="0" applyFont="1" applyFill="1" applyBorder="1" applyAlignment="1" applyProtection="1">
      <alignment horizontal="center" vertical="center" wrapText="1"/>
    </xf>
    <xf numFmtId="0" fontId="7" fillId="4" borderId="3" xfId="0" applyNumberFormat="1" applyFont="1" applyFill="1" applyBorder="1" applyAlignment="1" applyProtection="1">
      <alignment horizontal="center" vertical="center" wrapText="1"/>
    </xf>
    <xf numFmtId="0" fontId="7" fillId="4" borderId="1" xfId="0" applyNumberFormat="1" applyFont="1" applyFill="1" applyBorder="1" applyAlignment="1" applyProtection="1">
      <alignment horizontal="center" vertical="center" wrapText="1"/>
    </xf>
    <xf numFmtId="0" fontId="15" fillId="0" borderId="5" xfId="0" applyFont="1" applyBorder="1">
      <alignment vertical="center"/>
    </xf>
    <xf numFmtId="14" fontId="7" fillId="0" borderId="1" xfId="0" applyNumberFormat="1" applyFont="1" applyBorder="1" applyAlignment="1">
      <alignment horizontal="center" vertical="center"/>
    </xf>
    <xf numFmtId="0" fontId="21" fillId="0" borderId="0" xfId="0" applyFont="1">
      <alignment vertical="center"/>
    </xf>
    <xf numFmtId="0" fontId="7" fillId="0" borderId="3" xfId="0" applyFont="1" applyBorder="1">
      <alignment vertical="center"/>
    </xf>
    <xf numFmtId="0" fontId="7" fillId="0" borderId="5" xfId="0" applyFont="1" applyBorder="1">
      <alignment vertical="center"/>
    </xf>
    <xf numFmtId="0" fontId="7" fillId="6" borderId="1" xfId="0" applyFont="1" applyFill="1" applyBorder="1">
      <alignment vertical="center"/>
    </xf>
    <xf numFmtId="0" fontId="7" fillId="0" borderId="3" xfId="0" applyFont="1" applyBorder="1" applyAlignment="1">
      <alignment horizontal="center" vertical="center"/>
    </xf>
    <xf numFmtId="3" fontId="7" fillId="0" borderId="1" xfId="6" applyNumberFormat="1" applyFont="1" applyBorder="1">
      <alignment vertical="center"/>
    </xf>
    <xf numFmtId="176" fontId="7" fillId="6" borderId="1" xfId="0" applyNumberFormat="1" applyFont="1" applyFill="1" applyBorder="1" applyAlignment="1">
      <alignment horizontal="center" vertical="center"/>
    </xf>
    <xf numFmtId="0" fontId="13" fillId="5" borderId="6" xfId="0" applyFont="1" applyFill="1" applyBorder="1" applyAlignment="1">
      <alignment horizontal="center" vertical="center"/>
    </xf>
    <xf numFmtId="0" fontId="13" fillId="5" borderId="6" xfId="0" applyFont="1" applyFill="1" applyBorder="1" applyAlignment="1">
      <alignment horizontal="center" vertical="center" wrapText="1"/>
    </xf>
    <xf numFmtId="0" fontId="13" fillId="0" borderId="1" xfId="0" applyFont="1" applyBorder="1">
      <alignment vertical="center"/>
    </xf>
    <xf numFmtId="0" fontId="13" fillId="0" borderId="1" xfId="0" applyFont="1" applyBorder="1" applyAlignment="1">
      <alignment horizontal="center" vertical="center"/>
    </xf>
    <xf numFmtId="14" fontId="13" fillId="0" borderId="1" xfId="0" applyNumberFormat="1" applyFont="1" applyBorder="1" applyAlignment="1">
      <alignment horizontal="center" vertical="center"/>
    </xf>
    <xf numFmtId="0" fontId="7" fillId="7" borderId="1" xfId="0" applyFont="1" applyFill="1" applyBorder="1" applyAlignment="1" applyProtection="1">
      <alignment vertical="center" wrapText="1"/>
      <protection locked="0"/>
    </xf>
    <xf numFmtId="0" fontId="7" fillId="0" borderId="1" xfId="0" applyFont="1" applyFill="1" applyBorder="1" applyAlignment="1" applyProtection="1">
      <alignment horizontal="center" vertical="center"/>
      <protection locked="0"/>
    </xf>
    <xf numFmtId="3" fontId="7" fillId="7" borderId="1" xfId="0" applyNumberFormat="1" applyFont="1" applyFill="1" applyBorder="1" applyProtection="1">
      <alignment vertical="center"/>
      <protection locked="0"/>
    </xf>
    <xf numFmtId="14" fontId="7" fillId="7" borderId="1" xfId="0" applyNumberFormat="1" applyFont="1" applyFill="1" applyBorder="1" applyAlignment="1" applyProtection="1">
      <alignment horizontal="center" vertical="center"/>
      <protection locked="0"/>
    </xf>
    <xf numFmtId="0" fontId="7" fillId="7" borderId="1" xfId="0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 vertical="center"/>
    </xf>
    <xf numFmtId="181" fontId="7" fillId="0" borderId="0" xfId="0" applyNumberFormat="1" applyFont="1" applyProtection="1">
      <alignment vertical="center"/>
    </xf>
    <xf numFmtId="0" fontId="7" fillId="0" borderId="0" xfId="0" applyFont="1" applyProtection="1">
      <alignment vertical="center"/>
    </xf>
    <xf numFmtId="180" fontId="7" fillId="0" borderId="7" xfId="0" applyNumberFormat="1" applyFont="1" applyBorder="1" applyAlignment="1" applyProtection="1">
      <alignment horizontal="center" vertical="center"/>
    </xf>
    <xf numFmtId="180" fontId="7" fillId="0" borderId="27" xfId="0" applyNumberFormat="1" applyFont="1" applyBorder="1" applyAlignment="1" applyProtection="1">
      <alignment horizontal="center" vertical="center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6" borderId="1" xfId="0" applyNumberFormat="1" applyFont="1" applyFill="1" applyBorder="1" applyAlignment="1" applyProtection="1">
      <alignment horizontal="center" vertical="center"/>
      <protection hidden="1"/>
    </xf>
    <xf numFmtId="176" fontId="7" fillId="6" borderId="1" xfId="0" applyNumberFormat="1" applyFont="1" applyFill="1" applyBorder="1" applyAlignment="1" applyProtection="1">
      <alignment horizontal="center" vertical="center" wrapText="1"/>
    </xf>
    <xf numFmtId="176" fontId="7" fillId="6" borderId="3" xfId="0" applyNumberFormat="1" applyFont="1" applyFill="1" applyBorder="1" applyAlignment="1" applyProtection="1">
      <alignment horizontal="center" vertical="center"/>
    </xf>
    <xf numFmtId="180" fontId="7" fillId="0" borderId="1" xfId="0" applyNumberFormat="1" applyFont="1" applyBorder="1" applyAlignment="1" applyProtection="1">
      <alignment horizontal="center" vertical="center"/>
      <protection locked="0"/>
    </xf>
    <xf numFmtId="180" fontId="7" fillId="0" borderId="12" xfId="0" applyNumberFormat="1" applyFont="1" applyBorder="1" applyAlignment="1" applyProtection="1">
      <alignment horizontal="center" vertical="center"/>
      <protection locked="0"/>
    </xf>
    <xf numFmtId="14" fontId="7" fillId="0" borderId="1" xfId="0" applyNumberFormat="1" applyFont="1" applyBorder="1" applyProtection="1">
      <alignment vertical="center"/>
      <protection locked="0"/>
    </xf>
    <xf numFmtId="176" fontId="7" fillId="6" borderId="1" xfId="0" applyNumberFormat="1" applyFont="1" applyFill="1" applyBorder="1" applyAlignment="1" applyProtection="1">
      <alignment horizontal="center" vertical="center"/>
    </xf>
    <xf numFmtId="181" fontId="7" fillId="0" borderId="1" xfId="0" applyNumberFormat="1" applyFont="1" applyBorder="1" applyProtection="1">
      <alignment vertical="center"/>
    </xf>
    <xf numFmtId="0" fontId="15" fillId="7" borderId="1" xfId="0" applyFont="1" applyFill="1" applyBorder="1" applyAlignment="1" applyProtection="1">
      <alignment horizontal="center" vertical="center" shrinkToFit="1"/>
      <protection locked="0"/>
    </xf>
    <xf numFmtId="0" fontId="7" fillId="0" borderId="5" xfId="0" applyFont="1" applyBorder="1" applyAlignment="1" applyProtection="1">
      <alignment vertical="center" wrapText="1"/>
      <protection locked="0"/>
    </xf>
    <xf numFmtId="0" fontId="7" fillId="0" borderId="3" xfId="2" applyNumberFormat="1" applyFont="1" applyBorder="1" applyAlignment="1" applyProtection="1">
      <alignment horizontal="left" vertical="center" wrapText="1"/>
      <protection locked="0"/>
    </xf>
    <xf numFmtId="0" fontId="7" fillId="0" borderId="1" xfId="0" applyFont="1" applyBorder="1" applyAlignment="1" applyProtection="1">
      <alignment horizontal="left" vertical="center" wrapText="1"/>
      <protection locked="0"/>
    </xf>
    <xf numFmtId="177" fontId="7" fillId="0" borderId="1" xfId="2" applyNumberFormat="1" applyFont="1" applyBorder="1" applyProtection="1">
      <alignment vertical="center"/>
      <protection locked="0"/>
    </xf>
    <xf numFmtId="0" fontId="7" fillId="0" borderId="4" xfId="0" applyFont="1" applyBorder="1" applyAlignment="1" applyProtection="1">
      <alignment horizontal="center" vertical="center" wrapText="1"/>
      <protection locked="0"/>
    </xf>
    <xf numFmtId="0" fontId="7" fillId="0" borderId="31" xfId="0" applyFont="1" applyBorder="1" applyAlignment="1" applyProtection="1">
      <alignment horizontal="left" vertical="center" wrapText="1"/>
      <protection locked="0"/>
    </xf>
    <xf numFmtId="0" fontId="7" fillId="0" borderId="3" xfId="0" applyFont="1" applyBorder="1" applyAlignment="1" applyProtection="1">
      <alignment horizontal="center" vertical="center" wrapText="1"/>
      <protection locked="0"/>
    </xf>
    <xf numFmtId="179" fontId="7" fillId="6" borderId="32" xfId="0" applyNumberFormat="1" applyFont="1" applyFill="1" applyBorder="1" applyAlignment="1" applyProtection="1">
      <alignment horizontal="center" vertical="center"/>
      <protection hidden="1"/>
    </xf>
    <xf numFmtId="184" fontId="7" fillId="6" borderId="1" xfId="0" applyNumberFormat="1" applyFont="1" applyFill="1" applyBorder="1" applyAlignment="1" applyProtection="1">
      <alignment horizontal="center" vertical="center"/>
      <protection hidden="1"/>
    </xf>
    <xf numFmtId="182" fontId="7" fillId="6" borderId="1" xfId="0" applyNumberFormat="1" applyFont="1" applyFill="1" applyBorder="1" applyAlignment="1" applyProtection="1">
      <alignment horizontal="center" vertical="center"/>
      <protection hidden="1"/>
    </xf>
    <xf numFmtId="183" fontId="7" fillId="6" borderId="1" xfId="1" applyNumberFormat="1" applyFont="1" applyFill="1" applyBorder="1" applyProtection="1">
      <alignment vertical="center"/>
      <protection hidden="1"/>
    </xf>
    <xf numFmtId="177" fontId="7" fillId="6" borderId="1" xfId="2" applyNumberFormat="1" applyFont="1" applyFill="1" applyBorder="1" applyAlignment="1" applyProtection="1">
      <alignment horizontal="center" vertical="center"/>
      <protection hidden="1"/>
    </xf>
    <xf numFmtId="182" fontId="7" fillId="6" borderId="1" xfId="0" applyNumberFormat="1" applyFont="1" applyFill="1" applyBorder="1" applyProtection="1">
      <alignment vertical="center"/>
      <protection hidden="1"/>
    </xf>
    <xf numFmtId="183" fontId="7" fillId="6" borderId="1" xfId="6" applyNumberFormat="1" applyFont="1" applyFill="1" applyBorder="1" applyProtection="1">
      <alignment vertical="center"/>
      <protection hidden="1"/>
    </xf>
    <xf numFmtId="49" fontId="7" fillId="0" borderId="1" xfId="0" applyNumberFormat="1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vertical="center" shrinkToFit="1"/>
      <protection locked="0"/>
    </xf>
    <xf numFmtId="0" fontId="7" fillId="0" borderId="3" xfId="2" applyNumberFormat="1" applyFont="1" applyFill="1" applyBorder="1" applyAlignment="1" applyProtection="1">
      <alignment vertical="center" wrapText="1"/>
      <protection locked="0"/>
    </xf>
    <xf numFmtId="9" fontId="7" fillId="0" borderId="1" xfId="2" applyFont="1" applyBorder="1" applyAlignment="1" applyProtection="1">
      <alignment horizontal="center" vertical="center"/>
      <protection locked="0"/>
    </xf>
    <xf numFmtId="177" fontId="7" fillId="6" borderId="1" xfId="2" applyNumberFormat="1" applyFont="1" applyFill="1" applyBorder="1" applyProtection="1">
      <alignment vertical="center"/>
      <protection hidden="1"/>
    </xf>
    <xf numFmtId="3" fontId="7" fillId="6" borderId="1" xfId="0" applyNumberFormat="1" applyFont="1" applyFill="1" applyBorder="1" applyProtection="1">
      <alignment vertical="center"/>
      <protection hidden="1"/>
    </xf>
    <xf numFmtId="3" fontId="7" fillId="6" borderId="3" xfId="0" applyNumberFormat="1" applyFont="1" applyFill="1" applyBorder="1" applyProtection="1">
      <alignment vertical="center"/>
      <protection hidden="1"/>
    </xf>
    <xf numFmtId="183" fontId="7" fillId="0" borderId="1" xfId="1" applyNumberFormat="1" applyFont="1" applyFill="1" applyBorder="1" applyProtection="1">
      <alignment vertical="center"/>
      <protection locked="0"/>
    </xf>
    <xf numFmtId="183" fontId="7" fillId="0" borderId="5" xfId="1" applyNumberFormat="1" applyFont="1" applyFill="1" applyBorder="1" applyProtection="1">
      <alignment vertical="center"/>
      <protection locked="0"/>
    </xf>
    <xf numFmtId="3" fontId="7" fillId="6" borderId="1" xfId="1" applyNumberFormat="1" applyFont="1" applyFill="1" applyBorder="1" applyProtection="1">
      <alignment vertical="center"/>
      <protection hidden="1"/>
    </xf>
    <xf numFmtId="183" fontId="7" fillId="0" borderId="3" xfId="1" applyNumberFormat="1" applyFont="1" applyFill="1" applyBorder="1" applyProtection="1">
      <alignment vertical="center"/>
      <protection locked="0"/>
    </xf>
    <xf numFmtId="0" fontId="7" fillId="0" borderId="3" xfId="0" applyNumberFormat="1" applyFont="1" applyFill="1" applyBorder="1" applyAlignment="1" applyProtection="1">
      <alignment horizontal="center" vertical="center"/>
      <protection locked="0"/>
    </xf>
    <xf numFmtId="14" fontId="7" fillId="0" borderId="3" xfId="0" applyNumberFormat="1" applyFont="1" applyFill="1" applyBorder="1" applyAlignment="1" applyProtection="1">
      <alignment horizontal="center" vertical="center"/>
      <protection locked="0"/>
    </xf>
    <xf numFmtId="178" fontId="7" fillId="0" borderId="3" xfId="0" applyNumberFormat="1" applyFont="1" applyFill="1" applyBorder="1" applyAlignment="1" applyProtection="1">
      <alignment horizontal="center" vertical="center"/>
      <protection locked="0"/>
    </xf>
    <xf numFmtId="49" fontId="7" fillId="0" borderId="1" xfId="0" applyNumberFormat="1" applyFont="1" applyBorder="1" applyAlignment="1" applyProtection="1">
      <alignment horizontal="center" vertical="center"/>
      <protection locked="0"/>
    </xf>
    <xf numFmtId="182" fontId="7" fillId="6" borderId="1" xfId="0" applyNumberFormat="1" applyFont="1" applyFill="1" applyBorder="1" applyAlignment="1" applyProtection="1">
      <alignment horizontal="center" vertical="center"/>
    </xf>
    <xf numFmtId="3" fontId="7" fillId="0" borderId="1" xfId="1" applyNumberFormat="1" applyFont="1" applyBorder="1" applyProtection="1">
      <alignment vertical="center"/>
      <protection locked="0"/>
    </xf>
    <xf numFmtId="3" fontId="7" fillId="0" borderId="1" xfId="0" applyNumberFormat="1" applyFont="1" applyBorder="1" applyAlignment="1" applyProtection="1">
      <alignment horizontal="left" vertical="center" wrapText="1"/>
      <protection locked="0"/>
    </xf>
    <xf numFmtId="0" fontId="7" fillId="0" borderId="1" xfId="0" applyFont="1" applyBorder="1" applyAlignment="1" applyProtection="1">
      <alignment horizontal="left" vertical="center"/>
      <protection locked="0"/>
    </xf>
    <xf numFmtId="0" fontId="7" fillId="0" borderId="0" xfId="0" applyFont="1" applyAlignment="1">
      <alignment horizontal="center" vertical="center"/>
    </xf>
    <xf numFmtId="0" fontId="7" fillId="0" borderId="1" xfId="0" applyFont="1" applyFill="1" applyBorder="1" applyAlignment="1" applyProtection="1">
      <alignment horizontal="left" vertical="center" wrapText="1"/>
      <protection locked="0"/>
    </xf>
    <xf numFmtId="41" fontId="7" fillId="0" borderId="1" xfId="1" applyFont="1" applyBorder="1" applyAlignment="1" applyProtection="1">
      <alignment horizontal="left" vertical="center" wrapText="1"/>
      <protection locked="0"/>
    </xf>
    <xf numFmtId="41" fontId="7" fillId="0" borderId="1" xfId="1" applyFont="1" applyBorder="1" applyAlignment="1" applyProtection="1">
      <alignment horizontal="center" vertical="center" wrapText="1"/>
      <protection locked="0"/>
    </xf>
    <xf numFmtId="41" fontId="7" fillId="0" borderId="1" xfId="1" applyFont="1" applyBorder="1" applyAlignment="1" applyProtection="1">
      <alignment vertical="center" wrapText="1"/>
      <protection locked="0"/>
    </xf>
    <xf numFmtId="177" fontId="7" fillId="0" borderId="1" xfId="2" applyNumberFormat="1" applyFont="1" applyBorder="1" applyAlignment="1" applyProtection="1">
      <alignment horizontal="center" vertical="center" wrapText="1"/>
      <protection locked="0"/>
    </xf>
    <xf numFmtId="3" fontId="7" fillId="6" borderId="1" xfId="0" applyNumberFormat="1" applyFont="1" applyFill="1" applyBorder="1" applyAlignment="1" applyProtection="1">
      <alignment horizontal="center" vertical="center"/>
      <protection hidden="1"/>
    </xf>
    <xf numFmtId="3" fontId="7" fillId="6" borderId="1" xfId="0" applyNumberFormat="1" applyFont="1" applyFill="1" applyBorder="1" applyAlignment="1" applyProtection="1">
      <alignment vertical="center"/>
      <protection hidden="1"/>
    </xf>
    <xf numFmtId="0" fontId="28" fillId="0" borderId="0" xfId="0" applyFont="1">
      <alignment vertical="center"/>
    </xf>
    <xf numFmtId="0" fontId="29" fillId="0" borderId="1" xfId="4" applyFont="1" applyFill="1" applyBorder="1" applyAlignment="1" applyProtection="1">
      <alignment vertical="center" wrapText="1"/>
      <protection locked="0"/>
    </xf>
    <xf numFmtId="0" fontId="27" fillId="8" borderId="1" xfId="0" applyFont="1" applyFill="1" applyBorder="1" applyAlignment="1">
      <alignment horizontal="center" vertical="center"/>
    </xf>
    <xf numFmtId="0" fontId="30" fillId="0" borderId="1" xfId="4" applyNumberFormat="1" applyFont="1" applyFill="1" applyBorder="1" applyAlignment="1" applyProtection="1">
      <alignment horizontal="center" vertical="center"/>
      <protection locked="0"/>
    </xf>
    <xf numFmtId="14" fontId="4" fillId="0" borderId="0" xfId="0" applyNumberFormat="1" applyFont="1">
      <alignment vertical="center"/>
    </xf>
    <xf numFmtId="0" fontId="30" fillId="0" borderId="1" xfId="4" applyFont="1" applyFill="1" applyBorder="1" applyAlignment="1" applyProtection="1">
      <alignment horizontal="center" vertical="center" wrapText="1"/>
      <protection locked="0"/>
    </xf>
    <xf numFmtId="0" fontId="29" fillId="0" borderId="1" xfId="4" applyFont="1" applyFill="1" applyBorder="1" applyAlignment="1" applyProtection="1">
      <alignment horizontal="left" vertical="center" wrapText="1"/>
      <protection locked="0"/>
    </xf>
    <xf numFmtId="0" fontId="13" fillId="0" borderId="0" xfId="0" applyFont="1" applyFill="1" applyBorder="1" applyAlignment="1" applyProtection="1">
      <alignment vertical="center" wrapText="1"/>
      <protection locked="0"/>
    </xf>
    <xf numFmtId="0" fontId="29" fillId="0" borderId="1" xfId="4" applyFont="1" applyFill="1" applyBorder="1" applyAlignment="1" applyProtection="1">
      <alignment vertical="top" wrapText="1"/>
      <protection locked="0"/>
    </xf>
    <xf numFmtId="0" fontId="32" fillId="0" borderId="0" xfId="0" applyFont="1">
      <alignment vertical="center"/>
    </xf>
    <xf numFmtId="41" fontId="7" fillId="0" borderId="1" xfId="1" applyFont="1" applyBorder="1" applyAlignment="1">
      <alignment horizontal="center" vertical="center"/>
    </xf>
    <xf numFmtId="0" fontId="0" fillId="0" borderId="0" xfId="0">
      <alignment vertical="center"/>
    </xf>
    <xf numFmtId="0" fontId="4" fillId="0" borderId="0" xfId="0" applyFont="1">
      <alignment vertical="center"/>
    </xf>
    <xf numFmtId="0" fontId="7" fillId="0" borderId="0" xfId="0" applyFont="1">
      <alignment vertical="center"/>
    </xf>
    <xf numFmtId="0" fontId="21" fillId="0" borderId="0" xfId="0" applyFont="1" applyFill="1">
      <alignment vertical="center"/>
    </xf>
    <xf numFmtId="0" fontId="4" fillId="0" borderId="1" xfId="0" applyFont="1" applyFill="1" applyBorder="1">
      <alignment vertical="center"/>
    </xf>
    <xf numFmtId="0" fontId="7" fillId="0" borderId="7" xfId="0" applyFont="1" applyBorder="1">
      <alignment vertical="center"/>
    </xf>
    <xf numFmtId="0" fontId="7" fillId="0" borderId="1" xfId="0" applyFont="1" applyFill="1" applyBorder="1" applyAlignment="1" applyProtection="1">
      <alignment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23" fillId="0" borderId="1" xfId="0" applyFont="1" applyFill="1" applyBorder="1">
      <alignment vertical="center"/>
    </xf>
    <xf numFmtId="0" fontId="21" fillId="3" borderId="0" xfId="0" applyFont="1" applyFill="1">
      <alignment vertical="center"/>
    </xf>
    <xf numFmtId="0" fontId="7" fillId="3" borderId="0" xfId="0" applyFont="1" applyFill="1">
      <alignment vertical="center"/>
    </xf>
    <xf numFmtId="0" fontId="7" fillId="9" borderId="1" xfId="0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7" fillId="0" borderId="1" xfId="0" applyFont="1" applyBorder="1" applyAlignment="1">
      <alignment horizontal="center" vertical="center" wrapText="1" shrinkToFit="1"/>
    </xf>
    <xf numFmtId="0" fontId="12" fillId="0" borderId="0" xfId="4" applyFont="1" applyFill="1" applyAlignment="1" applyProtection="1">
      <alignment vertical="center" wrapText="1"/>
      <protection locked="0"/>
    </xf>
    <xf numFmtId="0" fontId="7" fillId="0" borderId="0" xfId="0" applyFont="1" applyFill="1" applyBorder="1" applyAlignment="1" applyProtection="1">
      <alignment vertical="center" wrapText="1"/>
      <protection locked="0"/>
    </xf>
    <xf numFmtId="0" fontId="7" fillId="0" borderId="3" xfId="2" applyNumberFormat="1" applyFont="1" applyFill="1" applyBorder="1" applyAlignment="1" applyProtection="1">
      <alignment horizontal="center" vertical="center" wrapText="1"/>
      <protection locked="0"/>
    </xf>
    <xf numFmtId="14" fontId="7" fillId="0" borderId="1" xfId="0" applyNumberFormat="1" applyFont="1" applyFill="1" applyBorder="1" applyAlignment="1" applyProtection="1">
      <alignment horizontal="center" vertical="center"/>
      <protection locked="0"/>
    </xf>
    <xf numFmtId="9" fontId="21" fillId="0" borderId="0" xfId="2" applyFont="1">
      <alignment vertical="center"/>
    </xf>
    <xf numFmtId="14" fontId="23" fillId="0" borderId="0" xfId="0" applyNumberFormat="1" applyFont="1">
      <alignment vertical="center"/>
    </xf>
    <xf numFmtId="9" fontId="4" fillId="0" borderId="0" xfId="0" applyNumberFormat="1" applyFont="1">
      <alignment vertical="center"/>
    </xf>
    <xf numFmtId="0" fontId="7" fillId="0" borderId="0" xfId="0" quotePrefix="1" applyFont="1">
      <alignment vertical="center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183" fontId="7" fillId="0" borderId="1" xfId="0" applyNumberFormat="1" applyFont="1" applyFill="1" applyBorder="1" applyProtection="1">
      <alignment vertical="center"/>
      <protection locked="0"/>
    </xf>
    <xf numFmtId="14" fontId="4" fillId="0" borderId="1" xfId="0" applyNumberFormat="1" applyFont="1" applyBorder="1" applyAlignment="1" applyProtection="1">
      <alignment horizontal="center" vertical="center"/>
      <protection locked="0"/>
    </xf>
    <xf numFmtId="0" fontId="35" fillId="0" borderId="1" xfId="5" applyFont="1" applyFill="1" applyBorder="1" applyAlignment="1">
      <alignment vertical="center" wrapText="1"/>
    </xf>
    <xf numFmtId="0" fontId="40" fillId="0" borderId="1" xfId="0" applyFont="1" applyFill="1" applyBorder="1">
      <alignment vertical="center"/>
    </xf>
    <xf numFmtId="3" fontId="4" fillId="6" borderId="1" xfId="0" applyNumberFormat="1" applyFont="1" applyFill="1" applyBorder="1" applyAlignment="1" applyProtection="1">
      <alignment horizontal="center" vertical="center"/>
      <protection hidden="1"/>
    </xf>
    <xf numFmtId="3" fontId="4" fillId="6" borderId="1" xfId="0" applyNumberFormat="1" applyFont="1" applyFill="1" applyBorder="1" applyAlignment="1" applyProtection="1">
      <alignment vertical="center"/>
      <protection hidden="1"/>
    </xf>
    <xf numFmtId="177" fontId="4" fillId="6" borderId="1" xfId="2" applyNumberFormat="1" applyFont="1" applyFill="1" applyBorder="1" applyAlignment="1" applyProtection="1">
      <alignment vertical="center"/>
      <protection hidden="1"/>
    </xf>
    <xf numFmtId="0" fontId="24" fillId="0" borderId="0" xfId="0" applyFont="1">
      <alignment vertical="center"/>
    </xf>
    <xf numFmtId="0" fontId="0" fillId="0" borderId="0" xfId="0">
      <alignment vertical="center"/>
    </xf>
    <xf numFmtId="0" fontId="7" fillId="0" borderId="1" xfId="0" applyFont="1" applyBorder="1">
      <alignment vertical="center"/>
    </xf>
    <xf numFmtId="0" fontId="7" fillId="0" borderId="0" xfId="0" applyFont="1" applyFill="1">
      <alignment vertical="center"/>
    </xf>
    <xf numFmtId="0" fontId="23" fillId="0" borderId="1" xfId="0" applyFont="1" applyBorder="1">
      <alignment vertical="center"/>
    </xf>
    <xf numFmtId="0" fontId="21" fillId="0" borderId="0" xfId="0" applyFont="1" applyFill="1">
      <alignment vertical="center"/>
    </xf>
    <xf numFmtId="0" fontId="7" fillId="9" borderId="1" xfId="0" applyFont="1" applyFill="1" applyBorder="1">
      <alignment vertical="center"/>
    </xf>
    <xf numFmtId="0" fontId="23" fillId="0" borderId="0" xfId="0" applyFont="1" applyFill="1">
      <alignment vertical="center"/>
    </xf>
    <xf numFmtId="0" fontId="7" fillId="0" borderId="12" xfId="0" applyFont="1" applyFill="1" applyBorder="1" applyAlignment="1" applyProtection="1">
      <alignment horizontal="center" vertical="center" shrinkToFit="1"/>
      <protection locked="0"/>
    </xf>
    <xf numFmtId="0" fontId="4" fillId="0" borderId="7" xfId="0" applyFont="1" applyBorder="1">
      <alignment vertical="center"/>
    </xf>
    <xf numFmtId="0" fontId="7" fillId="0" borderId="1" xfId="0" applyFont="1" applyFill="1" applyBorder="1" applyProtection="1">
      <alignment vertical="center"/>
      <protection locked="0"/>
    </xf>
    <xf numFmtId="180" fontId="7" fillId="0" borderId="1" xfId="0" applyNumberFormat="1" applyFont="1" applyFill="1" applyBorder="1" applyAlignment="1" applyProtection="1">
      <alignment horizontal="center" vertical="center"/>
      <protection locked="0"/>
    </xf>
    <xf numFmtId="180" fontId="7" fillId="0" borderId="12" xfId="0" applyNumberFormat="1" applyFont="1" applyFill="1" applyBorder="1" applyAlignment="1" applyProtection="1">
      <alignment horizontal="center" vertical="center"/>
      <protection locked="0"/>
    </xf>
    <xf numFmtId="0" fontId="15" fillId="0" borderId="5" xfId="0" applyFont="1" applyFill="1" applyBorder="1">
      <alignment vertical="center"/>
    </xf>
    <xf numFmtId="14" fontId="7" fillId="0" borderId="1" xfId="0" applyNumberFormat="1" applyFont="1" applyFill="1" applyBorder="1" applyProtection="1">
      <alignment vertical="center"/>
      <protection locked="0"/>
    </xf>
    <xf numFmtId="180" fontId="4" fillId="0" borderId="1" xfId="0" applyNumberFormat="1" applyFont="1" applyFill="1" applyBorder="1" applyAlignment="1" applyProtection="1">
      <alignment horizontal="center" vertical="center"/>
      <protection locked="0"/>
    </xf>
    <xf numFmtId="49" fontId="4" fillId="0" borderId="1" xfId="0" applyNumberFormat="1" applyFont="1" applyBorder="1" applyAlignment="1" applyProtection="1">
      <alignment horizontal="center" vertical="center"/>
      <protection locked="0"/>
    </xf>
    <xf numFmtId="182" fontId="4" fillId="6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left" vertical="center" wrapText="1"/>
      <protection locked="0"/>
    </xf>
    <xf numFmtId="3" fontId="4" fillId="0" borderId="1" xfId="1" applyNumberFormat="1" applyFont="1" applyBorder="1" applyProtection="1">
      <alignment vertical="center"/>
      <protection locked="0"/>
    </xf>
    <xf numFmtId="3" fontId="4" fillId="0" borderId="1" xfId="0" applyNumberFormat="1" applyFont="1" applyBorder="1" applyAlignment="1" applyProtection="1">
      <alignment horizontal="left" vertical="center" wrapText="1"/>
      <protection locked="0"/>
    </xf>
    <xf numFmtId="0" fontId="4" fillId="0" borderId="1" xfId="0" applyFont="1" applyBorder="1" applyAlignment="1" applyProtection="1">
      <alignment horizontal="left" vertical="center"/>
      <protection locked="0"/>
    </xf>
    <xf numFmtId="0" fontId="44" fillId="0" borderId="0" xfId="0" applyFont="1">
      <alignment vertical="center"/>
    </xf>
    <xf numFmtId="0" fontId="7" fillId="4" borderId="5" xfId="0" applyFont="1" applyFill="1" applyBorder="1" applyAlignment="1" applyProtection="1">
      <alignment horizontal="center" vertical="center" wrapText="1"/>
    </xf>
    <xf numFmtId="0" fontId="7" fillId="4" borderId="1" xfId="0" applyFont="1" applyFill="1" applyBorder="1" applyAlignment="1" applyProtection="1">
      <alignment horizontal="center" vertical="center" wrapText="1"/>
    </xf>
    <xf numFmtId="0" fontId="40" fillId="0" borderId="0" xfId="0" applyFont="1">
      <alignment vertical="center"/>
    </xf>
    <xf numFmtId="3" fontId="13" fillId="0" borderId="1" xfId="0" applyNumberFormat="1" applyFont="1" applyFill="1" applyBorder="1" applyAlignment="1" applyProtection="1">
      <alignment vertical="center"/>
      <protection locked="0"/>
    </xf>
    <xf numFmtId="0" fontId="4" fillId="4" borderId="1" xfId="0" applyFont="1" applyFill="1" applyBorder="1" applyAlignment="1" applyProtection="1">
      <alignment horizontal="center" vertical="center" wrapText="1"/>
    </xf>
    <xf numFmtId="0" fontId="16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4" borderId="1" xfId="0" applyNumberFormat="1" applyFont="1" applyFill="1" applyBorder="1" applyAlignment="1" applyProtection="1">
      <alignment horizontal="center" vertical="center" wrapText="1"/>
    </xf>
    <xf numFmtId="0" fontId="7" fillId="4" borderId="3" xfId="0" applyNumberFormat="1" applyFont="1" applyFill="1" applyBorder="1" applyAlignment="1" applyProtection="1">
      <alignment horizontal="center" vertical="center" wrapText="1"/>
    </xf>
    <xf numFmtId="0" fontId="7" fillId="4" borderId="5" xfId="0" applyNumberFormat="1" applyFont="1" applyFill="1" applyBorder="1" applyAlignment="1" applyProtection="1">
      <alignment horizontal="center" vertical="center" wrapText="1"/>
    </xf>
    <xf numFmtId="0" fontId="7" fillId="4" borderId="1" xfId="0" applyFont="1" applyFill="1" applyBorder="1" applyAlignment="1" applyProtection="1">
      <alignment horizontal="center" vertical="center" wrapText="1"/>
    </xf>
    <xf numFmtId="0" fontId="4" fillId="4" borderId="3" xfId="0" applyFont="1" applyFill="1" applyBorder="1" applyAlignment="1" applyProtection="1">
      <alignment horizontal="center" vertical="center" wrapText="1"/>
    </xf>
    <xf numFmtId="0" fontId="7" fillId="4" borderId="0" xfId="0" applyFont="1" applyFill="1" applyBorder="1" applyAlignment="1" applyProtection="1">
      <alignment vertical="center" wrapText="1"/>
    </xf>
    <xf numFmtId="14" fontId="4" fillId="4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1" fillId="0" borderId="1" xfId="4" applyFont="1" applyFill="1" applyBorder="1">
      <alignment vertical="center"/>
    </xf>
    <xf numFmtId="41" fontId="35" fillId="0" borderId="1" xfId="1" applyFont="1" applyFill="1" applyBorder="1" applyAlignment="1">
      <alignment vertical="center" wrapText="1"/>
    </xf>
    <xf numFmtId="0" fontId="35" fillId="0" borderId="2" xfId="1" applyNumberFormat="1" applyFont="1" applyFill="1" applyBorder="1" applyAlignment="1">
      <alignment vertical="center" wrapText="1"/>
    </xf>
    <xf numFmtId="0" fontId="41" fillId="0" borderId="0" xfId="4" applyFont="1" applyFill="1">
      <alignment vertical="center"/>
    </xf>
    <xf numFmtId="41" fontId="0" fillId="0" borderId="0" xfId="1" applyFont="1" applyFill="1">
      <alignment vertical="center"/>
    </xf>
    <xf numFmtId="179" fontId="7" fillId="0" borderId="1" xfId="0" applyNumberFormat="1" applyFont="1" applyBorder="1" applyAlignment="1" applyProtection="1">
      <alignment horizontal="center" vertical="center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3" fontId="7" fillId="0" borderId="1" xfId="0" applyNumberFormat="1" applyFont="1" applyBorder="1" applyAlignment="1" applyProtection="1">
      <alignment horizontal="center" vertical="center"/>
      <protection hidden="1"/>
    </xf>
    <xf numFmtId="0" fontId="0" fillId="0" borderId="0" xfId="0">
      <alignment vertical="center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vertical="center" wrapText="1"/>
      <protection locked="0"/>
    </xf>
    <xf numFmtId="3" fontId="7" fillId="0" borderId="1" xfId="0" applyNumberFormat="1" applyFont="1" applyBorder="1" applyProtection="1">
      <alignment vertical="center"/>
      <protection locked="0"/>
    </xf>
    <xf numFmtId="14" fontId="7" fillId="0" borderId="1" xfId="0" applyNumberFormat="1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>
      <alignment horizontal="center" vertical="center" shrinkToFit="1"/>
    </xf>
    <xf numFmtId="0" fontId="7" fillId="0" borderId="3" xfId="2" applyNumberFormat="1" applyFont="1" applyBorder="1" applyAlignment="1" applyProtection="1">
      <alignment vertical="center" wrapText="1"/>
      <protection locked="0"/>
    </xf>
    <xf numFmtId="14" fontId="7" fillId="0" borderId="1" xfId="0" applyNumberFormat="1" applyFont="1" applyBorder="1" applyAlignment="1" applyProtection="1">
      <alignment horizontal="center" vertical="center"/>
      <protection locked="0"/>
    </xf>
    <xf numFmtId="177" fontId="7" fillId="0" borderId="1" xfId="2" applyNumberFormat="1" applyFont="1" applyBorder="1" applyAlignment="1" applyProtection="1">
      <alignment horizontal="center" vertical="center"/>
      <protection locked="0"/>
    </xf>
    <xf numFmtId="0" fontId="7" fillId="0" borderId="1" xfId="0" applyFont="1" applyBorder="1" applyProtection="1">
      <alignment vertical="center"/>
      <protection locked="0"/>
    </xf>
    <xf numFmtId="0" fontId="7" fillId="0" borderId="3" xfId="2" applyNumberFormat="1" applyFont="1" applyFill="1" applyBorder="1" applyAlignment="1" applyProtection="1">
      <alignment vertical="center" wrapText="1"/>
      <protection locked="0"/>
    </xf>
    <xf numFmtId="14" fontId="7" fillId="0" borderId="1" xfId="0" applyNumberFormat="1" applyFont="1" applyFill="1" applyBorder="1" applyAlignment="1">
      <alignment horizontal="center" vertical="center"/>
    </xf>
    <xf numFmtId="0" fontId="31" fillId="0" borderId="0" xfId="0" applyFont="1" applyFill="1">
      <alignment vertical="center"/>
    </xf>
    <xf numFmtId="0" fontId="58" fillId="0" borderId="0" xfId="0" applyFont="1">
      <alignment vertical="center"/>
    </xf>
    <xf numFmtId="0" fontId="7" fillId="4" borderId="2" xfId="0" applyFont="1" applyFill="1" applyBorder="1" applyAlignment="1" applyProtection="1">
      <alignment horizontal="center" vertical="center" wrapText="1"/>
    </xf>
    <xf numFmtId="0" fontId="7" fillId="4" borderId="1" xfId="0" applyFont="1" applyFill="1" applyBorder="1" applyAlignment="1" applyProtection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23" fillId="9" borderId="1" xfId="0" applyFont="1" applyFill="1" applyBorder="1">
      <alignment vertical="center"/>
    </xf>
    <xf numFmtId="0" fontId="7" fillId="9" borderId="1" xfId="0" applyFont="1" applyFill="1" applyBorder="1" applyAlignment="1">
      <alignment horizontal="center" vertical="center"/>
    </xf>
    <xf numFmtId="0" fontId="23" fillId="9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 applyProtection="1">
      <alignment vertical="center"/>
      <protection locked="0"/>
    </xf>
    <xf numFmtId="0" fontId="13" fillId="0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left" vertical="center"/>
      <protection locked="0"/>
    </xf>
    <xf numFmtId="0" fontId="40" fillId="0" borderId="17" xfId="0" quotePrefix="1" applyFont="1" applyFill="1" applyBorder="1">
      <alignment vertical="center"/>
    </xf>
    <xf numFmtId="0" fontId="7" fillId="0" borderId="4" xfId="0" applyFont="1" applyFill="1" applyBorder="1" applyAlignment="1" applyProtection="1">
      <alignment vertical="center" wrapText="1"/>
    </xf>
    <xf numFmtId="0" fontId="7" fillId="0" borderId="4" xfId="0" applyFont="1" applyFill="1" applyBorder="1" applyAlignment="1" applyProtection="1">
      <alignment horizontal="center" vertical="center" wrapText="1"/>
    </xf>
    <xf numFmtId="0" fontId="23" fillId="0" borderId="0" xfId="0" applyFont="1" applyBorder="1">
      <alignment vertical="center"/>
    </xf>
    <xf numFmtId="0" fontId="7" fillId="0" borderId="10" xfId="0" applyFont="1" applyFill="1" applyBorder="1" applyAlignment="1" applyProtection="1">
      <alignment horizontal="center" vertical="center" wrapText="1"/>
    </xf>
    <xf numFmtId="14" fontId="7" fillId="0" borderId="1" xfId="1" applyNumberFormat="1" applyFont="1" applyBorder="1" applyAlignment="1">
      <alignment horizontal="center" vertical="center"/>
    </xf>
    <xf numFmtId="9" fontId="7" fillId="0" borderId="1" xfId="2" applyFont="1" applyBorder="1" applyAlignment="1">
      <alignment horizontal="center" vertical="center"/>
    </xf>
    <xf numFmtId="0" fontId="41" fillId="0" borderId="0" xfId="4" applyFont="1" applyAlignment="1" applyProtection="1">
      <alignment vertical="center" wrapText="1"/>
      <protection locked="0"/>
    </xf>
    <xf numFmtId="0" fontId="8" fillId="0" borderId="0" xfId="0" applyFont="1" applyAlignment="1">
      <alignment vertical="center" wrapText="1"/>
    </xf>
    <xf numFmtId="0" fontId="52" fillId="0" borderId="0" xfId="0" applyFont="1">
      <alignment vertical="center"/>
    </xf>
    <xf numFmtId="0" fontId="25" fillId="0" borderId="0" xfId="0" applyFont="1">
      <alignment vertical="center"/>
    </xf>
    <xf numFmtId="14" fontId="4" fillId="4" borderId="1" xfId="0" applyNumberFormat="1" applyFont="1" applyFill="1" applyBorder="1" applyAlignment="1" applyProtection="1">
      <alignment horizontal="center" vertical="center" wrapText="1"/>
    </xf>
    <xf numFmtId="183" fontId="7" fillId="0" borderId="1" xfId="0" applyNumberFormat="1" applyFont="1" applyBorder="1" applyProtection="1">
      <alignment vertical="center"/>
      <protection locked="0"/>
    </xf>
    <xf numFmtId="0" fontId="37" fillId="0" borderId="0" xfId="0" applyFont="1" applyFill="1" applyBorder="1" applyAlignment="1">
      <alignment horizontal="center" vertical="center"/>
    </xf>
    <xf numFmtId="0" fontId="4" fillId="0" borderId="1" xfId="0" applyFont="1" applyBorder="1" applyAlignment="1" applyProtection="1">
      <alignment vertical="center" wrapText="1"/>
      <protection locked="0"/>
    </xf>
    <xf numFmtId="184" fontId="4" fillId="6" borderId="1" xfId="0" applyNumberFormat="1" applyFont="1" applyFill="1" applyBorder="1" applyAlignment="1" applyProtection="1">
      <alignment horizontal="center" vertical="center"/>
      <protection hidden="1"/>
    </xf>
    <xf numFmtId="182" fontId="4" fillId="6" borderId="1" xfId="0" applyNumberFormat="1" applyFont="1" applyFill="1" applyBorder="1" applyAlignment="1" applyProtection="1">
      <alignment horizontal="center" vertical="center"/>
      <protection hidden="1"/>
    </xf>
    <xf numFmtId="183" fontId="4" fillId="6" borderId="1" xfId="1" applyNumberFormat="1" applyFont="1" applyFill="1" applyBorder="1" applyProtection="1">
      <alignment vertical="center"/>
      <protection hidden="1"/>
    </xf>
    <xf numFmtId="177" fontId="4" fillId="6" borderId="1" xfId="2" applyNumberFormat="1" applyFont="1" applyFill="1" applyBorder="1" applyAlignment="1" applyProtection="1">
      <alignment horizontal="center" vertical="center"/>
      <protection hidden="1"/>
    </xf>
    <xf numFmtId="182" fontId="4" fillId="6" borderId="1" xfId="0" applyNumberFormat="1" applyFont="1" applyFill="1" applyBorder="1" applyProtection="1">
      <alignment vertical="center"/>
      <protection hidden="1"/>
    </xf>
    <xf numFmtId="183" fontId="4" fillId="6" borderId="1" xfId="6" applyNumberFormat="1" applyFont="1" applyFill="1" applyBorder="1" applyProtection="1">
      <alignment vertical="center"/>
      <protection hidden="1"/>
    </xf>
    <xf numFmtId="0" fontId="4" fillId="0" borderId="1" xfId="0" applyFont="1" applyFill="1" applyBorder="1" applyAlignment="1" applyProtection="1">
      <alignment vertical="center" wrapText="1"/>
      <protection locked="0"/>
    </xf>
    <xf numFmtId="0" fontId="40" fillId="0" borderId="0" xfId="0" applyFont="1" applyFill="1">
      <alignment vertical="center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7" fillId="4" borderId="1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vertical="center" wrapText="1"/>
      <protection locked="0"/>
    </xf>
    <xf numFmtId="0" fontId="7" fillId="0" borderId="3" xfId="0" applyFont="1" applyFill="1" applyBorder="1" applyAlignment="1" applyProtection="1">
      <alignment vertical="center" wrapText="1"/>
      <protection locked="0"/>
    </xf>
    <xf numFmtId="3" fontId="7" fillId="0" borderId="1" xfId="1" applyNumberFormat="1" applyFont="1" applyFill="1" applyBorder="1" applyAlignment="1" applyProtection="1">
      <alignment vertical="center" wrapText="1"/>
      <protection locked="0"/>
    </xf>
    <xf numFmtId="9" fontId="7" fillId="0" borderId="1" xfId="1" applyNumberFormat="1" applyFont="1" applyFill="1" applyBorder="1" applyAlignment="1" applyProtection="1">
      <alignment vertical="center" wrapText="1"/>
      <protection locked="0"/>
    </xf>
    <xf numFmtId="9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5" fillId="0" borderId="1" xfId="0" applyFont="1" applyFill="1" applyBorder="1" applyProtection="1">
      <alignment vertical="center"/>
      <protection locked="0"/>
    </xf>
    <xf numFmtId="0" fontId="35" fillId="0" borderId="1" xfId="0" applyFont="1" applyFill="1" applyBorder="1" applyAlignment="1" applyProtection="1">
      <alignment horizontal="center" vertical="center"/>
      <protection locked="0"/>
    </xf>
    <xf numFmtId="41" fontId="7" fillId="0" borderId="1" xfId="1" applyFont="1" applyFill="1" applyBorder="1" applyAlignment="1" applyProtection="1">
      <alignment vertical="center" wrapText="1"/>
      <protection locked="0"/>
    </xf>
    <xf numFmtId="41" fontId="13" fillId="0" borderId="1" xfId="1" applyFont="1" applyFill="1" applyBorder="1" applyAlignment="1" applyProtection="1">
      <alignment vertical="center"/>
      <protection locked="0"/>
    </xf>
    <xf numFmtId="0" fontId="30" fillId="6" borderId="1" xfId="4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Fill="1">
      <alignment vertical="center"/>
    </xf>
    <xf numFmtId="0" fontId="4" fillId="0" borderId="1" xfId="0" applyFont="1" applyFill="1" applyBorder="1" applyAlignment="1">
      <alignment horizontal="center" vertical="center"/>
    </xf>
    <xf numFmtId="41" fontId="35" fillId="0" borderId="1" xfId="1" applyFont="1" applyFill="1" applyBorder="1" applyAlignment="1">
      <alignment horizontal="center" vertical="center" wrapText="1"/>
    </xf>
    <xf numFmtId="0" fontId="40" fillId="0" borderId="1" xfId="0" quotePrefix="1" applyFont="1" applyFill="1" applyBorder="1">
      <alignment vertical="center"/>
    </xf>
    <xf numFmtId="0" fontId="0" fillId="0" borderId="0" xfId="0" applyFill="1">
      <alignment vertical="center"/>
    </xf>
    <xf numFmtId="0" fontId="41" fillId="0" borderId="0" xfId="4" applyFont="1" applyFill="1" applyProtection="1">
      <alignment vertical="center"/>
      <protection locked="0"/>
    </xf>
    <xf numFmtId="0" fontId="46" fillId="0" borderId="0" xfId="0" applyFont="1" applyFill="1" applyProtection="1">
      <alignment vertical="center"/>
      <protection locked="0"/>
    </xf>
    <xf numFmtId="0" fontId="53" fillId="0" borderId="0" xfId="4" applyFont="1" applyFill="1" applyProtection="1">
      <alignment vertical="center"/>
      <protection locked="0"/>
    </xf>
    <xf numFmtId="0" fontId="4" fillId="0" borderId="24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38" fillId="0" borderId="0" xfId="0" applyFont="1" applyFill="1" applyAlignment="1">
      <alignment vertical="center" wrapText="1"/>
    </xf>
    <xf numFmtId="0" fontId="4" fillId="0" borderId="0" xfId="0" applyFont="1" applyFill="1" applyAlignment="1" applyProtection="1">
      <alignment horizontal="center" vertical="center" wrapText="1"/>
      <protection locked="0"/>
    </xf>
    <xf numFmtId="0" fontId="37" fillId="0" borderId="0" xfId="0" applyFont="1" applyFill="1">
      <alignment vertical="center"/>
    </xf>
    <xf numFmtId="0" fontId="26" fillId="0" borderId="0" xfId="0" applyFont="1" applyFill="1">
      <alignment vertical="center"/>
    </xf>
    <xf numFmtId="0" fontId="11" fillId="0" borderId="0" xfId="4" applyFont="1" applyFill="1" applyAlignment="1" applyProtection="1">
      <alignment horizontal="left" vertical="center" wrapText="1"/>
      <protection locked="0"/>
    </xf>
    <xf numFmtId="0" fontId="12" fillId="0" borderId="0" xfId="4" applyFont="1" applyFill="1" applyProtection="1">
      <alignment vertical="center"/>
      <protection locked="0"/>
    </xf>
    <xf numFmtId="0" fontId="12" fillId="0" borderId="0" xfId="4" applyFont="1" applyFill="1" applyAlignment="1" applyProtection="1">
      <alignment horizontal="left" vertical="center" indent="2"/>
      <protection locked="0"/>
    </xf>
    <xf numFmtId="3" fontId="4" fillId="6" borderId="1" xfId="0" applyNumberFormat="1" applyFont="1" applyFill="1" applyBorder="1" applyProtection="1">
      <alignment vertical="center"/>
      <protection hidden="1"/>
    </xf>
    <xf numFmtId="0" fontId="7" fillId="4" borderId="1" xfId="0" applyFont="1" applyFill="1" applyBorder="1" applyAlignment="1" applyProtection="1">
      <alignment horizontal="center" vertical="center" wrapText="1"/>
    </xf>
    <xf numFmtId="0" fontId="4" fillId="10" borderId="1" xfId="0" applyFont="1" applyFill="1" applyBorder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1" fillId="0" borderId="0" xfId="4" applyFont="1" applyFill="1" applyAlignment="1" applyProtection="1">
      <alignment vertical="center" wrapText="1"/>
      <protection locked="0"/>
    </xf>
    <xf numFmtId="0" fontId="12" fillId="0" borderId="0" xfId="4" applyFont="1" applyFill="1" applyAlignment="1" applyProtection="1">
      <alignment vertical="center" wrapText="1"/>
      <protection locked="0"/>
    </xf>
    <xf numFmtId="0" fontId="11" fillId="0" borderId="0" xfId="4" applyFont="1" applyFill="1" applyAlignment="1" applyProtection="1">
      <alignment vertical="center" wrapText="1"/>
      <protection locked="0"/>
    </xf>
    <xf numFmtId="0" fontId="7" fillId="0" borderId="0" xfId="0" applyFont="1" applyFill="1" applyAlignment="1" applyProtection="1">
      <alignment horizontal="left" vertical="center" wrapText="1" indent="1"/>
      <protection locked="0"/>
    </xf>
    <xf numFmtId="0" fontId="15" fillId="0" borderId="0" xfId="0" applyFont="1" applyFill="1" applyAlignment="1">
      <alignment horizontal="left" vertical="center" wrapText="1" indent="1"/>
    </xf>
    <xf numFmtId="0" fontId="4" fillId="0" borderId="33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left" vertical="center" wrapText="1"/>
    </xf>
    <xf numFmtId="0" fontId="4" fillId="0" borderId="34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left" vertical="center"/>
    </xf>
    <xf numFmtId="0" fontId="4" fillId="0" borderId="1" xfId="0" applyFont="1" applyFill="1" applyBorder="1" applyAlignment="1">
      <alignment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 wrapText="1"/>
    </xf>
    <xf numFmtId="0" fontId="4" fillId="0" borderId="0" xfId="0" applyFont="1" applyFill="1" applyAlignment="1" applyProtection="1">
      <alignment vertical="center" wrapText="1"/>
      <protection locked="0"/>
    </xf>
    <xf numFmtId="0" fontId="4" fillId="0" borderId="0" xfId="0" applyFont="1" applyFill="1" applyProtection="1">
      <alignment vertical="center"/>
      <protection locked="0"/>
    </xf>
    <xf numFmtId="0" fontId="13" fillId="0" borderId="1" xfId="5" applyFont="1" applyFill="1" applyBorder="1" applyAlignment="1">
      <alignment horizontal="left" vertical="center" wrapText="1"/>
    </xf>
    <xf numFmtId="41" fontId="13" fillId="0" borderId="1" xfId="1" applyFont="1" applyFill="1" applyBorder="1" applyProtection="1">
      <alignment vertical="center"/>
    </xf>
    <xf numFmtId="0" fontId="7" fillId="4" borderId="5" xfId="0" applyFont="1" applyFill="1" applyBorder="1" applyAlignment="1" applyProtection="1">
      <alignment horizontal="center" vertical="center" wrapText="1"/>
    </xf>
    <xf numFmtId="0" fontId="17" fillId="0" borderId="0" xfId="0" applyFont="1" applyAlignment="1">
      <alignment vertical="center" wrapText="1"/>
    </xf>
    <xf numFmtId="0" fontId="12" fillId="0" borderId="0" xfId="4" applyFont="1" applyFill="1" applyAlignment="1" applyProtection="1">
      <alignment vertical="center" wrapText="1"/>
      <protection locked="0"/>
    </xf>
    <xf numFmtId="14" fontId="7" fillId="4" borderId="1" xfId="0" applyNumberFormat="1" applyFont="1" applyFill="1" applyBorder="1" applyAlignment="1">
      <alignment horizontal="center" vertical="center" wrapText="1"/>
    </xf>
    <xf numFmtId="0" fontId="13" fillId="0" borderId="2" xfId="5" applyFont="1" applyFill="1" applyBorder="1" applyAlignment="1">
      <alignment vertical="center"/>
    </xf>
    <xf numFmtId="0" fontId="13" fillId="0" borderId="1" xfId="5" applyFont="1" applyFill="1" applyBorder="1" applyAlignment="1">
      <alignment vertical="center"/>
    </xf>
    <xf numFmtId="9" fontId="13" fillId="0" borderId="2" xfId="1" applyNumberFormat="1" applyFont="1" applyFill="1" applyBorder="1" applyAlignment="1">
      <alignment horizontal="left" vertical="center"/>
    </xf>
    <xf numFmtId="0" fontId="13" fillId="0" borderId="1" xfId="1" applyNumberFormat="1" applyFont="1" applyFill="1" applyBorder="1" applyAlignment="1">
      <alignment vertical="center" wrapText="1"/>
    </xf>
    <xf numFmtId="0" fontId="13" fillId="0" borderId="1" xfId="5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0" fontId="12" fillId="0" borderId="1" xfId="4" applyFont="1" applyFill="1" applyBorder="1">
      <alignment vertical="center"/>
    </xf>
    <xf numFmtId="0" fontId="13" fillId="0" borderId="17" xfId="5" applyFont="1" applyFill="1" applyBorder="1" applyAlignment="1">
      <alignment vertical="center" wrapText="1"/>
    </xf>
    <xf numFmtId="0" fontId="7" fillId="0" borderId="1" xfId="0" applyFont="1" applyFill="1" applyBorder="1">
      <alignment vertical="center"/>
    </xf>
    <xf numFmtId="0" fontId="67" fillId="0" borderId="0" xfId="0" applyFont="1">
      <alignment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35" fillId="0" borderId="1" xfId="5" applyFont="1" applyFill="1" applyBorder="1" applyAlignment="1">
      <alignment horizontal="center" vertical="center" wrapText="1"/>
    </xf>
    <xf numFmtId="0" fontId="41" fillId="0" borderId="9" xfId="4" applyFont="1" applyFill="1" applyBorder="1" applyAlignment="1">
      <alignment horizontal="center" vertical="center" wrapText="1"/>
    </xf>
    <xf numFmtId="0" fontId="41" fillId="0" borderId="11" xfId="4" applyFont="1" applyFill="1" applyBorder="1" applyAlignment="1">
      <alignment horizontal="center" vertical="center" wrapText="1"/>
    </xf>
    <xf numFmtId="0" fontId="41" fillId="0" borderId="7" xfId="4" applyFont="1" applyFill="1" applyBorder="1" applyAlignment="1">
      <alignment horizontal="center" vertical="center" wrapText="1"/>
    </xf>
    <xf numFmtId="0" fontId="41" fillId="0" borderId="20" xfId="4" applyFont="1" applyFill="1" applyBorder="1" applyAlignment="1">
      <alignment horizontal="center" vertical="center" wrapText="1"/>
    </xf>
    <xf numFmtId="0" fontId="41" fillId="0" borderId="8" xfId="4" applyFont="1" applyFill="1" applyBorder="1" applyAlignment="1">
      <alignment horizontal="center" vertical="center" wrapText="1"/>
    </xf>
    <xf numFmtId="0" fontId="41" fillId="0" borderId="23" xfId="4" applyFont="1" applyFill="1" applyBorder="1" applyAlignment="1">
      <alignment horizontal="center" vertical="center" wrapText="1"/>
    </xf>
    <xf numFmtId="0" fontId="35" fillId="0" borderId="9" xfId="5" applyFont="1" applyFill="1" applyBorder="1" applyAlignment="1">
      <alignment horizontal="center" vertical="center" wrapText="1"/>
    </xf>
    <xf numFmtId="0" fontId="35" fillId="0" borderId="11" xfId="5" applyFont="1" applyFill="1" applyBorder="1" applyAlignment="1">
      <alignment horizontal="center" vertical="center" wrapText="1"/>
    </xf>
    <xf numFmtId="0" fontId="35" fillId="0" borderId="7" xfId="5" applyFont="1" applyFill="1" applyBorder="1" applyAlignment="1">
      <alignment horizontal="center" vertical="center" wrapText="1"/>
    </xf>
    <xf numFmtId="0" fontId="35" fillId="0" borderId="20" xfId="5" applyFont="1" applyFill="1" applyBorder="1" applyAlignment="1">
      <alignment horizontal="center" vertical="center" wrapText="1"/>
    </xf>
    <xf numFmtId="0" fontId="35" fillId="0" borderId="8" xfId="5" applyFont="1" applyFill="1" applyBorder="1" applyAlignment="1">
      <alignment horizontal="center" vertical="center" wrapText="1"/>
    </xf>
    <xf numFmtId="0" fontId="35" fillId="0" borderId="23" xfId="5" applyFont="1" applyFill="1" applyBorder="1" applyAlignment="1">
      <alignment horizontal="center" vertical="center" wrapText="1"/>
    </xf>
    <xf numFmtId="0" fontId="35" fillId="0" borderId="10" xfId="5" applyFont="1" applyFill="1" applyBorder="1" applyAlignment="1">
      <alignment horizontal="center" vertical="center" wrapText="1"/>
    </xf>
    <xf numFmtId="0" fontId="35" fillId="0" borderId="0" xfId="5" applyFont="1" applyFill="1" applyBorder="1" applyAlignment="1">
      <alignment horizontal="center" vertical="center" wrapText="1"/>
    </xf>
    <xf numFmtId="0" fontId="35" fillId="0" borderId="13" xfId="5" applyFont="1" applyFill="1" applyBorder="1" applyAlignment="1">
      <alignment horizontal="center" vertical="center" wrapText="1"/>
    </xf>
    <xf numFmtId="0" fontId="35" fillId="0" borderId="9" xfId="5" applyFont="1" applyFill="1" applyBorder="1" applyAlignment="1">
      <alignment horizontal="center" vertical="center"/>
    </xf>
    <xf numFmtId="0" fontId="35" fillId="0" borderId="11" xfId="5" applyFont="1" applyFill="1" applyBorder="1" applyAlignment="1">
      <alignment horizontal="center" vertical="center"/>
    </xf>
    <xf numFmtId="0" fontId="35" fillId="0" borderId="7" xfId="5" applyFont="1" applyFill="1" applyBorder="1" applyAlignment="1">
      <alignment horizontal="center" vertical="center"/>
    </xf>
    <xf numFmtId="0" fontId="35" fillId="0" borderId="20" xfId="5" applyFont="1" applyFill="1" applyBorder="1" applyAlignment="1">
      <alignment horizontal="center" vertical="center"/>
    </xf>
    <xf numFmtId="0" fontId="35" fillId="0" borderId="8" xfId="5" applyFont="1" applyFill="1" applyBorder="1" applyAlignment="1">
      <alignment horizontal="center" vertical="center"/>
    </xf>
    <xf numFmtId="0" fontId="35" fillId="0" borderId="23" xfId="5" applyFont="1" applyFill="1" applyBorder="1" applyAlignment="1">
      <alignment horizontal="center" vertical="center"/>
    </xf>
    <xf numFmtId="0" fontId="35" fillId="0" borderId="2" xfId="5" applyFont="1" applyFill="1" applyBorder="1" applyAlignment="1">
      <alignment horizontal="center" vertical="center" wrapText="1"/>
    </xf>
    <xf numFmtId="0" fontId="35" fillId="0" borderId="6" xfId="5" applyFont="1" applyFill="1" applyBorder="1" applyAlignment="1">
      <alignment horizontal="center" vertical="center" wrapText="1"/>
    </xf>
    <xf numFmtId="0" fontId="35" fillId="0" borderId="17" xfId="5" applyFont="1" applyFill="1" applyBorder="1" applyAlignment="1">
      <alignment horizontal="center" vertical="center" wrapText="1"/>
    </xf>
    <xf numFmtId="0" fontId="17" fillId="0" borderId="0" xfId="0" applyFont="1" applyAlignment="1">
      <alignment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0" fillId="0" borderId="17" xfId="0" applyFont="1" applyFill="1" applyBorder="1">
      <alignment vertical="center"/>
    </xf>
    <xf numFmtId="0" fontId="40" fillId="0" borderId="6" xfId="0" applyFont="1" applyFill="1" applyBorder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35" fillId="0" borderId="1" xfId="5" applyFont="1" applyFill="1" applyBorder="1" applyAlignment="1">
      <alignment horizontal="center" vertical="center"/>
    </xf>
    <xf numFmtId="0" fontId="41" fillId="0" borderId="9" xfId="4" applyFont="1" applyFill="1" applyBorder="1" applyAlignment="1">
      <alignment horizontal="center" vertical="center"/>
    </xf>
    <xf numFmtId="0" fontId="41" fillId="0" borderId="11" xfId="4" applyFont="1" applyFill="1" applyBorder="1" applyAlignment="1">
      <alignment horizontal="center" vertical="center"/>
    </xf>
    <xf numFmtId="0" fontId="41" fillId="0" borderId="7" xfId="4" applyFont="1" applyFill="1" applyBorder="1" applyAlignment="1">
      <alignment horizontal="center" vertical="center"/>
    </xf>
    <xf numFmtId="0" fontId="41" fillId="0" borderId="20" xfId="4" applyFont="1" applyFill="1" applyBorder="1" applyAlignment="1">
      <alignment horizontal="center" vertical="center"/>
    </xf>
    <xf numFmtId="0" fontId="41" fillId="0" borderId="8" xfId="4" applyFont="1" applyFill="1" applyBorder="1" applyAlignment="1">
      <alignment horizontal="center" vertical="center"/>
    </xf>
    <xf numFmtId="0" fontId="41" fillId="0" borderId="23" xfId="4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1" fillId="0" borderId="2" xfId="4" applyFont="1" applyFill="1" applyBorder="1" applyAlignment="1">
      <alignment horizontal="center" vertical="center"/>
    </xf>
    <xf numFmtId="0" fontId="41" fillId="0" borderId="17" xfId="4" applyFont="1" applyFill="1" applyBorder="1" applyAlignment="1">
      <alignment horizontal="center" vertical="center"/>
    </xf>
    <xf numFmtId="0" fontId="41" fillId="0" borderId="6" xfId="4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0" fillId="0" borderId="1" xfId="0" applyFont="1" applyFill="1" applyBorder="1" applyAlignment="1">
      <alignment horizontal="center" vertical="center"/>
    </xf>
    <xf numFmtId="0" fontId="40" fillId="0" borderId="2" xfId="0" applyFont="1" applyFill="1" applyBorder="1" applyAlignment="1">
      <alignment horizontal="center" vertical="center"/>
    </xf>
    <xf numFmtId="0" fontId="40" fillId="0" borderId="17" xfId="0" applyFont="1" applyFill="1" applyBorder="1" applyAlignment="1">
      <alignment horizontal="center" vertical="center"/>
    </xf>
    <xf numFmtId="0" fontId="40" fillId="0" borderId="6" xfId="0" applyFont="1" applyFill="1" applyBorder="1" applyAlignment="1">
      <alignment horizontal="center" vertical="center"/>
    </xf>
    <xf numFmtId="0" fontId="66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2" fillId="0" borderId="0" xfId="4" applyFont="1" applyFill="1" applyAlignment="1" applyProtection="1">
      <alignment vertical="center" wrapText="1"/>
      <protection locked="0"/>
    </xf>
    <xf numFmtId="0" fontId="41" fillId="0" borderId="0" xfId="4" applyFont="1" applyAlignment="1" applyProtection="1">
      <alignment vertical="center" wrapText="1"/>
      <protection locked="0"/>
    </xf>
    <xf numFmtId="0" fontId="43" fillId="0" borderId="0" xfId="4" applyFont="1" applyAlignment="1" applyProtection="1">
      <alignment vertical="center" wrapText="1"/>
      <protection locked="0"/>
    </xf>
    <xf numFmtId="0" fontId="4" fillId="0" borderId="0" xfId="0" applyFont="1" applyAlignment="1" applyProtection="1">
      <alignment horizontal="left" vertical="center" wrapText="1" indent="1"/>
      <protection locked="0"/>
    </xf>
    <xf numFmtId="0" fontId="38" fillId="0" borderId="0" xfId="0" applyFont="1" applyAlignment="1" applyProtection="1">
      <alignment horizontal="left" vertical="center" wrapText="1" indent="1"/>
      <protection locked="0"/>
    </xf>
    <xf numFmtId="0" fontId="37" fillId="0" borderId="0" xfId="0" applyFont="1" applyAlignment="1">
      <alignment horizontal="left" vertical="center" wrapText="1" indent="1"/>
    </xf>
    <xf numFmtId="0" fontId="43" fillId="0" borderId="0" xfId="4" applyFont="1" applyFill="1" applyAlignment="1" applyProtection="1">
      <alignment vertical="center" wrapText="1"/>
      <protection locked="0"/>
    </xf>
    <xf numFmtId="0" fontId="41" fillId="0" borderId="0" xfId="4" applyFont="1" applyFill="1" applyAlignment="1" applyProtection="1">
      <alignment vertical="center" wrapText="1"/>
      <protection locked="0"/>
    </xf>
    <xf numFmtId="0" fontId="7" fillId="0" borderId="0" xfId="0" applyFont="1" applyAlignment="1" applyProtection="1">
      <alignment horizontal="left" vertical="center" wrapText="1" indent="1"/>
      <protection locked="0"/>
    </xf>
    <xf numFmtId="0" fontId="40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left" vertical="center" wrapText="1"/>
    </xf>
    <xf numFmtId="0" fontId="12" fillId="0" borderId="0" xfId="4" applyFont="1" applyFill="1" applyAlignment="1" applyProtection="1">
      <alignment horizontal="left" vertical="center" wrapText="1" indent="1"/>
      <protection locked="0"/>
    </xf>
    <xf numFmtId="0" fontId="12" fillId="0" borderId="0" xfId="4" quotePrefix="1" applyFont="1" applyFill="1" applyAlignment="1" applyProtection="1">
      <alignment horizontal="left" vertical="center" wrapText="1" indent="1"/>
      <protection locked="0"/>
    </xf>
    <xf numFmtId="0" fontId="21" fillId="0" borderId="0" xfId="0" applyFont="1" applyFill="1" applyAlignment="1">
      <alignment horizontal="center" vertical="center"/>
    </xf>
    <xf numFmtId="0" fontId="11" fillId="0" borderId="0" xfId="4" applyFont="1" applyFill="1" applyAlignment="1" applyProtection="1">
      <alignment vertical="center" wrapText="1"/>
      <protection locked="0"/>
    </xf>
    <xf numFmtId="0" fontId="12" fillId="0" borderId="0" xfId="4" applyFont="1" applyFill="1" applyAlignment="1" applyProtection="1">
      <alignment horizontal="left" vertical="center"/>
      <protection locked="0"/>
    </xf>
    <xf numFmtId="0" fontId="12" fillId="0" borderId="0" xfId="4" quotePrefix="1" applyFont="1" applyFill="1" applyAlignment="1" applyProtection="1">
      <alignment horizontal="left" vertical="center"/>
      <protection locked="0"/>
    </xf>
    <xf numFmtId="0" fontId="7" fillId="0" borderId="0" xfId="0" applyFont="1" applyFill="1" applyAlignment="1" applyProtection="1">
      <alignment horizontal="left" vertical="center" wrapText="1" indent="1"/>
      <protection locked="0"/>
    </xf>
    <xf numFmtId="0" fontId="15" fillId="0" borderId="0" xfId="0" applyFont="1" applyFill="1" applyAlignment="1">
      <alignment horizontal="left" vertical="center" wrapText="1" indent="1"/>
    </xf>
    <xf numFmtId="0" fontId="13" fillId="0" borderId="0" xfId="0" applyFont="1" applyFill="1" applyAlignment="1" applyProtection="1">
      <alignment horizontal="left" vertical="center" wrapText="1" indent="1"/>
      <protection locked="0"/>
    </xf>
    <xf numFmtId="0" fontId="12" fillId="0" borderId="0" xfId="4" applyFont="1" applyFill="1" applyAlignment="1" applyProtection="1">
      <alignment horizontal="left" vertical="center" wrapText="1"/>
      <protection locked="0"/>
    </xf>
    <xf numFmtId="0" fontId="19" fillId="0" borderId="0" xfId="0" applyFont="1" applyFill="1" applyAlignment="1" applyProtection="1">
      <alignment horizontal="left" vertical="center" wrapText="1" indent="1"/>
      <protection locked="0"/>
    </xf>
    <xf numFmtId="0" fontId="8" fillId="0" borderId="0" xfId="0" applyFont="1" applyFill="1" applyAlignment="1" applyProtection="1">
      <alignment horizontal="left" vertical="center" wrapText="1" indent="1"/>
      <protection locked="0"/>
    </xf>
    <xf numFmtId="0" fontId="16" fillId="0" borderId="0" xfId="0" applyFont="1" applyFill="1" applyAlignment="1">
      <alignment horizontal="left" vertical="center" wrapText="1" indent="1"/>
    </xf>
    <xf numFmtId="0" fontId="49" fillId="0" borderId="0" xfId="0" applyFont="1" applyFill="1" applyAlignment="1" applyProtection="1">
      <alignment horizontal="left" vertical="center" wrapText="1" indent="1"/>
      <protection locked="0"/>
    </xf>
    <xf numFmtId="0" fontId="39" fillId="0" borderId="0" xfId="0" applyFont="1" applyFill="1" applyAlignment="1" applyProtection="1">
      <alignment horizontal="left" vertical="center" wrapText="1" indent="1"/>
      <protection locked="0"/>
    </xf>
    <xf numFmtId="0" fontId="50" fillId="0" borderId="0" xfId="0" applyFont="1" applyFill="1" applyAlignment="1">
      <alignment horizontal="left" vertical="center" wrapText="1" indent="1"/>
    </xf>
    <xf numFmtId="0" fontId="14" fillId="0" borderId="0" xfId="0" applyFont="1" applyFill="1" applyAlignment="1" applyProtection="1">
      <alignment horizontal="left" vertical="center" wrapText="1" indent="1"/>
      <protection locked="0"/>
    </xf>
    <xf numFmtId="0" fontId="20" fillId="0" borderId="0" xfId="0" applyFont="1" applyFill="1" applyAlignment="1">
      <alignment horizontal="left" vertical="center" wrapText="1" indent="1"/>
    </xf>
    <xf numFmtId="0" fontId="7" fillId="0" borderId="0" xfId="0" applyFont="1" applyFill="1" applyAlignment="1" applyProtection="1">
      <alignment horizontal="left" vertical="center" wrapText="1"/>
      <protection locked="0"/>
    </xf>
    <xf numFmtId="0" fontId="38" fillId="0" borderId="0" xfId="0" applyFont="1" applyFill="1" applyAlignment="1" applyProtection="1">
      <alignment horizontal="left" vertical="center" wrapText="1" indent="1"/>
      <protection locked="0"/>
    </xf>
    <xf numFmtId="0" fontId="4" fillId="0" borderId="0" xfId="0" applyFont="1" applyFill="1" applyAlignment="1" applyProtection="1">
      <alignment horizontal="left" vertical="center" wrapText="1" indent="1"/>
      <protection locked="0"/>
    </xf>
    <xf numFmtId="0" fontId="40" fillId="0" borderId="0" xfId="0" applyFont="1" applyFill="1" applyAlignment="1">
      <alignment horizontal="left" vertical="center" wrapText="1" indent="1"/>
    </xf>
    <xf numFmtId="0" fontId="13" fillId="0" borderId="0" xfId="4" applyFont="1" applyFill="1" applyAlignment="1" applyProtection="1">
      <alignment vertical="center" wrapText="1"/>
      <protection locked="0"/>
    </xf>
    <xf numFmtId="0" fontId="11" fillId="3" borderId="0" xfId="4" applyFont="1" applyFill="1" applyAlignment="1" applyProtection="1">
      <alignment vertical="center" wrapText="1"/>
      <protection locked="0"/>
    </xf>
    <xf numFmtId="0" fontId="60" fillId="3" borderId="0" xfId="4" applyFont="1" applyFill="1" applyAlignment="1" applyProtection="1">
      <alignment vertical="center" wrapText="1"/>
      <protection locked="0"/>
    </xf>
    <xf numFmtId="0" fontId="47" fillId="0" borderId="0" xfId="4" applyFont="1" applyFill="1" applyAlignment="1" applyProtection="1">
      <alignment vertical="center" wrapText="1"/>
      <protection locked="0"/>
    </xf>
    <xf numFmtId="0" fontId="43" fillId="0" borderId="0" xfId="4" applyFont="1" applyFill="1" applyAlignment="1" applyProtection="1">
      <alignment horizontal="left" vertical="center" wrapText="1"/>
      <protection locked="0"/>
    </xf>
    <xf numFmtId="0" fontId="41" fillId="0" borderId="0" xfId="4" applyFont="1" applyFill="1" applyAlignment="1" applyProtection="1">
      <alignment horizontal="left" vertical="center" wrapText="1"/>
      <protection locked="0"/>
    </xf>
    <xf numFmtId="0" fontId="37" fillId="0" borderId="0" xfId="0" applyFont="1" applyFill="1" applyAlignment="1">
      <alignment horizontal="left" vertical="center" wrapText="1" indent="1"/>
    </xf>
    <xf numFmtId="0" fontId="41" fillId="3" borderId="0" xfId="4" applyFont="1" applyFill="1" applyAlignment="1" applyProtection="1">
      <alignment vertical="center" wrapText="1"/>
      <protection locked="0"/>
    </xf>
    <xf numFmtId="0" fontId="41" fillId="0" borderId="0" xfId="4" applyFont="1" applyFill="1" applyAlignment="1" applyProtection="1">
      <alignment horizontal="left" vertical="center"/>
      <protection locked="0"/>
    </xf>
    <xf numFmtId="0" fontId="51" fillId="0" borderId="0" xfId="4" applyFont="1" applyAlignment="1" applyProtection="1">
      <alignment vertical="center" wrapText="1"/>
      <protection locked="0"/>
    </xf>
    <xf numFmtId="0" fontId="11" fillId="0" borderId="0" xfId="4" applyFont="1" applyFill="1" applyAlignment="1" applyProtection="1">
      <alignment horizontal="left" vertical="center"/>
      <protection locked="0"/>
    </xf>
    <xf numFmtId="0" fontId="38" fillId="0" borderId="33" xfId="0" applyFont="1" applyFill="1" applyBorder="1" applyAlignment="1">
      <alignment horizontal="left" vertical="center" wrapText="1"/>
    </xf>
    <xf numFmtId="0" fontId="38" fillId="0" borderId="0" xfId="0" applyFont="1" applyFill="1" applyAlignment="1">
      <alignment horizontal="left" vertical="center" wrapText="1"/>
    </xf>
    <xf numFmtId="0" fontId="38" fillId="0" borderId="34" xfId="0" applyFont="1" applyFill="1" applyBorder="1" applyAlignment="1">
      <alignment horizontal="left" vertical="center" wrapText="1"/>
    </xf>
    <xf numFmtId="0" fontId="4" fillId="0" borderId="33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left" vertical="center" wrapText="1"/>
    </xf>
    <xf numFmtId="0" fontId="4" fillId="0" borderId="34" xfId="0" applyFont="1" applyFill="1" applyBorder="1" applyAlignment="1">
      <alignment horizontal="left" vertical="center" wrapText="1"/>
    </xf>
    <xf numFmtId="0" fontId="4" fillId="0" borderId="36" xfId="0" applyFont="1" applyFill="1" applyBorder="1" applyAlignment="1">
      <alignment horizontal="left" vertical="center" wrapText="1"/>
    </xf>
    <xf numFmtId="0" fontId="4" fillId="0" borderId="37" xfId="0" applyFont="1" applyFill="1" applyBorder="1" applyAlignment="1">
      <alignment horizontal="left" vertical="center" wrapText="1"/>
    </xf>
    <xf numFmtId="0" fontId="4" fillId="0" borderId="38" xfId="0" applyFont="1" applyFill="1" applyBorder="1" applyAlignment="1">
      <alignment horizontal="left" vertical="center" wrapText="1"/>
    </xf>
    <xf numFmtId="0" fontId="38" fillId="0" borderId="29" xfId="0" applyFont="1" applyFill="1" applyBorder="1" applyAlignment="1">
      <alignment horizontal="left" vertical="center" wrapText="1"/>
    </xf>
    <xf numFmtId="0" fontId="38" fillId="0" borderId="30" xfId="0" applyFont="1" applyFill="1" applyBorder="1" applyAlignment="1">
      <alignment horizontal="left" vertical="center" wrapText="1"/>
    </xf>
    <xf numFmtId="0" fontId="38" fillId="0" borderId="35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vertical="center" wrapText="1"/>
    </xf>
    <xf numFmtId="0" fontId="4" fillId="0" borderId="8" xfId="0" applyFont="1" applyFill="1" applyBorder="1" applyAlignment="1">
      <alignment horizontal="left" vertical="center" wrapText="1"/>
    </xf>
    <xf numFmtId="0" fontId="4" fillId="0" borderId="13" xfId="0" applyFont="1" applyFill="1" applyBorder="1" applyAlignment="1">
      <alignment horizontal="left" vertical="center" wrapText="1"/>
    </xf>
    <xf numFmtId="0" fontId="4" fillId="0" borderId="23" xfId="0" applyFont="1" applyFill="1" applyBorder="1" applyAlignment="1">
      <alignment horizontal="left" vertical="center" wrapText="1"/>
    </xf>
    <xf numFmtId="0" fontId="38" fillId="0" borderId="10" xfId="0" applyFont="1" applyFill="1" applyBorder="1" applyAlignment="1">
      <alignment horizontal="left" vertical="center" wrapText="1"/>
    </xf>
    <xf numFmtId="0" fontId="4" fillId="0" borderId="10" xfId="0" applyFont="1" applyFill="1" applyBorder="1" applyAlignment="1">
      <alignment horizontal="left" vertical="center" wrapText="1"/>
    </xf>
    <xf numFmtId="0" fontId="4" fillId="0" borderId="11" xfId="0" applyFont="1" applyFill="1" applyBorder="1" applyAlignment="1">
      <alignment horizontal="left" vertical="center" wrapText="1"/>
    </xf>
    <xf numFmtId="0" fontId="4" fillId="0" borderId="7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20" xfId="0" applyFont="1" applyFill="1" applyBorder="1" applyAlignment="1">
      <alignment horizontal="left" vertical="center"/>
    </xf>
    <xf numFmtId="0" fontId="7" fillId="0" borderId="8" xfId="0" applyFont="1" applyFill="1" applyBorder="1" applyAlignment="1">
      <alignment horizontal="left" vertical="center"/>
    </xf>
    <xf numFmtId="0" fontId="7" fillId="0" borderId="13" xfId="0" applyFont="1" applyFill="1" applyBorder="1" applyAlignment="1">
      <alignment horizontal="left" vertical="center"/>
    </xf>
    <xf numFmtId="0" fontId="7" fillId="0" borderId="23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left" vertical="center" wrapText="1"/>
    </xf>
    <xf numFmtId="0" fontId="4" fillId="0" borderId="20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vertical="center" wrapText="1"/>
    </xf>
    <xf numFmtId="0" fontId="4" fillId="0" borderId="10" xfId="0" applyFont="1" applyFill="1" applyBorder="1" applyAlignment="1">
      <alignment vertical="center" wrapText="1"/>
    </xf>
    <xf numFmtId="0" fontId="4" fillId="0" borderId="11" xfId="0" applyFont="1" applyFill="1" applyBorder="1" applyAlignment="1">
      <alignment vertical="center" wrapText="1"/>
    </xf>
    <xf numFmtId="0" fontId="4" fillId="0" borderId="7" xfId="0" applyFont="1" applyFill="1" applyBorder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4" fillId="0" borderId="20" xfId="0" applyFont="1" applyFill="1" applyBorder="1" applyAlignment="1">
      <alignment vertical="center" wrapText="1"/>
    </xf>
    <xf numFmtId="0" fontId="4" fillId="0" borderId="8" xfId="0" applyFont="1" applyFill="1" applyBorder="1" applyAlignment="1">
      <alignment vertical="center" wrapText="1"/>
    </xf>
    <xf numFmtId="0" fontId="4" fillId="0" borderId="13" xfId="0" applyFont="1" applyFill="1" applyBorder="1" applyAlignment="1">
      <alignment vertical="center" wrapText="1"/>
    </xf>
    <xf numFmtId="0" fontId="4" fillId="0" borderId="23" xfId="0" applyFont="1" applyFill="1" applyBorder="1" applyAlignment="1">
      <alignment vertical="center" wrapText="1"/>
    </xf>
    <xf numFmtId="0" fontId="4" fillId="0" borderId="17" xfId="0" applyFont="1" applyFill="1" applyBorder="1" applyAlignment="1">
      <alignment vertical="center" wrapText="1"/>
    </xf>
    <xf numFmtId="0" fontId="40" fillId="0" borderId="13" xfId="0" applyFont="1" applyFill="1" applyBorder="1" applyAlignment="1">
      <alignment horizontal="left" vertical="center" wrapText="1"/>
    </xf>
    <xf numFmtId="0" fontId="40" fillId="0" borderId="23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38" fillId="0" borderId="8" xfId="0" applyFont="1" applyFill="1" applyBorder="1" applyAlignment="1">
      <alignment horizontal="left" vertical="center" wrapText="1"/>
    </xf>
    <xf numFmtId="0" fontId="38" fillId="0" borderId="13" xfId="0" applyFont="1" applyFill="1" applyBorder="1" applyAlignment="1">
      <alignment horizontal="left" vertical="center" wrapText="1"/>
    </xf>
    <xf numFmtId="0" fontId="38" fillId="0" borderId="23" xfId="0" applyFont="1" applyFill="1" applyBorder="1" applyAlignment="1">
      <alignment horizontal="left" vertical="center" wrapText="1"/>
    </xf>
    <xf numFmtId="0" fontId="4" fillId="0" borderId="7" xfId="0" applyFont="1" applyFill="1" applyBorder="1" applyAlignment="1" applyProtection="1">
      <alignment vertical="center" wrapText="1"/>
      <protection locked="0"/>
    </xf>
    <xf numFmtId="0" fontId="4" fillId="0" borderId="0" xfId="0" applyFont="1" applyFill="1" applyAlignment="1" applyProtection="1">
      <alignment vertical="center" wrapText="1"/>
      <protection locked="0"/>
    </xf>
    <xf numFmtId="0" fontId="4" fillId="0" borderId="20" xfId="0" applyFont="1" applyFill="1" applyBorder="1" applyAlignment="1" applyProtection="1">
      <alignment vertical="center" wrapText="1"/>
      <protection locked="0"/>
    </xf>
    <xf numFmtId="0" fontId="4" fillId="0" borderId="7" xfId="0" applyFont="1" applyFill="1" applyBorder="1" applyAlignment="1" applyProtection="1">
      <alignment horizontal="left" vertical="center" wrapText="1"/>
      <protection locked="0"/>
    </xf>
    <xf numFmtId="0" fontId="4" fillId="0" borderId="0" xfId="0" applyFont="1" applyFill="1" applyAlignment="1" applyProtection="1">
      <alignment horizontal="left" vertical="center" wrapText="1"/>
      <protection locked="0"/>
    </xf>
    <xf numFmtId="0" fontId="4" fillId="0" borderId="20" xfId="0" applyFont="1" applyFill="1" applyBorder="1" applyAlignment="1" applyProtection="1">
      <alignment horizontal="left" vertical="center" wrapText="1"/>
      <protection locked="0"/>
    </xf>
    <xf numFmtId="0" fontId="4" fillId="0" borderId="8" xfId="0" applyFont="1" applyFill="1" applyBorder="1" applyAlignment="1" applyProtection="1">
      <alignment vertical="center" wrapText="1"/>
      <protection locked="0"/>
    </xf>
    <xf numFmtId="0" fontId="4" fillId="0" borderId="13" xfId="0" applyFont="1" applyFill="1" applyBorder="1" applyAlignment="1" applyProtection="1">
      <alignment vertical="center" wrapText="1"/>
      <protection locked="0"/>
    </xf>
    <xf numFmtId="0" fontId="4" fillId="0" borderId="23" xfId="0" applyFont="1" applyFill="1" applyBorder="1" applyAlignment="1" applyProtection="1">
      <alignment vertical="center" wrapText="1"/>
      <protection locked="0"/>
    </xf>
    <xf numFmtId="0" fontId="38" fillId="0" borderId="7" xfId="0" applyFont="1" applyFill="1" applyBorder="1" applyAlignment="1" applyProtection="1">
      <alignment vertical="center" wrapText="1"/>
      <protection locked="0"/>
    </xf>
    <xf numFmtId="0" fontId="38" fillId="0" borderId="0" xfId="0" applyFont="1" applyFill="1" applyAlignment="1" applyProtection="1">
      <alignment vertical="center" wrapText="1"/>
      <protection locked="0"/>
    </xf>
    <xf numFmtId="0" fontId="38" fillId="0" borderId="20" xfId="0" applyFont="1" applyFill="1" applyBorder="1" applyAlignment="1" applyProtection="1">
      <alignment vertical="center" wrapText="1"/>
      <protection locked="0"/>
    </xf>
    <xf numFmtId="0" fontId="4" fillId="0" borderId="9" xfId="0" applyFont="1" applyFill="1" applyBorder="1" applyAlignment="1">
      <alignment horizontal="left" vertical="center" wrapText="1"/>
    </xf>
    <xf numFmtId="0" fontId="42" fillId="0" borderId="7" xfId="0" applyFont="1" applyFill="1" applyBorder="1" applyAlignment="1" applyProtection="1">
      <alignment horizontal="left" vertical="center" wrapText="1"/>
      <protection locked="0"/>
    </xf>
    <xf numFmtId="0" fontId="42" fillId="0" borderId="0" xfId="0" applyFont="1" applyFill="1" applyAlignment="1" applyProtection="1">
      <alignment horizontal="left" vertical="center" wrapText="1"/>
      <protection locked="0"/>
    </xf>
    <xf numFmtId="0" fontId="42" fillId="0" borderId="20" xfId="0" applyFont="1" applyFill="1" applyBorder="1" applyAlignment="1" applyProtection="1">
      <alignment horizontal="left" vertical="center" wrapText="1"/>
      <protection locked="0"/>
    </xf>
    <xf numFmtId="0" fontId="38" fillId="0" borderId="7" xfId="0" applyFont="1" applyFill="1" applyBorder="1" applyAlignment="1" applyProtection="1">
      <alignment horizontal="left" vertical="center" wrapText="1"/>
      <protection locked="0"/>
    </xf>
    <xf numFmtId="0" fontId="38" fillId="0" borderId="0" xfId="0" applyFont="1" applyFill="1" applyAlignment="1" applyProtection="1">
      <alignment horizontal="left" vertical="center" wrapText="1"/>
      <protection locked="0"/>
    </xf>
    <xf numFmtId="0" fontId="38" fillId="0" borderId="20" xfId="0" applyFont="1" applyFill="1" applyBorder="1" applyAlignment="1" applyProtection="1">
      <alignment horizontal="left" vertical="center" wrapText="1"/>
      <protection locked="0"/>
    </xf>
    <xf numFmtId="0" fontId="38" fillId="0" borderId="14" xfId="0" applyFont="1" applyFill="1" applyBorder="1" applyAlignment="1">
      <alignment horizontal="center" vertical="center" wrapText="1"/>
    </xf>
    <xf numFmtId="0" fontId="38" fillId="0" borderId="15" xfId="0" applyFont="1" applyFill="1" applyBorder="1" applyAlignment="1">
      <alignment horizontal="center" vertical="center" wrapText="1"/>
    </xf>
    <xf numFmtId="14" fontId="38" fillId="0" borderId="3" xfId="0" applyNumberFormat="1" applyFont="1" applyFill="1" applyBorder="1" applyAlignment="1">
      <alignment horizontal="left" vertical="center" wrapText="1"/>
    </xf>
    <xf numFmtId="0" fontId="38" fillId="0" borderId="4" xfId="0" applyFont="1" applyFill="1" applyBorder="1" applyAlignment="1">
      <alignment horizontal="left" vertical="center" wrapText="1"/>
    </xf>
    <xf numFmtId="0" fontId="38" fillId="0" borderId="5" xfId="0" applyFont="1" applyFill="1" applyBorder="1" applyAlignment="1">
      <alignment horizontal="left" vertical="center" wrapText="1"/>
    </xf>
    <xf numFmtId="0" fontId="12" fillId="0" borderId="0" xfId="4" applyFont="1" applyFill="1" applyProtection="1">
      <alignment vertical="center"/>
      <protection locked="0"/>
    </xf>
    <xf numFmtId="0" fontId="46" fillId="0" borderId="0" xfId="0" applyFont="1" applyFill="1" applyAlignment="1" applyProtection="1">
      <alignment horizontal="left" vertical="center"/>
      <protection locked="0"/>
    </xf>
    <xf numFmtId="0" fontId="4" fillId="0" borderId="0" xfId="0" applyFont="1" applyFill="1" applyProtection="1">
      <alignment vertical="center"/>
      <protection locked="0"/>
    </xf>
    <xf numFmtId="0" fontId="16" fillId="6" borderId="1" xfId="0" applyFont="1" applyFill="1" applyBorder="1" applyAlignment="1">
      <alignment horizontal="left" vertical="center"/>
    </xf>
    <xf numFmtId="0" fontId="16" fillId="6" borderId="3" xfId="0" applyFont="1" applyFill="1" applyBorder="1" applyAlignment="1">
      <alignment horizontal="left" vertical="center"/>
    </xf>
    <xf numFmtId="0" fontId="16" fillId="6" borderId="4" xfId="0" applyFont="1" applyFill="1" applyBorder="1" applyAlignment="1">
      <alignment horizontal="left" vertical="center"/>
    </xf>
    <xf numFmtId="0" fontId="16" fillId="6" borderId="5" xfId="0" applyFont="1" applyFill="1" applyBorder="1" applyAlignment="1">
      <alignment horizontal="left" vertical="center"/>
    </xf>
    <xf numFmtId="0" fontId="7" fillId="4" borderId="2" xfId="0" applyFont="1" applyFill="1" applyBorder="1" applyAlignment="1" applyProtection="1">
      <alignment horizontal="center" vertical="center" wrapText="1"/>
    </xf>
    <xf numFmtId="0" fontId="7" fillId="4" borderId="6" xfId="0" applyFont="1" applyFill="1" applyBorder="1" applyAlignment="1" applyProtection="1">
      <alignment horizontal="center" vertical="center" wrapText="1"/>
    </xf>
    <xf numFmtId="0" fontId="7" fillId="4" borderId="3" xfId="0" applyFont="1" applyFill="1" applyBorder="1" applyAlignment="1" applyProtection="1">
      <alignment horizontal="center" vertical="center" wrapText="1"/>
    </xf>
    <xf numFmtId="0" fontId="7" fillId="4" borderId="4" xfId="0" applyFont="1" applyFill="1" applyBorder="1" applyAlignment="1" applyProtection="1">
      <alignment horizontal="center" vertical="center" wrapText="1"/>
    </xf>
    <xf numFmtId="0" fontId="7" fillId="4" borderId="5" xfId="0" applyFont="1" applyFill="1" applyBorder="1" applyAlignment="1" applyProtection="1">
      <alignment horizontal="center" vertical="center" wrapText="1"/>
    </xf>
    <xf numFmtId="0" fontId="7" fillId="4" borderId="8" xfId="0" applyFont="1" applyFill="1" applyBorder="1" applyAlignment="1" applyProtection="1">
      <alignment horizontal="center" vertical="center" wrapText="1"/>
    </xf>
    <xf numFmtId="0" fontId="7" fillId="4" borderId="23" xfId="0" applyFont="1" applyFill="1" applyBorder="1" applyAlignment="1" applyProtection="1">
      <alignment horizontal="center" vertical="center" wrapText="1"/>
    </xf>
    <xf numFmtId="0" fontId="7" fillId="4" borderId="3" xfId="3" applyFont="1" applyFill="1" applyBorder="1" applyAlignment="1" applyProtection="1">
      <alignment horizontal="center" vertical="center" wrapText="1"/>
    </xf>
    <xf numFmtId="0" fontId="7" fillId="4" borderId="4" xfId="3" applyFont="1" applyFill="1" applyBorder="1" applyAlignment="1" applyProtection="1">
      <alignment horizontal="center" vertical="center" wrapText="1"/>
    </xf>
    <xf numFmtId="0" fontId="7" fillId="4" borderId="5" xfId="3" applyFont="1" applyFill="1" applyBorder="1" applyAlignment="1" applyProtection="1">
      <alignment horizontal="center" vertical="center" wrapText="1"/>
    </xf>
    <xf numFmtId="0" fontId="7" fillId="4" borderId="1" xfId="0" applyFont="1" applyFill="1" applyBorder="1" applyAlignment="1" applyProtection="1">
      <alignment horizontal="center" vertical="center" wrapText="1"/>
    </xf>
    <xf numFmtId="0" fontId="23" fillId="4" borderId="3" xfId="0" applyFont="1" applyFill="1" applyBorder="1" applyAlignment="1" applyProtection="1">
      <alignment horizontal="center" vertical="center" wrapText="1"/>
    </xf>
    <xf numFmtId="0" fontId="7" fillId="4" borderId="3" xfId="0" applyNumberFormat="1" applyFont="1" applyFill="1" applyBorder="1" applyAlignment="1" applyProtection="1">
      <alignment horizontal="center" vertical="center" wrapText="1"/>
    </xf>
    <xf numFmtId="0" fontId="7" fillId="4" borderId="4" xfId="0" applyNumberFormat="1" applyFont="1" applyFill="1" applyBorder="1" applyAlignment="1" applyProtection="1">
      <alignment horizontal="center" vertical="center" wrapText="1"/>
    </xf>
    <xf numFmtId="0" fontId="7" fillId="4" borderId="5" xfId="0" applyNumberFormat="1" applyFont="1" applyFill="1" applyBorder="1" applyAlignment="1" applyProtection="1">
      <alignment horizontal="center" vertical="center" wrapText="1"/>
    </xf>
    <xf numFmtId="0" fontId="7" fillId="4" borderId="1" xfId="0" applyNumberFormat="1" applyFont="1" applyFill="1" applyBorder="1" applyAlignment="1" applyProtection="1">
      <alignment horizontal="center" vertical="center" wrapText="1"/>
    </xf>
    <xf numFmtId="0" fontId="7" fillId="4" borderId="9" xfId="0" applyNumberFormat="1" applyFont="1" applyFill="1" applyBorder="1" applyAlignment="1" applyProtection="1">
      <alignment horizontal="center" vertical="center" wrapText="1"/>
    </xf>
    <xf numFmtId="0" fontId="7" fillId="4" borderId="10" xfId="0" applyNumberFormat="1" applyFont="1" applyFill="1" applyBorder="1" applyAlignment="1" applyProtection="1">
      <alignment horizontal="center" vertical="center" wrapText="1"/>
    </xf>
    <xf numFmtId="0" fontId="7" fillId="4" borderId="11" xfId="0" applyNumberFormat="1" applyFont="1" applyFill="1" applyBorder="1" applyAlignment="1" applyProtection="1">
      <alignment horizontal="center" vertical="center" wrapText="1"/>
    </xf>
    <xf numFmtId="0" fontId="7" fillId="4" borderId="2" xfId="0" applyNumberFormat="1" applyFont="1" applyFill="1" applyBorder="1" applyAlignment="1" applyProtection="1">
      <alignment horizontal="center" vertical="center" wrapText="1"/>
    </xf>
    <xf numFmtId="0" fontId="7" fillId="4" borderId="6" xfId="0" applyNumberFormat="1" applyFont="1" applyFill="1" applyBorder="1" applyAlignment="1" applyProtection="1">
      <alignment horizontal="center" vertical="center" wrapText="1"/>
    </xf>
    <xf numFmtId="180" fontId="7" fillId="4" borderId="3" xfId="0" applyNumberFormat="1" applyFont="1" applyFill="1" applyBorder="1" applyAlignment="1" applyProtection="1">
      <alignment horizontal="center" vertical="center" wrapText="1"/>
    </xf>
    <xf numFmtId="180" fontId="7" fillId="4" borderId="4" xfId="0" applyNumberFormat="1" applyFont="1" applyFill="1" applyBorder="1" applyAlignment="1" applyProtection="1">
      <alignment horizontal="center" vertical="center" wrapText="1"/>
    </xf>
    <xf numFmtId="180" fontId="7" fillId="4" borderId="5" xfId="0" applyNumberFormat="1" applyFont="1" applyFill="1" applyBorder="1" applyAlignment="1" applyProtection="1">
      <alignment horizontal="center" vertical="center" wrapText="1"/>
    </xf>
    <xf numFmtId="0" fontId="7" fillId="4" borderId="9" xfId="0" applyFont="1" applyFill="1" applyBorder="1" applyAlignment="1" applyProtection="1">
      <alignment horizontal="center" vertical="center"/>
    </xf>
    <xf numFmtId="0" fontId="7" fillId="4" borderId="10" xfId="0" applyFont="1" applyFill="1" applyBorder="1" applyAlignment="1" applyProtection="1">
      <alignment horizontal="center" vertical="center"/>
    </xf>
    <xf numFmtId="0" fontId="7" fillId="4" borderId="11" xfId="0" applyFont="1" applyFill="1" applyBorder="1" applyAlignment="1" applyProtection="1">
      <alignment horizontal="center" vertical="center"/>
    </xf>
    <xf numFmtId="0" fontId="7" fillId="4" borderId="1" xfId="0" applyFont="1" applyFill="1" applyBorder="1" applyAlignment="1" applyProtection="1">
      <alignment horizontal="center" vertical="center"/>
    </xf>
    <xf numFmtId="14" fontId="7" fillId="4" borderId="9" xfId="0" applyNumberFormat="1" applyFont="1" applyFill="1" applyBorder="1" applyAlignment="1" applyProtection="1">
      <alignment horizontal="center" vertical="center" wrapText="1"/>
    </xf>
    <xf numFmtId="14" fontId="7" fillId="4" borderId="8" xfId="0" applyNumberFormat="1" applyFont="1" applyFill="1" applyBorder="1" applyAlignment="1" applyProtection="1">
      <alignment horizontal="center" vertical="center" wrapText="1"/>
    </xf>
    <xf numFmtId="0" fontId="7" fillId="4" borderId="11" xfId="0" applyFont="1" applyFill="1" applyBorder="1" applyAlignment="1" applyProtection="1">
      <alignment horizontal="center" vertical="center" wrapText="1"/>
    </xf>
    <xf numFmtId="0" fontId="7" fillId="4" borderId="29" xfId="0" applyFont="1" applyFill="1" applyBorder="1" applyAlignment="1" applyProtection="1">
      <alignment horizontal="center" vertical="center" wrapText="1"/>
    </xf>
    <xf numFmtId="0" fontId="7" fillId="4" borderId="30" xfId="0" applyFont="1" applyFill="1" applyBorder="1" applyAlignment="1" applyProtection="1">
      <alignment horizontal="center" vertical="center" wrapText="1"/>
    </xf>
    <xf numFmtId="0" fontId="7" fillId="4" borderId="35" xfId="0" applyFont="1" applyFill="1" applyBorder="1" applyAlignment="1" applyProtection="1">
      <alignment horizontal="center" vertical="center" wrapText="1"/>
    </xf>
    <xf numFmtId="0" fontId="15" fillId="0" borderId="4" xfId="0" applyFont="1" applyBorder="1">
      <alignment vertical="center"/>
    </xf>
    <xf numFmtId="0" fontId="15" fillId="0" borderId="5" xfId="0" applyFont="1" applyBorder="1">
      <alignment vertical="center"/>
    </xf>
    <xf numFmtId="0" fontId="15" fillId="0" borderId="1" xfId="0" applyFont="1" applyBorder="1">
      <alignment vertical="center"/>
    </xf>
    <xf numFmtId="0" fontId="23" fillId="4" borderId="4" xfId="0" applyFont="1" applyFill="1" applyBorder="1" applyAlignment="1" applyProtection="1">
      <alignment horizontal="center" vertical="center" wrapText="1"/>
    </xf>
    <xf numFmtId="0" fontId="23" fillId="4" borderId="5" xfId="0" applyFont="1" applyFill="1" applyBorder="1" applyAlignment="1" applyProtection="1">
      <alignment horizontal="center" vertical="center" wrapText="1"/>
    </xf>
  </cellXfs>
  <cellStyles count="32">
    <cellStyle name="백분율" xfId="2" builtinId="5"/>
    <cellStyle name="보통" xfId="3" builtinId="28"/>
    <cellStyle name="쉼표 [0]" xfId="1" builtinId="6"/>
    <cellStyle name="쉼표 [0] 2" xfId="8"/>
    <cellStyle name="쉼표 [0] 2 2" xfId="12"/>
    <cellStyle name="쉼표 [0] 2 2 2" xfId="30"/>
    <cellStyle name="쉼표 [0] 2 2 3" xfId="20"/>
    <cellStyle name="쉼표 [0] 2 3" xfId="26"/>
    <cellStyle name="쉼표 [0] 2 4" xfId="16"/>
    <cellStyle name="쉼표 [0] 3" xfId="10"/>
    <cellStyle name="쉼표 [0] 3 2" xfId="28"/>
    <cellStyle name="쉼표 [0] 3 3" xfId="18"/>
    <cellStyle name="쉼표 [0] 4" xfId="22"/>
    <cellStyle name="쉼표 [0] 5" xfId="24"/>
    <cellStyle name="쉼표 [0] 6" xfId="14"/>
    <cellStyle name="제목 5" xfId="7"/>
    <cellStyle name="통화 [0]" xfId="6" builtinId="7"/>
    <cellStyle name="통화 [0] 2" xfId="9"/>
    <cellStyle name="통화 [0] 2 2" xfId="13"/>
    <cellStyle name="통화 [0] 2 2 2" xfId="31"/>
    <cellStyle name="통화 [0] 2 2 3" xfId="21"/>
    <cellStyle name="통화 [0] 2 3" xfId="27"/>
    <cellStyle name="통화 [0] 2 4" xfId="17"/>
    <cellStyle name="통화 [0] 3" xfId="11"/>
    <cellStyle name="통화 [0] 3 2" xfId="29"/>
    <cellStyle name="통화 [0] 3 3" xfId="19"/>
    <cellStyle name="통화 [0] 4" xfId="23"/>
    <cellStyle name="통화 [0] 5" xfId="25"/>
    <cellStyle name="통화 [0] 6" xfId="15"/>
    <cellStyle name="표준" xfId="0" builtinId="0"/>
    <cellStyle name="표준 2" xfId="4"/>
    <cellStyle name="표준_Sheet1" xfId="5"/>
  </cellStyles>
  <dxfs count="0"/>
  <tableStyles count="0" defaultTableStyle="TableStyleMedium9" defaultPivotStyle="PivotStyleLight16"/>
  <colors>
    <mruColors>
      <color rgb="FF2000C0"/>
      <color rgb="FF006699"/>
      <color rgb="FF00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purl.oclc.org/ooxml/officeDocument/relationships/worksheet" Target="worksheets/sheet8.xml"/><Relationship Id="rId13" Type="http://purl.oclc.org/ooxml/officeDocument/relationships/worksheet" Target="worksheets/sheet13.xml"/><Relationship Id="rId18" Type="http://purl.oclc.org/ooxml/officeDocument/relationships/theme" Target="theme/theme1.xml"/><Relationship Id="rId3" Type="http://purl.oclc.org/ooxml/officeDocument/relationships/worksheet" Target="worksheets/sheet3.xml"/><Relationship Id="rId21" Type="http://purl.oclc.org/ooxml/officeDocument/relationships/sheetMetadata" Target="metadata.xml"/><Relationship Id="rId7" Type="http://purl.oclc.org/ooxml/officeDocument/relationships/worksheet" Target="worksheets/sheet7.xml"/><Relationship Id="rId12" Type="http://purl.oclc.org/ooxml/officeDocument/relationships/worksheet" Target="worksheets/sheet12.xml"/><Relationship Id="rId17" Type="http://purl.oclc.org/ooxml/officeDocument/relationships/worksheet" Target="worksheets/sheet17.xml"/><Relationship Id="rId2" Type="http://purl.oclc.org/ooxml/officeDocument/relationships/worksheet" Target="worksheets/sheet2.xml"/><Relationship Id="rId16" Type="http://purl.oclc.org/ooxml/officeDocument/relationships/worksheet" Target="worksheets/sheet16.xml"/><Relationship Id="rId20" Type="http://purl.oclc.org/ooxml/officeDocument/relationships/sharedStrings" Target="sharedStrings.xml"/><Relationship Id="rId1" Type="http://purl.oclc.org/ooxml/officeDocument/relationships/worksheet" Target="worksheets/sheet1.xml"/><Relationship Id="rId6" Type="http://purl.oclc.org/ooxml/officeDocument/relationships/worksheet" Target="worksheets/sheet6.xml"/><Relationship Id="rId11" Type="http://purl.oclc.org/ooxml/officeDocument/relationships/worksheet" Target="worksheets/sheet11.xml"/><Relationship Id="rId5" Type="http://purl.oclc.org/ooxml/officeDocument/relationships/worksheet" Target="worksheets/sheet5.xml"/><Relationship Id="rId15" Type="http://purl.oclc.org/ooxml/officeDocument/relationships/worksheet" Target="worksheets/sheet15.xml"/><Relationship Id="rId23" Type="http://purl.oclc.org/ooxml/officeDocument/relationships/customXml" Target="../customXml/item1.xml"/><Relationship Id="rId10" Type="http://purl.oclc.org/ooxml/officeDocument/relationships/worksheet" Target="worksheets/sheet10.xml"/><Relationship Id="rId19" Type="http://purl.oclc.org/ooxml/officeDocument/relationships/styles" Target="styles.xml"/><Relationship Id="rId4" Type="http://purl.oclc.org/ooxml/officeDocument/relationships/worksheet" Target="worksheets/sheet4.xml"/><Relationship Id="rId9" Type="http://purl.oclc.org/ooxml/officeDocument/relationships/worksheet" Target="worksheets/sheet9.xml"/><Relationship Id="rId14" Type="http://purl.oclc.org/ooxml/officeDocument/relationships/worksheet" Target="worksheets/sheet14.xml"/><Relationship Id="rId22" Type="http://purl.oclc.org/ooxml/officeDocument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purl.oclc.org/ooxml/officeDocument/relationships/image" Target="../media/image2.jpeg"/><Relationship Id="rId1" Type="http://purl.oclc.org/ooxml/officeDocument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purl.oclc.org/ooxml/officeDocument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1" Type="http://purl.oclc.org/ooxml/officeDocument/relationships/image" Target="../media/image4.emf"/></Relationships>
</file>

<file path=xl/drawings/drawing1.xml><?xml version="1.0" encoding="utf-8"?>
<xdr:wsDr xmlns:xdr="http://purl.oclc.org/ooxml/drawingml/spreadsheetDrawing" xmlns:a="http://purl.oclc.org/ooxml/drawingml/main">
  <xdr:twoCellAnchor editAs="oneCell">
    <xdr:from>
      <xdr:col>0</xdr:col>
      <xdr:colOff>291124</xdr:colOff>
      <xdr:row>252</xdr:row>
      <xdr:rowOff>29308</xdr:rowOff>
    </xdr:from>
    <xdr:to>
      <xdr:col>5</xdr:col>
      <xdr:colOff>2280135</xdr:colOff>
      <xdr:row>258</xdr:row>
      <xdr:rowOff>172901</xdr:rowOff>
    </xdr:to>
    <xdr:pic>
      <xdr:nvPicPr>
        <xdr:cNvPr id="2" name="그림 1" descr="감액설명.JPG">
          <a:extLst>
            <a:ext uri="{FF2B5EF4-FFF2-40B4-BE49-F238E27FC236}">
              <a16:creationId xmlns:a16="http://schemas.microsoft.com/office/drawing/2014/main" xmlns:a="http://schemas.openxmlformats.org/drawingml/2006/main" xmlns:xdr="http://schemas.openxmlformats.org/drawingml/2006/spreadsheetDrawing" xmlns="" id="{E4947C72-AABE-4356-B37B-5D1240817CB2}"/>
            </a:ext>
          </a:extLst>
        </xdr:cNvPr>
        <xdr:cNvPicPr preferRelativeResize="0">
          <a:picLocks/>
        </xdr:cNvPicPr>
      </xdr:nvPicPr>
      <xdr:blipFill>
        <a:blip xmlns:r="http://purl.oclc.org/ooxml/officeDocument/relationships" r:embed="rId1" cstate="print"/>
        <a:stretch>
          <a:fillRect/>
        </a:stretch>
      </xdr:blipFill>
      <xdr:spPr>
        <a:xfrm>
          <a:off x="291124" y="60575178"/>
          <a:ext cx="6947533" cy="1402547"/>
        </a:xfrm>
        <a:prstGeom prst="rect">
          <a:avLst/>
        </a:prstGeom>
      </xdr:spPr>
    </xdr:pic>
    <xdr:clientData/>
  </xdr:twoCellAnchor>
  <xdr:twoCellAnchor editAs="oneCell">
    <xdr:from>
      <xdr:col>0</xdr:col>
      <xdr:colOff>125291</xdr:colOff>
      <xdr:row>374</xdr:row>
      <xdr:rowOff>48601</xdr:rowOff>
    </xdr:from>
    <xdr:to>
      <xdr:col>5</xdr:col>
      <xdr:colOff>2376854</xdr:colOff>
      <xdr:row>380</xdr:row>
      <xdr:rowOff>58126</xdr:rowOff>
    </xdr:to>
    <xdr:pic>
      <xdr:nvPicPr>
        <xdr:cNvPr id="3" name="그림 2" descr="경력예시.JPG">
          <a:extLst>
            <a:ext uri="{FF2B5EF4-FFF2-40B4-BE49-F238E27FC236}">
              <a16:creationId xmlns:a16="http://schemas.microsoft.com/office/drawing/2014/main" xmlns:a="http://schemas.openxmlformats.org/drawingml/2006/main" xmlns:xdr="http://schemas.openxmlformats.org/drawingml/2006/spreadsheetDrawing" xmlns="" id="{783EA6AB-6770-40D6-8BBC-1343EC3E2F1D}"/>
            </a:ext>
          </a:extLst>
        </xdr:cNvPr>
        <xdr:cNvPicPr>
          <a:picLocks noChangeAspect="1"/>
        </xdr:cNvPicPr>
      </xdr:nvPicPr>
      <xdr:blipFill>
        <a:blip xmlns:r="http://purl.oclc.org/ooxml/officeDocument/relationships" r:embed="rId2" cstate="print"/>
        <a:stretch>
          <a:fillRect/>
        </a:stretch>
      </xdr:blipFill>
      <xdr:spPr>
        <a:xfrm>
          <a:off x="125291" y="86667486"/>
          <a:ext cx="7214332" cy="126975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v="urn:schemas-microsoft-com:vml" Requires="v"/>
    <mc:Fallback>
      <xdr:twoCellAnchor editAs="absolute">
        <xdr:from>
          <xdr:col>6</xdr:col>
          <xdr:colOff>95250</xdr:colOff>
          <xdr:row>198</xdr:row>
          <xdr:rowOff>114300</xdr:rowOff>
        </xdr:from>
        <xdr:to>
          <xdr:col>16</xdr:col>
          <xdr:colOff>171450</xdr:colOff>
          <xdr:row>201</xdr:row>
          <xdr:rowOff>114300</xdr:rowOff>
        </xdr:to>
        <xdr:sp macro="" textlink="">
          <xdr:nvSpPr>
            <xdr:cNvPr id="1025" name="Comment 1"/>
            <xdr:cNvSpPr txBox="1">
              <a:spLocks noChangeArrowheads="1"/>
            </xdr:cNvSpPr>
          </xdr:nvSpPr>
          <xdr:spPr bwMode="auto">
            <a:xfrm>
              <a:off x="9124950" y="48520350"/>
              <a:ext cx="6524625" cy="781050"/>
            </a:xfrm>
            <a:prstGeom prst="rect">
              <a:avLst/>
            </a:prstGeom>
            <a:solidFill>
              <a:srgbClr xmlns:a14="http://schemas.microsoft.com/office/drawing/2010/main" val="FFFFE1" mc:Ignorable="a14" a14:legacySpreadsheetColorIndex="80"/>
            </a:solidFill>
            <a:ln w="9525">
              <a:solidFill>
                <a:srgbClr val="000000"/>
              </a:solidFill>
              <a:miter lim="800%"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510000"/>
                    </a:outerShdw>
                  </a:effectLst>
                </a14:hiddenEffects>
              </a:ext>
              <a:ext uri="{53640926-AAD7-44D8-BBD7-CCE9431645EC}">
                <a14:shadowObscured xmlns:a14="http://schemas.microsoft.com/office/drawing/2010/main" val="1"/>
              </a:ext>
            </a:extLst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ko-KR" altLang="en-US" sz="900" b="1" i="0" u="none" strike="noStrike" baseline="0%">
                  <a:solidFill>
                    <a:srgbClr val="000000"/>
                  </a:solidFill>
                  <a:latin typeface="Tahoma"/>
                  <a:cs typeface="Tahoma"/>
                </a:rPr>
                <a:t>KDB:</a:t>
              </a:r>
              <a:endParaRPr lang="ko-KR" altLang="en-US" sz="900" b="0" i="0" u="none" strike="noStrike" baseline="0%">
                <a:solidFill>
                  <a:srgbClr val="000000"/>
                </a:solidFill>
                <a:latin typeface="Tahoma"/>
                <a:cs typeface="Tahoma"/>
              </a:endParaRPr>
            </a:p>
            <a:p>
              <a:pPr algn="l" rtl="0">
                <a:defRPr sz="1000"/>
              </a:pPr>
              <a:r>
                <a:rPr lang="ko-KR" altLang="en-US" sz="900" b="0" i="0" u="none" strike="noStrike" baseline="0%">
                  <a:solidFill>
                    <a:srgbClr val="000000"/>
                  </a:solidFill>
                  <a:latin typeface="돋움"/>
                  <a:ea typeface="돋움"/>
                </a:rPr>
                <a:t>계약서상</a:t>
              </a:r>
              <a:r>
                <a:rPr lang="ko-KR" altLang="en-US" sz="900" b="0" i="0" u="none" strike="noStrike" baseline="0%">
                  <a:solidFill>
                    <a:srgbClr val="000000"/>
                  </a:solidFill>
                  <a:latin typeface="Tahoma"/>
                  <a:ea typeface="돋움"/>
                  <a:cs typeface="Tahoma"/>
                </a:rPr>
                <a:t> </a:t>
              </a:r>
              <a:r>
                <a:rPr lang="ko-KR" altLang="en-US" sz="900" b="0" i="0" u="none" strike="noStrike" baseline="0%">
                  <a:solidFill>
                    <a:srgbClr val="000000"/>
                  </a:solidFill>
                  <a:latin typeface="돋움"/>
                  <a:ea typeface="돋움"/>
                  <a:cs typeface="Tahoma"/>
                </a:rPr>
                <a:t>투자종료일이</a:t>
              </a:r>
              <a:r>
                <a:rPr lang="ko-KR" altLang="en-US" sz="900" b="0" i="0" u="none" strike="noStrike" baseline="0%">
                  <a:solidFill>
                    <a:srgbClr val="000000"/>
                  </a:solidFill>
                  <a:latin typeface="Tahoma"/>
                  <a:ea typeface="돋움"/>
                  <a:cs typeface="Tahoma"/>
                </a:rPr>
                <a:t> </a:t>
              </a:r>
              <a:r>
                <a:rPr lang="ko-KR" altLang="en-US" sz="900" b="0" i="0" u="none" strike="noStrike" baseline="0%">
                  <a:solidFill>
                    <a:srgbClr val="000000"/>
                  </a:solidFill>
                  <a:latin typeface="돋움"/>
                  <a:ea typeface="돋움"/>
                  <a:cs typeface="Tahoma"/>
                </a:rPr>
                <a:t>작성기준일</a:t>
              </a:r>
              <a:r>
                <a:rPr lang="ko-KR" altLang="en-US" sz="900" b="0" i="0" u="none" strike="noStrike" baseline="0%">
                  <a:solidFill>
                    <a:srgbClr val="000000"/>
                  </a:solidFill>
                  <a:latin typeface="Tahoma"/>
                  <a:ea typeface="돋움"/>
                  <a:cs typeface="Tahoma"/>
                </a:rPr>
                <a:t>('26.3.31</a:t>
              </a:r>
              <a:r>
                <a:rPr lang="ko-KR" altLang="en-US" sz="900" b="0" i="0" u="none" strike="noStrike" baseline="0%">
                  <a:solidFill>
                    <a:srgbClr val="000000"/>
                  </a:solidFill>
                  <a:latin typeface="돋움"/>
                  <a:ea typeface="돋움"/>
                  <a:cs typeface="Tahoma"/>
                </a:rPr>
                <a:t>자</a:t>
              </a:r>
              <a:r>
                <a:rPr lang="ko-KR" altLang="en-US" sz="900" b="0" i="0" u="none" strike="noStrike" baseline="0%">
                  <a:solidFill>
                    <a:srgbClr val="000000"/>
                  </a:solidFill>
                  <a:latin typeface="Tahoma"/>
                  <a:ea typeface="돋움"/>
                  <a:cs typeface="Tahoma"/>
                </a:rPr>
                <a:t>) </a:t>
              </a:r>
              <a:r>
                <a:rPr lang="ko-KR" altLang="en-US" sz="900" b="0" i="0" u="none" strike="noStrike" baseline="0%">
                  <a:solidFill>
                    <a:srgbClr val="000000"/>
                  </a:solidFill>
                  <a:latin typeface="돋움"/>
                  <a:ea typeface="돋움"/>
                  <a:cs typeface="Tahoma"/>
                </a:rPr>
                <a:t>이후인</a:t>
              </a:r>
              <a:r>
                <a:rPr lang="ko-KR" altLang="en-US" sz="900" b="0" i="0" u="none" strike="noStrike" baseline="0%">
                  <a:solidFill>
                    <a:srgbClr val="000000"/>
                  </a:solidFill>
                  <a:latin typeface="Tahoma"/>
                  <a:ea typeface="돋움"/>
                  <a:cs typeface="Tahoma"/>
                </a:rPr>
                <a:t> </a:t>
              </a:r>
              <a:r>
                <a:rPr lang="ko-KR" altLang="en-US" sz="900" b="0" i="0" u="none" strike="noStrike" baseline="0%">
                  <a:solidFill>
                    <a:srgbClr val="000000"/>
                  </a:solidFill>
                  <a:latin typeface="돋움"/>
                  <a:ea typeface="돋움"/>
                  <a:cs typeface="Tahoma"/>
                </a:rPr>
                <a:t>프로젝트</a:t>
              </a:r>
              <a:r>
                <a:rPr lang="ko-KR" altLang="en-US" sz="900" b="0" i="0" u="none" strike="noStrike" baseline="0%">
                  <a:solidFill>
                    <a:srgbClr val="000000"/>
                  </a:solidFill>
                  <a:latin typeface="Tahoma"/>
                  <a:ea typeface="돋움"/>
                  <a:cs typeface="Tahoma"/>
                </a:rPr>
                <a:t> </a:t>
              </a:r>
              <a:r>
                <a:rPr lang="ko-KR" altLang="en-US" sz="900" b="0" i="0" u="none" strike="noStrike" baseline="0%">
                  <a:solidFill>
                    <a:srgbClr val="000000"/>
                  </a:solidFill>
                  <a:latin typeface="돋움"/>
                  <a:ea typeface="돋움"/>
                  <a:cs typeface="Tahoma"/>
                </a:rPr>
                <a:t>펀드의</a:t>
              </a:r>
              <a:r>
                <a:rPr lang="ko-KR" altLang="en-US" sz="900" b="0" i="0" u="none" strike="noStrike" baseline="0%">
                  <a:solidFill>
                    <a:srgbClr val="000000"/>
                  </a:solidFill>
                  <a:latin typeface="Tahoma"/>
                  <a:ea typeface="돋움"/>
                  <a:cs typeface="Tahoma"/>
                </a:rPr>
                <a:t> </a:t>
              </a:r>
              <a:r>
                <a:rPr lang="ko-KR" altLang="en-US" sz="900" b="0" i="0" u="none" strike="noStrike" baseline="0%">
                  <a:solidFill>
                    <a:srgbClr val="000000"/>
                  </a:solidFill>
                  <a:latin typeface="돋움"/>
                  <a:ea typeface="돋움"/>
                  <a:cs typeface="Tahoma"/>
                </a:rPr>
                <a:t>경우</a:t>
              </a:r>
              <a:r>
                <a:rPr lang="ko-KR" altLang="en-US" sz="900" b="0" i="0" u="none" strike="noStrike" baseline="0%">
                  <a:solidFill>
                    <a:srgbClr val="000000"/>
                  </a:solidFill>
                  <a:latin typeface="Tahoma"/>
                  <a:ea typeface="돋움"/>
                  <a:cs typeface="Tahoma"/>
                </a:rPr>
                <a:t>,</a:t>
              </a:r>
            </a:p>
            <a:p>
              <a:pPr algn="l" rtl="0">
                <a:defRPr sz="1000"/>
              </a:pPr>
              <a:r>
                <a:rPr lang="ko-KR" altLang="en-US" sz="900" b="0" i="0" u="none" strike="noStrike" baseline="0%">
                  <a:solidFill>
                    <a:srgbClr val="000000"/>
                  </a:solidFill>
                  <a:latin typeface="돋움"/>
                  <a:ea typeface="돋움"/>
                </a:rPr>
                <a:t>실제</a:t>
              </a:r>
              <a:r>
                <a:rPr lang="ko-KR" altLang="en-US" sz="900" b="0" i="0" u="none" strike="noStrike" baseline="0%">
                  <a:solidFill>
                    <a:srgbClr val="000000"/>
                  </a:solidFill>
                  <a:latin typeface="Tahoma"/>
                  <a:ea typeface="돋움"/>
                  <a:cs typeface="Tahoma"/>
                </a:rPr>
                <a:t> </a:t>
              </a:r>
              <a:r>
                <a:rPr lang="ko-KR" altLang="en-US" sz="900" b="0" i="0" u="none" strike="noStrike" baseline="0%">
                  <a:solidFill>
                    <a:srgbClr val="000000"/>
                  </a:solidFill>
                  <a:latin typeface="돋움"/>
                  <a:ea typeface="돋움"/>
                  <a:cs typeface="Tahoma"/>
                </a:rPr>
                <a:t>프로젝트</a:t>
              </a:r>
              <a:r>
                <a:rPr lang="ko-KR" altLang="en-US" sz="900" b="0" i="0" u="none" strike="noStrike" baseline="0%">
                  <a:solidFill>
                    <a:srgbClr val="000000"/>
                  </a:solidFill>
                  <a:latin typeface="Tahoma"/>
                  <a:ea typeface="돋움"/>
                  <a:cs typeface="Tahoma"/>
                </a:rPr>
                <a:t> </a:t>
              </a:r>
              <a:r>
                <a:rPr lang="ko-KR" altLang="en-US" sz="900" b="0" i="0" u="none" strike="noStrike" baseline="0%">
                  <a:solidFill>
                    <a:srgbClr val="000000"/>
                  </a:solidFill>
                  <a:latin typeface="돋움"/>
                  <a:ea typeface="돋움"/>
                  <a:cs typeface="Tahoma"/>
                </a:rPr>
                <a:t>펀드의</a:t>
              </a:r>
              <a:r>
                <a:rPr lang="ko-KR" altLang="en-US" sz="900" b="0" i="0" u="none" strike="noStrike" baseline="0%">
                  <a:solidFill>
                    <a:srgbClr val="000000"/>
                  </a:solidFill>
                  <a:latin typeface="Tahoma"/>
                  <a:ea typeface="돋움"/>
                  <a:cs typeface="Tahoma"/>
                </a:rPr>
                <a:t> </a:t>
              </a:r>
              <a:r>
                <a:rPr lang="ko-KR" altLang="en-US" sz="900" b="0" i="0" u="none" strike="noStrike" baseline="0%">
                  <a:solidFill>
                    <a:srgbClr val="000000"/>
                  </a:solidFill>
                  <a:latin typeface="돋움"/>
                  <a:ea typeface="돋움"/>
                  <a:cs typeface="Tahoma"/>
                </a:rPr>
                <a:t>자금</a:t>
              </a:r>
              <a:r>
                <a:rPr lang="ko-KR" altLang="en-US" sz="900" b="0" i="0" u="none" strike="noStrike" baseline="0%">
                  <a:solidFill>
                    <a:srgbClr val="000000"/>
                  </a:solidFill>
                  <a:latin typeface="Tahoma"/>
                  <a:ea typeface="돋움"/>
                  <a:cs typeface="Tahoma"/>
                </a:rPr>
                <a:t> </a:t>
              </a:r>
              <a:r>
                <a:rPr lang="ko-KR" altLang="en-US" sz="900" b="0" i="0" u="none" strike="noStrike" baseline="0%">
                  <a:solidFill>
                    <a:srgbClr val="000000"/>
                  </a:solidFill>
                  <a:latin typeface="돋움"/>
                  <a:ea typeface="돋움"/>
                  <a:cs typeface="Tahoma"/>
                </a:rPr>
                <a:t>집행이</a:t>
              </a:r>
              <a:r>
                <a:rPr lang="ko-KR" altLang="en-US" sz="900" b="0" i="0" u="none" strike="noStrike" baseline="0%">
                  <a:solidFill>
                    <a:srgbClr val="000000"/>
                  </a:solidFill>
                  <a:latin typeface="Tahoma"/>
                  <a:ea typeface="돋움"/>
                  <a:cs typeface="Tahoma"/>
                </a:rPr>
                <a:t> </a:t>
              </a:r>
              <a:r>
                <a:rPr lang="ko-KR" altLang="en-US" sz="900" b="0" i="0" u="none" strike="noStrike" baseline="0%">
                  <a:solidFill>
                    <a:srgbClr val="000000"/>
                  </a:solidFill>
                  <a:latin typeface="돋움"/>
                  <a:ea typeface="돋움"/>
                  <a:cs typeface="Tahoma"/>
                </a:rPr>
                <a:t>목적에</a:t>
              </a:r>
              <a:r>
                <a:rPr lang="ko-KR" altLang="en-US" sz="900" b="0" i="0" u="none" strike="noStrike" baseline="0%">
                  <a:solidFill>
                    <a:srgbClr val="000000"/>
                  </a:solidFill>
                  <a:latin typeface="Tahoma"/>
                  <a:ea typeface="돋움"/>
                  <a:cs typeface="Tahoma"/>
                </a:rPr>
                <a:t> </a:t>
              </a:r>
              <a:r>
                <a:rPr lang="ko-KR" altLang="en-US" sz="900" b="0" i="0" u="none" strike="noStrike" baseline="0%">
                  <a:solidFill>
                    <a:srgbClr val="000000"/>
                  </a:solidFill>
                  <a:latin typeface="돋움"/>
                  <a:ea typeface="돋움"/>
                  <a:cs typeface="Tahoma"/>
                </a:rPr>
                <a:t>따라</a:t>
              </a:r>
              <a:r>
                <a:rPr lang="ko-KR" altLang="en-US" sz="900" b="0" i="0" u="none" strike="noStrike" baseline="0%">
                  <a:solidFill>
                    <a:srgbClr val="000000"/>
                  </a:solidFill>
                  <a:latin typeface="Tahoma"/>
                  <a:ea typeface="돋움"/>
                  <a:cs typeface="Tahoma"/>
                </a:rPr>
                <a:t> </a:t>
              </a:r>
              <a:r>
                <a:rPr lang="ko-KR" altLang="en-US" sz="900" b="0" i="0" u="none" strike="noStrike" baseline="0%">
                  <a:solidFill>
                    <a:srgbClr val="000000"/>
                  </a:solidFill>
                  <a:latin typeface="돋움"/>
                  <a:ea typeface="돋움"/>
                  <a:cs typeface="Tahoma"/>
                </a:rPr>
                <a:t>전부</a:t>
              </a:r>
              <a:r>
                <a:rPr lang="ko-KR" altLang="en-US" sz="900" b="0" i="0" u="none" strike="noStrike" baseline="0%">
                  <a:solidFill>
                    <a:srgbClr val="000000"/>
                  </a:solidFill>
                  <a:latin typeface="Tahoma"/>
                  <a:ea typeface="돋움"/>
                  <a:cs typeface="Tahoma"/>
                </a:rPr>
                <a:t> </a:t>
              </a:r>
              <a:r>
                <a:rPr lang="ko-KR" altLang="en-US" sz="900" b="0" i="0" u="none" strike="noStrike" baseline="0%">
                  <a:solidFill>
                    <a:srgbClr val="000000"/>
                  </a:solidFill>
                  <a:latin typeface="돋움"/>
                  <a:ea typeface="돋움"/>
                  <a:cs typeface="Tahoma"/>
                </a:rPr>
                <a:t>실행</a:t>
              </a:r>
              <a:r>
                <a:rPr lang="ko-KR" altLang="en-US" sz="900" b="0" i="0" u="none" strike="noStrike" baseline="0%">
                  <a:solidFill>
                    <a:srgbClr val="000000"/>
                  </a:solidFill>
                  <a:latin typeface="Tahoma"/>
                  <a:ea typeface="돋움"/>
                  <a:cs typeface="Tahoma"/>
                </a:rPr>
                <a:t> </a:t>
              </a:r>
              <a:r>
                <a:rPr lang="ko-KR" altLang="en-US" sz="900" b="0" i="0" u="none" strike="noStrike" baseline="0%">
                  <a:solidFill>
                    <a:srgbClr val="000000"/>
                  </a:solidFill>
                  <a:latin typeface="돋움"/>
                  <a:ea typeface="돋움"/>
                  <a:cs typeface="Tahoma"/>
                </a:rPr>
                <a:t>완료된</a:t>
              </a:r>
              <a:r>
                <a:rPr lang="ko-KR" altLang="en-US" sz="900" b="0" i="0" u="none" strike="noStrike" baseline="0%">
                  <a:solidFill>
                    <a:srgbClr val="000000"/>
                  </a:solidFill>
                  <a:latin typeface="Tahoma"/>
                  <a:ea typeface="돋움"/>
                  <a:cs typeface="Tahoma"/>
                </a:rPr>
                <a:t> </a:t>
              </a:r>
              <a:r>
                <a:rPr lang="ko-KR" altLang="en-US" sz="900" b="0" i="0" u="none" strike="noStrike" baseline="0%">
                  <a:solidFill>
                    <a:srgbClr val="000000"/>
                  </a:solidFill>
                  <a:latin typeface="돋움"/>
                  <a:ea typeface="돋움"/>
                  <a:cs typeface="Tahoma"/>
                </a:rPr>
                <a:t>경우</a:t>
              </a:r>
              <a:r>
                <a:rPr lang="ko-KR" altLang="en-US" sz="900" b="0" i="0" u="none" strike="noStrike" baseline="0%">
                  <a:solidFill>
                    <a:srgbClr val="000000"/>
                  </a:solidFill>
                  <a:latin typeface="Tahoma"/>
                  <a:ea typeface="돋움"/>
                  <a:cs typeface="Tahoma"/>
                </a:rPr>
                <a:t> </a:t>
              </a:r>
              <a:r>
                <a:rPr lang="ko-KR" altLang="en-US" sz="900" b="0" i="0" u="none" strike="noStrike" baseline="0%">
                  <a:solidFill>
                    <a:srgbClr val="000000"/>
                  </a:solidFill>
                  <a:latin typeface="돋움"/>
                  <a:ea typeface="돋움"/>
                  <a:cs typeface="Tahoma"/>
                </a:rPr>
                <a:t>작성기준일</a:t>
              </a:r>
              <a:r>
                <a:rPr lang="ko-KR" altLang="en-US" sz="900" b="0" i="0" u="none" strike="noStrike" baseline="0%">
                  <a:solidFill>
                    <a:srgbClr val="000000"/>
                  </a:solidFill>
                  <a:latin typeface="Tahoma"/>
                  <a:ea typeface="돋움"/>
                  <a:cs typeface="Tahoma"/>
                </a:rPr>
                <a:t> 1</a:t>
              </a:r>
              <a:r>
                <a:rPr lang="ko-KR" altLang="en-US" sz="900" b="0" i="0" u="none" strike="noStrike" baseline="0%">
                  <a:solidFill>
                    <a:srgbClr val="000000"/>
                  </a:solidFill>
                  <a:latin typeface="돋움"/>
                  <a:ea typeface="돋움"/>
                  <a:cs typeface="Tahoma"/>
                </a:rPr>
                <a:t>일</a:t>
              </a:r>
              <a:r>
                <a:rPr lang="ko-KR" altLang="en-US" sz="900" b="0" i="0" u="none" strike="noStrike" baseline="0%">
                  <a:solidFill>
                    <a:srgbClr val="000000"/>
                  </a:solidFill>
                  <a:latin typeface="Tahoma"/>
                  <a:ea typeface="돋움"/>
                  <a:cs typeface="Tahoma"/>
                </a:rPr>
                <a:t> </a:t>
              </a:r>
              <a:r>
                <a:rPr lang="ko-KR" altLang="en-US" sz="900" b="0" i="0" u="none" strike="noStrike" baseline="0%">
                  <a:solidFill>
                    <a:srgbClr val="000000"/>
                  </a:solidFill>
                  <a:latin typeface="돋움"/>
                  <a:ea typeface="돋움"/>
                  <a:cs typeface="Tahoma"/>
                </a:rPr>
                <a:t>전</a:t>
              </a:r>
              <a:r>
                <a:rPr lang="ko-KR" altLang="en-US" sz="900" b="0" i="0" u="none" strike="noStrike" baseline="0%">
                  <a:solidFill>
                    <a:srgbClr val="000000"/>
                  </a:solidFill>
                  <a:latin typeface="Tahoma"/>
                  <a:ea typeface="돋움"/>
                  <a:cs typeface="Tahoma"/>
                </a:rPr>
                <a:t>('26.3.30</a:t>
              </a:r>
              <a:r>
                <a:rPr lang="ko-KR" altLang="en-US" sz="900" b="0" i="0" u="none" strike="noStrike" baseline="0%">
                  <a:solidFill>
                    <a:srgbClr val="000000"/>
                  </a:solidFill>
                  <a:latin typeface="돋움"/>
                  <a:ea typeface="돋움"/>
                  <a:cs typeface="Tahoma"/>
                </a:rPr>
                <a:t>자</a:t>
              </a:r>
              <a:r>
                <a:rPr lang="ko-KR" altLang="en-US" sz="900" b="0" i="0" u="none" strike="noStrike" baseline="0%">
                  <a:solidFill>
                    <a:srgbClr val="000000"/>
                  </a:solidFill>
                  <a:latin typeface="Tahoma"/>
                  <a:ea typeface="돋움"/>
                  <a:cs typeface="Tahoma"/>
                </a:rPr>
                <a:t>)</a:t>
              </a:r>
              <a:r>
                <a:rPr lang="ko-KR" altLang="en-US" sz="900" b="0" i="0" u="none" strike="noStrike" baseline="0%">
                  <a:solidFill>
                    <a:srgbClr val="000000"/>
                  </a:solidFill>
                  <a:latin typeface="돋움"/>
                  <a:ea typeface="돋움"/>
                  <a:cs typeface="Tahoma"/>
                </a:rPr>
                <a:t>으로</a:t>
              </a:r>
              <a:r>
                <a:rPr lang="ko-KR" altLang="en-US" sz="900" b="0" i="0" u="none" strike="noStrike" baseline="0%">
                  <a:solidFill>
                    <a:srgbClr val="000000"/>
                  </a:solidFill>
                  <a:latin typeface="Tahoma"/>
                  <a:ea typeface="돋움"/>
                  <a:cs typeface="Tahoma"/>
                </a:rPr>
                <a:t> </a:t>
              </a:r>
              <a:r>
                <a:rPr lang="ko-KR" altLang="en-US" sz="900" b="0" i="0" u="none" strike="noStrike" baseline="0%">
                  <a:solidFill>
                    <a:srgbClr val="000000"/>
                  </a:solidFill>
                  <a:latin typeface="돋움"/>
                  <a:ea typeface="돋움"/>
                  <a:cs typeface="Tahoma"/>
                </a:rPr>
                <a:t>투자종료일</a:t>
              </a:r>
              <a:r>
                <a:rPr lang="ko-KR" altLang="en-US" sz="900" b="0" i="0" u="none" strike="noStrike" baseline="0%">
                  <a:solidFill>
                    <a:srgbClr val="000000"/>
                  </a:solidFill>
                  <a:latin typeface="Tahoma"/>
                  <a:ea typeface="돋움"/>
                  <a:cs typeface="Tahoma"/>
                </a:rPr>
                <a:t> </a:t>
              </a:r>
              <a:r>
                <a:rPr lang="ko-KR" altLang="en-US" sz="900" b="0" i="0" u="none" strike="noStrike" baseline="0%">
                  <a:solidFill>
                    <a:srgbClr val="000000"/>
                  </a:solidFill>
                  <a:latin typeface="돋움"/>
                  <a:ea typeface="돋움"/>
                  <a:cs typeface="Tahoma"/>
                </a:rPr>
                <a:t>작성</a:t>
              </a:r>
              <a:endParaRPr lang="ko-KR" altLang="en-US" sz="900" b="0" i="0" u="none" strike="noStrike" baseline="0%">
                <a:solidFill>
                  <a:srgbClr val="000000"/>
                </a:solidFill>
                <a:latin typeface="돋움"/>
                <a:ea typeface="돋움"/>
              </a:endParaRPr>
            </a:p>
          </xdr:txBody>
        </xdr:sp>
        <xdr:clientData/>
      </xdr:twoCellAnchor>
    </mc:Fallback>
  </mc:AlternateContent>
</xdr:wsDr>
</file>

<file path=xl/drawings/drawing2.xml><?xml version="1.0" encoding="utf-8"?>
<xdr:wsDr xmlns:xdr="http://purl.oclc.org/ooxml/drawingml/spreadsheetDrawing" xmlns:a="http://purl.oclc.org/ooxml/drawingml/main">
  <xdr:twoCellAnchor editAs="oneCell">
    <xdr:from>
      <xdr:col>4</xdr:col>
      <xdr:colOff>25400</xdr:colOff>
      <xdr:row>14</xdr:row>
      <xdr:rowOff>41275</xdr:rowOff>
    </xdr:from>
    <xdr:to>
      <xdr:col>44</xdr:col>
      <xdr:colOff>596900</xdr:colOff>
      <xdr:row>21</xdr:row>
      <xdr:rowOff>161925</xdr:rowOff>
    </xdr:to>
    <xdr:pic>
      <xdr:nvPicPr>
        <xdr:cNvPr id="3077" name="Picture 5">
          <a:extLst>
            <a:ext uri="{FF2B5EF4-FFF2-40B4-BE49-F238E27FC236}">
              <a16:creationId xmlns:a16="http://schemas.microsoft.com/office/drawing/2014/main" xmlns:a14="http://schemas.microsoft.com/office/drawing/2010/main" xmlns:mc="http://schemas.openxmlformats.org/markup-compatibility/2006" xmlns:a="http://schemas.openxmlformats.org/drawingml/2006/main" xmlns:xdr="http://schemas.openxmlformats.org/drawingml/2006/spreadsheetDrawing" xmlns="" id="{00000000-0008-0000-0A00-0000050C0000}"/>
            </a:ext>
          </a:extLst>
        </xdr:cNvPr>
        <xdr:cNvPicPr>
          <a:picLocks noChangeAspect="1" noChangeArrowheads="1"/>
          <a:extLst>
            <a:ext uri="{84589F7E-364E-4C9E-8A38-B11213B215E9}">
              <a14:cameraTool xmlns:a14="http://schemas.microsoft.com/office/drawing/2010/main" cellRange="$AI$4:$BX$11" spid="_x0000_s95511"/>
            </a:ext>
          </a:extLst>
        </xdr:cNvPicPr>
      </xdr:nvPicPr>
      <xdr:blipFill>
        <a:blip xmlns:r="http://purl.oclc.org/ooxml/officeDocument/relationships" r:embed="rId1"/>
        <a:srcRect/>
        <a:stretch>
          <a:fillRect/>
        </a:stretch>
      </xdr:blipFill>
      <xdr:spPr bwMode="auto">
        <a:xfrm>
          <a:off x="25400" y="2530475"/>
          <a:ext cx="29159200" cy="16319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%"/>
          <a:headEnd/>
          <a:tailEnd/>
        </a:ln>
      </xdr:spPr>
    </xdr:pic>
    <xdr:clientData/>
  </xdr:twoCellAnchor>
</xdr:wsDr>
</file>

<file path=xl/theme/theme1.xml><?xml version="1.0" encoding="utf-8"?>
<a:theme xmlns:a="http://purl.oclc.org/ooxml/drawingml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tint val="50%"/>
                <a:satMod val="300%"/>
              </a:schemeClr>
            </a:gs>
            <a:gs pos="35%">
              <a:schemeClr val="phClr">
                <a:tint val="37%"/>
                <a:satMod val="300%"/>
              </a:schemeClr>
            </a:gs>
            <a:gs pos="100%">
              <a:schemeClr val="phClr">
                <a:tint val="15%"/>
                <a:satMod val="350%"/>
              </a:schemeClr>
            </a:gs>
          </a:gsLst>
          <a:lin ang="16200000" scaled="1"/>
        </a:gradFill>
        <a:gradFill rotWithShape="1">
          <a:gsLst>
            <a:gs pos="0%">
              <a:schemeClr val="phClr">
                <a:shade val="51%"/>
                <a:satMod val="130%"/>
              </a:schemeClr>
            </a:gs>
            <a:gs pos="80%">
              <a:schemeClr val="phClr">
                <a:shade val="93%"/>
                <a:satMod val="130%"/>
              </a:schemeClr>
            </a:gs>
            <a:gs pos="100%">
              <a:schemeClr val="phClr">
                <a:shade val="94%"/>
                <a:satMod val="135%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%"/>
              <a:satMod val="105%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%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%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%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%">
              <a:schemeClr val="phClr">
                <a:tint val="40%"/>
                <a:satMod val="350%"/>
              </a:schemeClr>
            </a:gs>
            <a:gs pos="40%">
              <a:schemeClr val="phClr">
                <a:tint val="45%"/>
                <a:shade val="99%"/>
                <a:satMod val="350%"/>
              </a:schemeClr>
            </a:gs>
            <a:gs pos="100%">
              <a:schemeClr val="phClr">
                <a:shade val="20%"/>
                <a:satMod val="255%"/>
              </a:schemeClr>
            </a:gs>
          </a:gsLst>
          <a:path path="circle">
            <a:fillToRect l="50%" t="-80%" r="50%" b="180%"/>
          </a:path>
        </a:gradFill>
        <a:gradFill rotWithShape="1">
          <a:gsLst>
            <a:gs pos="0%">
              <a:schemeClr val="phClr">
                <a:tint val="80%"/>
                <a:satMod val="300%"/>
              </a:schemeClr>
            </a:gs>
            <a:gs pos="100%">
              <a:schemeClr val="phClr">
                <a:shade val="30%"/>
                <a:satMod val="200%"/>
              </a:schemeClr>
            </a:gs>
          </a:gsLst>
          <a:path path="circle">
            <a:fillToRect l="50%" t="50%" r="50%" b="50%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purl.oclc.org/ooxml/officeDocument/relationships/drawing" Target="../drawings/drawing1.xml"/><Relationship Id="rId1" Type="http://purl.oclc.org/ooxml/officeDocument/relationships/printerSettings" Target="../printerSettings/printerSettings2.bin"/><Relationship Id="rId4" Type="http://purl.oclc.org/ooxml/officeDocument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purl.oclc.org/ooxml/officeDocument/relationships/drawing" Target="../drawings/drawing2.xml"/><Relationship Id="rId1" Type="http://purl.oclc.org/ooxml/officeDocument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6.bin"/></Relationships>
</file>

<file path=xl/worksheets/_rels/sheet13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7.bin"/></Relationships>
</file>

<file path=xl/worksheets/_rels/sheet16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8.bin"/></Relationships>
</file>

<file path=xl/worksheets/_rels/sheet17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9.bin"/></Relationships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sheetPr codeName="Sheet7">
    <tabColor rgb="FFFFFF00"/>
  </sheetPr>
  <dimension ref="A1:K1048576"/>
  <sheetViews>
    <sheetView zoomScaleNormal="100" workbookViewId="0">
      <selection activeCell="C7" sqref="C7"/>
    </sheetView>
  </sheetViews>
  <sheetFormatPr defaultRowHeight="16.5"/>
  <cols>
    <col min="1" max="1" width="5.625" customWidth="1"/>
    <col min="2" max="2" width="10.625" customWidth="1"/>
    <col min="3" max="3" width="64.125" style="22" bestFit="1" customWidth="1"/>
    <col min="4" max="4" width="7.125" customWidth="1"/>
    <col min="5" max="5" width="15.625" customWidth="1"/>
    <col min="6" max="6" width="31.125" customWidth="1"/>
    <col min="8" max="8" width="23.75" customWidth="1"/>
    <col min="9" max="9" width="34.375" customWidth="1"/>
  </cols>
  <sheetData>
    <row r="1" spans="1:11" ht="17.25">
      <c r="A1" s="368" t="s">
        <v>174</v>
      </c>
      <c r="B1" s="368"/>
      <c r="C1" s="368"/>
      <c r="D1" s="368"/>
      <c r="E1" s="368"/>
      <c r="F1" s="13"/>
    </row>
    <row r="2" spans="1:11" ht="17.25">
      <c r="A2" s="14"/>
      <c r="B2" s="14"/>
      <c r="C2" s="317"/>
      <c r="D2" s="14"/>
      <c r="E2" s="14"/>
      <c r="F2" s="13"/>
      <c r="G2" s="174"/>
      <c r="H2" s="174"/>
      <c r="I2" s="174"/>
      <c r="J2" s="174"/>
      <c r="K2" s="174"/>
    </row>
    <row r="3" spans="1:11">
      <c r="A3" s="369" t="s">
        <v>149</v>
      </c>
      <c r="B3" s="370"/>
      <c r="C3" s="319" t="s">
        <v>150</v>
      </c>
      <c r="D3" s="144"/>
      <c r="E3" s="210" t="s">
        <v>149</v>
      </c>
      <c r="F3" s="209" t="s">
        <v>150</v>
      </c>
      <c r="G3" s="198"/>
      <c r="H3" s="210" t="s">
        <v>149</v>
      </c>
      <c r="I3" s="209" t="s">
        <v>150</v>
      </c>
      <c r="J3" s="174"/>
      <c r="K3" s="174"/>
    </row>
    <row r="4" spans="1:11" s="22" customFormat="1" ht="16.5" customHeight="1">
      <c r="A4" s="359" t="s">
        <v>149</v>
      </c>
      <c r="B4" s="360"/>
      <c r="C4" s="320" t="s">
        <v>1194</v>
      </c>
      <c r="D4" s="279"/>
      <c r="E4" s="365" t="s">
        <v>229</v>
      </c>
      <c r="F4" s="168" t="s">
        <v>109</v>
      </c>
      <c r="G4" s="266"/>
      <c r="H4" s="365" t="s">
        <v>824</v>
      </c>
      <c r="I4" s="280"/>
      <c r="J4" s="174"/>
      <c r="K4" s="174"/>
    </row>
    <row r="5" spans="1:11" s="22" customFormat="1" ht="16.5" customHeight="1">
      <c r="A5" s="361"/>
      <c r="B5" s="362"/>
      <c r="C5" s="320" t="s">
        <v>1195</v>
      </c>
      <c r="D5" s="279"/>
      <c r="E5" s="367"/>
      <c r="F5" s="168" t="s">
        <v>110</v>
      </c>
      <c r="G5" s="266"/>
      <c r="H5" s="366"/>
      <c r="I5" s="280"/>
      <c r="J5" s="174"/>
      <c r="K5" s="174"/>
    </row>
    <row r="6" spans="1:11" s="22" customFormat="1" ht="16.5" customHeight="1">
      <c r="A6" s="361"/>
      <c r="B6" s="362"/>
      <c r="C6" s="320" t="s">
        <v>1196</v>
      </c>
      <c r="D6" s="279"/>
      <c r="E6" s="371"/>
      <c r="F6" s="168" t="s">
        <v>119</v>
      </c>
      <c r="G6" s="266"/>
      <c r="H6" s="365" t="s">
        <v>755</v>
      </c>
      <c r="I6" s="281"/>
      <c r="J6" s="174"/>
      <c r="K6" s="174"/>
    </row>
    <row r="7" spans="1:11" s="22" customFormat="1" ht="16.5" customHeight="1">
      <c r="A7" s="363"/>
      <c r="B7" s="364"/>
      <c r="C7" s="320"/>
      <c r="D7" s="279"/>
      <c r="E7" s="371"/>
      <c r="F7" s="168" t="s">
        <v>170</v>
      </c>
      <c r="G7" s="266"/>
      <c r="H7" s="367"/>
      <c r="I7" s="281"/>
      <c r="J7" s="174"/>
      <c r="K7" s="174"/>
    </row>
    <row r="8" spans="1:11" s="22" customFormat="1" ht="16.5" customHeight="1">
      <c r="A8" s="359" t="s">
        <v>814</v>
      </c>
      <c r="B8" s="360"/>
      <c r="C8" s="320" t="s">
        <v>1101</v>
      </c>
      <c r="D8" s="279"/>
      <c r="E8" s="372"/>
      <c r="F8" s="168"/>
      <c r="G8" s="266"/>
      <c r="H8" s="366"/>
      <c r="I8" s="281"/>
      <c r="J8" s="174"/>
      <c r="K8" s="174"/>
    </row>
    <row r="9" spans="1:11" s="22" customFormat="1" ht="16.5" customHeight="1">
      <c r="A9" s="361"/>
      <c r="B9" s="362"/>
      <c r="C9" s="320" t="s">
        <v>1169</v>
      </c>
      <c r="D9" s="279"/>
      <c r="E9" s="373" t="s">
        <v>230</v>
      </c>
      <c r="F9" s="168" t="s">
        <v>59</v>
      </c>
      <c r="G9" s="266"/>
      <c r="H9" s="365" t="s">
        <v>791</v>
      </c>
      <c r="I9" s="281"/>
      <c r="J9" s="174"/>
      <c r="K9" s="174"/>
    </row>
    <row r="10" spans="1:11" s="22" customFormat="1">
      <c r="A10" s="361"/>
      <c r="B10" s="362"/>
      <c r="C10" s="320" t="s">
        <v>1104</v>
      </c>
      <c r="D10" s="279"/>
      <c r="E10" s="374"/>
      <c r="F10" s="168" t="s">
        <v>817</v>
      </c>
      <c r="G10" s="266"/>
      <c r="H10" s="367"/>
      <c r="I10" s="281"/>
      <c r="J10" s="174"/>
      <c r="K10" s="174"/>
    </row>
    <row r="11" spans="1:11" s="22" customFormat="1">
      <c r="A11" s="363"/>
      <c r="B11" s="364"/>
      <c r="C11" s="320"/>
      <c r="D11" s="279"/>
      <c r="E11" s="374"/>
      <c r="F11" s="168" t="s">
        <v>151</v>
      </c>
      <c r="G11" s="266"/>
      <c r="H11" s="366"/>
      <c r="I11" s="281"/>
      <c r="J11" s="174"/>
      <c r="K11" s="174"/>
    </row>
    <row r="12" spans="1:11" s="22" customFormat="1">
      <c r="A12" s="376" t="s">
        <v>815</v>
      </c>
      <c r="B12" s="376"/>
      <c r="C12" s="321" t="s">
        <v>1102</v>
      </c>
      <c r="D12" s="279"/>
      <c r="E12" s="374"/>
      <c r="F12" s="168" t="s">
        <v>99</v>
      </c>
      <c r="G12" s="266"/>
      <c r="H12" s="391" t="s">
        <v>870</v>
      </c>
      <c r="I12" s="169" t="s">
        <v>871</v>
      </c>
      <c r="J12" s="174"/>
      <c r="K12" s="174"/>
    </row>
    <row r="13" spans="1:11" s="22" customFormat="1">
      <c r="A13" s="376"/>
      <c r="B13" s="376"/>
      <c r="C13" s="321" t="s">
        <v>1165</v>
      </c>
      <c r="D13" s="279"/>
      <c r="E13" s="374"/>
      <c r="F13" s="168" t="s">
        <v>169</v>
      </c>
      <c r="G13" s="266"/>
      <c r="H13" s="392"/>
      <c r="I13" s="169" t="s">
        <v>872</v>
      </c>
      <c r="J13" s="174"/>
      <c r="K13" s="174"/>
    </row>
    <row r="14" spans="1:11" s="22" customFormat="1" ht="17.100000000000001" customHeight="1">
      <c r="A14" s="376"/>
      <c r="B14" s="376"/>
      <c r="C14" s="321"/>
      <c r="D14" s="279"/>
      <c r="E14" s="374"/>
      <c r="F14" s="168" t="s">
        <v>818</v>
      </c>
      <c r="G14" s="266"/>
      <c r="H14" s="392"/>
      <c r="I14" s="169" t="s">
        <v>873</v>
      </c>
      <c r="J14" s="174"/>
      <c r="K14" s="174"/>
    </row>
    <row r="15" spans="1:11" s="22" customFormat="1">
      <c r="A15" s="350" t="s">
        <v>1073</v>
      </c>
      <c r="B15" s="351"/>
      <c r="C15" s="321" t="s">
        <v>1167</v>
      </c>
      <c r="D15" s="279"/>
      <c r="E15" s="374"/>
      <c r="F15" s="168" t="s">
        <v>819</v>
      </c>
      <c r="G15" s="266"/>
      <c r="H15" s="393"/>
      <c r="I15" s="169" t="s">
        <v>628</v>
      </c>
      <c r="J15" s="174"/>
      <c r="K15" s="174"/>
    </row>
    <row r="16" spans="1:11" s="22" customFormat="1">
      <c r="A16" s="352"/>
      <c r="B16" s="353"/>
      <c r="C16" s="321" t="s">
        <v>1103</v>
      </c>
      <c r="D16" s="279"/>
      <c r="E16" s="374"/>
      <c r="F16" s="168" t="s">
        <v>418</v>
      </c>
      <c r="G16" s="266"/>
      <c r="H16" s="390" t="s">
        <v>753</v>
      </c>
      <c r="I16" s="282" t="s">
        <v>877</v>
      </c>
      <c r="J16" s="174"/>
      <c r="K16" s="174"/>
    </row>
    <row r="17" spans="1:11" s="22" customFormat="1">
      <c r="A17" s="352"/>
      <c r="B17" s="353"/>
      <c r="C17" s="320" t="s">
        <v>1168</v>
      </c>
      <c r="D17" s="279"/>
      <c r="E17" s="374"/>
      <c r="F17" s="211" t="s">
        <v>419</v>
      </c>
      <c r="G17" s="266"/>
      <c r="H17" s="390"/>
      <c r="I17" s="282" t="s">
        <v>878</v>
      </c>
      <c r="J17" s="174"/>
      <c r="K17" s="174"/>
    </row>
    <row r="18" spans="1:11" s="22" customFormat="1" ht="16.5" customHeight="1">
      <c r="A18" s="352"/>
      <c r="B18" s="353"/>
      <c r="C18" s="321" t="s">
        <v>1105</v>
      </c>
      <c r="D18" s="279"/>
      <c r="E18" s="374"/>
      <c r="F18" s="168" t="s">
        <v>152</v>
      </c>
      <c r="G18" s="266"/>
      <c r="H18" s="390"/>
      <c r="I18" s="282" t="s">
        <v>879</v>
      </c>
      <c r="J18" s="174"/>
      <c r="K18" s="174"/>
    </row>
    <row r="19" spans="1:11" s="22" customFormat="1" ht="16.5" customHeight="1">
      <c r="A19" s="354"/>
      <c r="B19" s="355"/>
      <c r="C19" s="320"/>
      <c r="D19" s="279"/>
      <c r="E19" s="374"/>
      <c r="F19" s="168" t="s">
        <v>420</v>
      </c>
      <c r="G19" s="266"/>
      <c r="H19" s="390"/>
      <c r="I19" s="282" t="s">
        <v>880</v>
      </c>
      <c r="J19" s="174"/>
      <c r="K19" s="174"/>
    </row>
    <row r="20" spans="1:11" s="22" customFormat="1" ht="16.5" customHeight="1">
      <c r="A20" s="377" t="s">
        <v>615</v>
      </c>
      <c r="B20" s="378"/>
      <c r="C20" s="322" t="s">
        <v>1106</v>
      </c>
      <c r="D20" s="279"/>
      <c r="E20" s="374"/>
      <c r="F20" s="168" t="s">
        <v>118</v>
      </c>
      <c r="G20" s="266"/>
      <c r="H20" s="390"/>
      <c r="I20" s="282" t="s">
        <v>881</v>
      </c>
      <c r="J20" s="174"/>
      <c r="K20" s="174"/>
    </row>
    <row r="21" spans="1:11" s="22" customFormat="1">
      <c r="A21" s="379"/>
      <c r="B21" s="380"/>
      <c r="C21" s="322" t="s">
        <v>1107</v>
      </c>
      <c r="D21" s="279"/>
      <c r="E21" s="374"/>
      <c r="F21" s="169"/>
      <c r="G21" s="266"/>
      <c r="H21" s="390"/>
      <c r="I21" s="282" t="s">
        <v>882</v>
      </c>
      <c r="J21" s="174"/>
      <c r="K21" s="174"/>
    </row>
    <row r="22" spans="1:11" s="22" customFormat="1">
      <c r="A22" s="381"/>
      <c r="B22" s="382"/>
      <c r="C22" s="322"/>
      <c r="D22" s="279"/>
      <c r="E22" s="374"/>
      <c r="F22" s="169"/>
      <c r="G22" s="266"/>
      <c r="H22" s="390"/>
      <c r="I22" s="282" t="s">
        <v>883</v>
      </c>
      <c r="J22" s="174"/>
      <c r="K22" s="174"/>
    </row>
    <row r="23" spans="1:11" s="22" customFormat="1">
      <c r="A23" s="344" t="s">
        <v>616</v>
      </c>
      <c r="B23" s="345"/>
      <c r="C23" s="323" t="s">
        <v>2</v>
      </c>
      <c r="D23" s="279"/>
      <c r="E23" s="374"/>
      <c r="F23" s="169"/>
      <c r="G23" s="266"/>
      <c r="H23" s="390"/>
      <c r="I23" s="282" t="s">
        <v>1116</v>
      </c>
      <c r="J23" s="174"/>
      <c r="K23" s="174"/>
    </row>
    <row r="24" spans="1:11" s="22" customFormat="1">
      <c r="A24" s="348"/>
      <c r="B24" s="349"/>
      <c r="C24" s="323" t="s">
        <v>816</v>
      </c>
      <c r="D24" s="279"/>
      <c r="E24" s="375"/>
      <c r="F24" s="169"/>
      <c r="G24" s="266"/>
      <c r="H24" s="390"/>
      <c r="I24" s="282" t="s">
        <v>1117</v>
      </c>
      <c r="J24" s="174"/>
      <c r="K24" s="174"/>
    </row>
    <row r="25" spans="1:11" s="22" customFormat="1" ht="16.5" customHeight="1">
      <c r="A25" s="344" t="s">
        <v>617</v>
      </c>
      <c r="B25" s="345"/>
      <c r="C25" s="323" t="s">
        <v>207</v>
      </c>
      <c r="D25" s="279"/>
      <c r="E25" s="365" t="s">
        <v>618</v>
      </c>
      <c r="F25" s="168" t="s">
        <v>114</v>
      </c>
      <c r="G25" s="266"/>
      <c r="H25" s="390"/>
      <c r="I25" s="282" t="s">
        <v>1118</v>
      </c>
      <c r="J25" s="174"/>
      <c r="K25" s="174"/>
    </row>
    <row r="26" spans="1:11" s="22" customFormat="1">
      <c r="A26" s="346"/>
      <c r="B26" s="347"/>
      <c r="C26" s="323" t="s">
        <v>161</v>
      </c>
      <c r="D26" s="279"/>
      <c r="E26" s="367"/>
      <c r="F26" s="168" t="s">
        <v>178</v>
      </c>
      <c r="G26" s="266"/>
      <c r="H26" s="390"/>
      <c r="I26" s="282" t="s">
        <v>1119</v>
      </c>
      <c r="J26" s="174"/>
      <c r="K26" s="174"/>
    </row>
    <row r="27" spans="1:11" s="22" customFormat="1">
      <c r="A27" s="346"/>
      <c r="B27" s="347"/>
      <c r="C27" s="323" t="s">
        <v>408</v>
      </c>
      <c r="D27" s="279"/>
      <c r="E27" s="366"/>
      <c r="F27" s="168" t="s">
        <v>179</v>
      </c>
      <c r="G27" s="266"/>
      <c r="H27" s="390"/>
      <c r="I27" s="282" t="s">
        <v>1120</v>
      </c>
    </row>
    <row r="28" spans="1:11" s="22" customFormat="1">
      <c r="A28" s="346"/>
      <c r="B28" s="347"/>
      <c r="C28" s="323" t="s">
        <v>409</v>
      </c>
      <c r="D28" s="279"/>
      <c r="E28" s="365" t="s">
        <v>619</v>
      </c>
      <c r="F28" s="168" t="s">
        <v>115</v>
      </c>
      <c r="G28" s="266"/>
      <c r="H28" s="266"/>
      <c r="I28" s="266"/>
    </row>
    <row r="29" spans="1:11" s="22" customFormat="1">
      <c r="A29" s="348"/>
      <c r="B29" s="349"/>
      <c r="C29" s="323" t="s">
        <v>118</v>
      </c>
      <c r="D29" s="279"/>
      <c r="E29" s="367"/>
      <c r="F29" s="168" t="s">
        <v>172</v>
      </c>
      <c r="G29" s="266"/>
      <c r="H29" s="266"/>
      <c r="I29" s="266"/>
    </row>
    <row r="30" spans="1:11" s="22" customFormat="1" ht="17.649999999999999" customHeight="1">
      <c r="A30" s="344" t="s">
        <v>184</v>
      </c>
      <c r="B30" s="345"/>
      <c r="C30" s="323" t="s">
        <v>756</v>
      </c>
      <c r="D30" s="279"/>
      <c r="E30" s="367"/>
      <c r="F30" s="168" t="s">
        <v>97</v>
      </c>
      <c r="G30" s="266"/>
      <c r="H30" s="266"/>
      <c r="I30" s="266"/>
    </row>
    <row r="31" spans="1:11" s="22" customFormat="1">
      <c r="A31" s="346"/>
      <c r="B31" s="347"/>
      <c r="C31" s="323" t="s">
        <v>757</v>
      </c>
      <c r="D31" s="279"/>
      <c r="E31" s="367"/>
      <c r="F31" s="168" t="s">
        <v>421</v>
      </c>
      <c r="G31" s="266"/>
      <c r="H31" s="266"/>
      <c r="I31" s="266"/>
    </row>
    <row r="32" spans="1:11" s="22" customFormat="1">
      <c r="A32" s="346"/>
      <c r="B32" s="347"/>
      <c r="C32" s="323" t="s">
        <v>758</v>
      </c>
      <c r="D32" s="279"/>
      <c r="E32" s="367"/>
      <c r="F32" s="168" t="s">
        <v>422</v>
      </c>
      <c r="G32" s="266"/>
      <c r="H32" s="266"/>
      <c r="I32" s="266"/>
    </row>
    <row r="33" spans="1:9" s="22" customFormat="1">
      <c r="A33" s="346"/>
      <c r="B33" s="347"/>
      <c r="C33" s="323" t="s">
        <v>759</v>
      </c>
      <c r="D33" s="279"/>
      <c r="E33" s="367"/>
      <c r="F33" s="168" t="s">
        <v>423</v>
      </c>
      <c r="G33" s="266"/>
      <c r="H33" s="266"/>
      <c r="I33" s="266"/>
    </row>
    <row r="34" spans="1:9" s="22" customFormat="1">
      <c r="A34" s="346"/>
      <c r="B34" s="347"/>
      <c r="C34" s="323"/>
      <c r="D34" s="279"/>
      <c r="E34" s="367"/>
      <c r="F34" s="168" t="s">
        <v>424</v>
      </c>
      <c r="G34" s="266"/>
      <c r="H34" s="266"/>
      <c r="I34" s="266"/>
    </row>
    <row r="35" spans="1:9" s="22" customFormat="1">
      <c r="A35" s="346"/>
      <c r="B35" s="347"/>
      <c r="C35" s="323" t="s">
        <v>760</v>
      </c>
      <c r="D35" s="279"/>
      <c r="E35" s="367"/>
      <c r="F35" s="168" t="s">
        <v>147</v>
      </c>
      <c r="G35" s="266"/>
      <c r="H35" s="266"/>
      <c r="I35" s="266"/>
    </row>
    <row r="36" spans="1:9" s="22" customFormat="1">
      <c r="A36" s="346"/>
      <c r="B36" s="347"/>
      <c r="C36" s="324" t="s">
        <v>761</v>
      </c>
      <c r="D36" s="279"/>
      <c r="E36" s="366"/>
      <c r="F36" s="168" t="s">
        <v>118</v>
      </c>
      <c r="G36" s="266"/>
      <c r="H36" s="266"/>
      <c r="I36" s="266"/>
    </row>
    <row r="37" spans="1:9" s="22" customFormat="1">
      <c r="A37" s="346"/>
      <c r="B37" s="347"/>
      <c r="C37" s="323" t="s">
        <v>762</v>
      </c>
      <c r="D37" s="279"/>
      <c r="E37" s="336" t="s">
        <v>620</v>
      </c>
      <c r="F37" s="168" t="s">
        <v>126</v>
      </c>
      <c r="G37" s="266"/>
      <c r="H37" s="266"/>
      <c r="I37" s="266"/>
    </row>
    <row r="38" spans="1:9" s="22" customFormat="1">
      <c r="A38" s="346"/>
      <c r="B38" s="347"/>
      <c r="C38" s="324" t="s">
        <v>763</v>
      </c>
      <c r="D38" s="279"/>
      <c r="E38" s="336"/>
      <c r="F38" s="168" t="s">
        <v>127</v>
      </c>
      <c r="G38" s="266"/>
      <c r="H38" s="266"/>
      <c r="I38" s="266"/>
    </row>
    <row r="39" spans="1:9" s="22" customFormat="1">
      <c r="A39" s="346"/>
      <c r="B39" s="347"/>
      <c r="C39" s="323" t="s">
        <v>764</v>
      </c>
      <c r="D39" s="279"/>
      <c r="E39" s="336"/>
      <c r="F39" s="168" t="s">
        <v>147</v>
      </c>
      <c r="G39" s="266"/>
      <c r="H39" s="266"/>
      <c r="I39" s="266"/>
    </row>
    <row r="40" spans="1:9" s="22" customFormat="1">
      <c r="A40" s="346"/>
      <c r="B40" s="347"/>
      <c r="C40" s="323" t="s">
        <v>765</v>
      </c>
      <c r="D40" s="279"/>
      <c r="E40" s="336"/>
      <c r="F40" s="168" t="s">
        <v>128</v>
      </c>
      <c r="G40" s="266"/>
      <c r="H40" s="266"/>
      <c r="I40" s="266"/>
    </row>
    <row r="41" spans="1:9" s="22" customFormat="1">
      <c r="A41" s="346"/>
      <c r="B41" s="347"/>
      <c r="C41" s="323" t="s">
        <v>766</v>
      </c>
      <c r="D41" s="279"/>
      <c r="E41" s="336"/>
      <c r="F41" s="168" t="s">
        <v>820</v>
      </c>
      <c r="G41" s="266"/>
      <c r="H41" s="266"/>
      <c r="I41" s="266"/>
    </row>
    <row r="42" spans="1:9" s="22" customFormat="1">
      <c r="A42" s="346"/>
      <c r="B42" s="347"/>
      <c r="C42" s="324" t="s">
        <v>767</v>
      </c>
      <c r="D42" s="279"/>
      <c r="E42" s="336"/>
      <c r="F42" s="168"/>
      <c r="G42" s="266"/>
      <c r="H42" s="266"/>
      <c r="I42" s="266"/>
    </row>
    <row r="43" spans="1:9" s="22" customFormat="1" ht="16.5" customHeight="1">
      <c r="A43" s="346"/>
      <c r="B43" s="347"/>
      <c r="C43" s="324" t="s">
        <v>768</v>
      </c>
      <c r="D43" s="279"/>
      <c r="E43" s="365" t="s">
        <v>625</v>
      </c>
      <c r="F43" s="168" t="s">
        <v>201</v>
      </c>
      <c r="G43" s="266"/>
      <c r="H43" s="266"/>
      <c r="I43" s="266"/>
    </row>
    <row r="44" spans="1:9" s="22" customFormat="1">
      <c r="A44" s="346"/>
      <c r="B44" s="347"/>
      <c r="C44" s="324" t="s">
        <v>769</v>
      </c>
      <c r="D44" s="279"/>
      <c r="E44" s="367"/>
      <c r="F44" s="168" t="s">
        <v>425</v>
      </c>
      <c r="G44" s="266"/>
      <c r="H44" s="266"/>
      <c r="I44" s="266"/>
    </row>
    <row r="45" spans="1:9" s="22" customFormat="1" ht="16.5" customHeight="1">
      <c r="A45" s="346"/>
      <c r="B45" s="347"/>
      <c r="C45" s="324" t="s">
        <v>770</v>
      </c>
      <c r="D45" s="279"/>
      <c r="E45" s="367"/>
      <c r="F45" s="168" t="s">
        <v>202</v>
      </c>
      <c r="G45" s="266"/>
      <c r="H45" s="266"/>
      <c r="I45" s="266"/>
    </row>
    <row r="46" spans="1:9" s="22" customFormat="1" ht="16.5" customHeight="1">
      <c r="A46" s="346"/>
      <c r="B46" s="347"/>
      <c r="C46" s="324" t="s">
        <v>771</v>
      </c>
      <c r="D46" s="279"/>
      <c r="E46" s="367"/>
      <c r="F46" s="211" t="s">
        <v>205</v>
      </c>
      <c r="G46" s="266"/>
      <c r="H46" s="266"/>
      <c r="I46" s="266"/>
    </row>
    <row r="47" spans="1:9" s="22" customFormat="1">
      <c r="A47" s="346"/>
      <c r="B47" s="347"/>
      <c r="C47" s="324" t="s">
        <v>772</v>
      </c>
      <c r="D47" s="279"/>
      <c r="E47" s="366"/>
      <c r="F47" s="147" t="s">
        <v>206</v>
      </c>
      <c r="G47" s="266"/>
      <c r="H47" s="266"/>
      <c r="I47" s="266"/>
    </row>
    <row r="48" spans="1:9" s="22" customFormat="1" ht="27" customHeight="1">
      <c r="A48" s="348"/>
      <c r="B48" s="349"/>
      <c r="C48" s="324" t="s">
        <v>773</v>
      </c>
      <c r="D48" s="279"/>
      <c r="E48" s="365" t="s">
        <v>630</v>
      </c>
      <c r="F48" s="147" t="s">
        <v>58</v>
      </c>
      <c r="G48" s="266"/>
      <c r="H48" s="266"/>
      <c r="I48" s="266"/>
    </row>
    <row r="49" spans="1:9" s="22" customFormat="1" ht="24.75" customHeight="1">
      <c r="A49" s="337" t="s">
        <v>621</v>
      </c>
      <c r="B49" s="338"/>
      <c r="C49" s="324" t="s">
        <v>57</v>
      </c>
      <c r="D49" s="279"/>
      <c r="E49" s="367"/>
      <c r="F49" s="147" t="s">
        <v>98</v>
      </c>
      <c r="G49" s="266"/>
      <c r="H49" s="266"/>
      <c r="I49" s="266"/>
    </row>
    <row r="50" spans="1:9" s="22" customFormat="1" ht="24.75" customHeight="1">
      <c r="A50" s="341"/>
      <c r="B50" s="342"/>
      <c r="C50" s="324" t="s">
        <v>863</v>
      </c>
      <c r="D50" s="279"/>
      <c r="E50" s="367"/>
      <c r="F50" s="147" t="s">
        <v>426</v>
      </c>
      <c r="G50" s="266"/>
      <c r="H50" s="266"/>
      <c r="I50" s="266"/>
    </row>
    <row r="51" spans="1:9" s="22" customFormat="1" ht="16.5" customHeight="1">
      <c r="A51" s="356" t="s">
        <v>622</v>
      </c>
      <c r="B51" s="351"/>
      <c r="C51" s="324" t="s">
        <v>623</v>
      </c>
      <c r="D51" s="279"/>
      <c r="E51" s="367"/>
      <c r="F51" s="147" t="s">
        <v>116</v>
      </c>
      <c r="G51" s="266"/>
      <c r="H51" s="266"/>
      <c r="I51" s="266"/>
    </row>
    <row r="52" spans="1:9" s="22" customFormat="1" ht="27">
      <c r="A52" s="357"/>
      <c r="B52" s="353"/>
      <c r="C52" s="324" t="s">
        <v>624</v>
      </c>
      <c r="D52" s="279"/>
      <c r="E52" s="367"/>
      <c r="F52" s="168" t="s">
        <v>427</v>
      </c>
      <c r="G52" s="266"/>
      <c r="H52" s="266"/>
      <c r="I52" s="266"/>
    </row>
    <row r="53" spans="1:9" s="22" customFormat="1">
      <c r="A53" s="357"/>
      <c r="B53" s="353"/>
      <c r="C53" s="324" t="s">
        <v>626</v>
      </c>
      <c r="D53" s="279"/>
      <c r="E53" s="367"/>
      <c r="F53" s="147"/>
      <c r="G53" s="266"/>
      <c r="H53" s="266"/>
      <c r="I53" s="266"/>
    </row>
    <row r="54" spans="1:9" s="22" customFormat="1">
      <c r="A54" s="357"/>
      <c r="B54" s="353"/>
      <c r="C54" s="324" t="s">
        <v>627</v>
      </c>
      <c r="D54" s="279"/>
      <c r="E54" s="366"/>
      <c r="F54" s="168"/>
      <c r="G54" s="266"/>
      <c r="H54" s="266"/>
      <c r="I54" s="266"/>
    </row>
    <row r="55" spans="1:9" s="22" customFormat="1">
      <c r="A55" s="357"/>
      <c r="B55" s="353"/>
      <c r="C55" s="324" t="s">
        <v>1039</v>
      </c>
      <c r="D55" s="279"/>
      <c r="E55" s="365" t="s">
        <v>631</v>
      </c>
      <c r="F55" s="168" t="s">
        <v>428</v>
      </c>
      <c r="G55" s="266"/>
      <c r="H55" s="266"/>
      <c r="I55" s="266"/>
    </row>
    <row r="56" spans="1:9" s="22" customFormat="1" ht="16.5" customHeight="1">
      <c r="A56" s="357"/>
      <c r="B56" s="353"/>
      <c r="D56" s="279"/>
      <c r="E56" s="367"/>
      <c r="F56" s="168" t="s">
        <v>429</v>
      </c>
      <c r="G56" s="266"/>
      <c r="H56" s="266"/>
      <c r="I56" s="266"/>
    </row>
    <row r="57" spans="1:9" s="22" customFormat="1">
      <c r="A57" s="357"/>
      <c r="B57" s="353"/>
      <c r="C57" s="324"/>
      <c r="D57" s="279"/>
      <c r="E57" s="367"/>
      <c r="F57" s="168" t="s">
        <v>430</v>
      </c>
      <c r="G57" s="266"/>
      <c r="H57" s="266"/>
      <c r="I57" s="266"/>
    </row>
    <row r="58" spans="1:9" s="22" customFormat="1">
      <c r="A58" s="358"/>
      <c r="B58" s="355"/>
      <c r="C58" s="324"/>
      <c r="D58" s="279"/>
      <c r="E58" s="367"/>
      <c r="F58" s="168" t="s">
        <v>431</v>
      </c>
      <c r="G58" s="266"/>
      <c r="H58" s="266"/>
      <c r="I58" s="266"/>
    </row>
    <row r="59" spans="1:9" s="22" customFormat="1">
      <c r="A59" s="359" t="s">
        <v>405</v>
      </c>
      <c r="B59" s="360"/>
      <c r="C59" s="324" t="s">
        <v>629</v>
      </c>
      <c r="D59" s="279"/>
      <c r="E59" s="366"/>
      <c r="F59" s="168" t="s">
        <v>118</v>
      </c>
      <c r="G59" s="266"/>
      <c r="H59" s="266"/>
      <c r="I59" s="266"/>
    </row>
    <row r="60" spans="1:9" s="22" customFormat="1">
      <c r="A60" s="361"/>
      <c r="B60" s="362"/>
      <c r="C60" s="324" t="s">
        <v>7</v>
      </c>
      <c r="D60" s="279"/>
      <c r="E60" s="365" t="s">
        <v>632</v>
      </c>
      <c r="F60" s="168" t="s">
        <v>188</v>
      </c>
      <c r="G60" s="266"/>
      <c r="H60" s="266"/>
      <c r="I60" s="266"/>
    </row>
    <row r="61" spans="1:9" s="22" customFormat="1">
      <c r="A61" s="363"/>
      <c r="B61" s="364"/>
      <c r="C61" s="324" t="s">
        <v>6</v>
      </c>
      <c r="D61" s="279"/>
      <c r="E61" s="367"/>
      <c r="F61" s="168" t="s">
        <v>189</v>
      </c>
      <c r="G61" s="266"/>
      <c r="H61" s="266"/>
      <c r="I61" s="266"/>
    </row>
    <row r="62" spans="1:9" s="22" customFormat="1">
      <c r="A62" s="343" t="s">
        <v>153</v>
      </c>
      <c r="B62" s="343"/>
      <c r="C62" s="324" t="s">
        <v>406</v>
      </c>
      <c r="D62" s="279"/>
      <c r="E62" s="367"/>
      <c r="F62" s="168" t="s">
        <v>202</v>
      </c>
      <c r="G62" s="266"/>
      <c r="H62" s="266"/>
      <c r="I62" s="266"/>
    </row>
    <row r="63" spans="1:9" s="22" customFormat="1">
      <c r="A63" s="343"/>
      <c r="B63" s="343"/>
      <c r="C63" s="324" t="s">
        <v>154</v>
      </c>
      <c r="D63" s="279"/>
      <c r="E63" s="367"/>
      <c r="F63" s="168" t="s">
        <v>205</v>
      </c>
      <c r="G63" s="266"/>
      <c r="H63" s="266"/>
      <c r="I63" s="266"/>
    </row>
    <row r="64" spans="1:9" s="22" customFormat="1" ht="16.5" customHeight="1">
      <c r="A64" s="343"/>
      <c r="B64" s="343"/>
      <c r="C64" s="324" t="s">
        <v>155</v>
      </c>
      <c r="D64" s="279"/>
      <c r="E64" s="367"/>
      <c r="F64" s="168" t="s">
        <v>432</v>
      </c>
      <c r="G64" s="266"/>
      <c r="H64" s="266"/>
      <c r="I64" s="266"/>
    </row>
    <row r="65" spans="1:9" s="22" customFormat="1">
      <c r="A65" s="343"/>
      <c r="B65" s="343"/>
      <c r="C65" s="324" t="s">
        <v>156</v>
      </c>
      <c r="D65" s="279"/>
      <c r="E65" s="366"/>
      <c r="F65" s="211" t="s">
        <v>203</v>
      </c>
      <c r="G65" s="266"/>
      <c r="H65" s="266"/>
      <c r="I65" s="266"/>
    </row>
    <row r="66" spans="1:9" s="22" customFormat="1" ht="17.25" customHeight="1">
      <c r="A66" s="343"/>
      <c r="B66" s="343"/>
      <c r="C66" s="324" t="s">
        <v>157</v>
      </c>
      <c r="D66" s="279"/>
      <c r="E66" s="365" t="s">
        <v>633</v>
      </c>
      <c r="F66" s="168" t="s">
        <v>198</v>
      </c>
      <c r="G66" s="266"/>
      <c r="H66" s="266"/>
      <c r="I66" s="266"/>
    </row>
    <row r="67" spans="1:9" s="22" customFormat="1" ht="16.5" customHeight="1">
      <c r="A67" s="343"/>
      <c r="B67" s="343"/>
      <c r="C67" s="324" t="s">
        <v>410</v>
      </c>
      <c r="D67" s="279"/>
      <c r="E67" s="366"/>
      <c r="F67" s="147" t="s">
        <v>433</v>
      </c>
      <c r="G67" s="266"/>
      <c r="H67" s="266"/>
      <c r="I67" s="266"/>
    </row>
    <row r="68" spans="1:9" s="22" customFormat="1">
      <c r="A68" s="343"/>
      <c r="B68" s="343"/>
      <c r="C68" s="324" t="s">
        <v>411</v>
      </c>
      <c r="D68" s="279"/>
      <c r="E68" s="387" t="s">
        <v>634</v>
      </c>
      <c r="F68" s="212" t="s">
        <v>821</v>
      </c>
      <c r="G68" s="266"/>
      <c r="H68" s="266"/>
      <c r="I68" s="266"/>
    </row>
    <row r="69" spans="1:9" s="22" customFormat="1" ht="16.5" customHeight="1">
      <c r="A69" s="343"/>
      <c r="B69" s="343"/>
      <c r="C69" s="324" t="s">
        <v>158</v>
      </c>
      <c r="D69" s="279"/>
      <c r="E69" s="388"/>
      <c r="F69" s="212" t="s">
        <v>1112</v>
      </c>
      <c r="G69" s="266"/>
      <c r="H69" s="266"/>
      <c r="I69" s="266"/>
    </row>
    <row r="70" spans="1:9" s="22" customFormat="1" ht="18" customHeight="1">
      <c r="A70" s="343"/>
      <c r="B70" s="343"/>
      <c r="C70" s="324" t="s">
        <v>412</v>
      </c>
      <c r="D70" s="279"/>
      <c r="E70" s="388"/>
      <c r="F70" s="212" t="s">
        <v>1113</v>
      </c>
      <c r="G70" s="266"/>
      <c r="H70" s="266"/>
      <c r="I70" s="266"/>
    </row>
    <row r="71" spans="1:9" s="22" customFormat="1" ht="16.5" customHeight="1">
      <c r="A71" s="343"/>
      <c r="B71" s="343"/>
      <c r="C71" s="324" t="s">
        <v>118</v>
      </c>
      <c r="D71" s="279"/>
      <c r="E71" s="388"/>
      <c r="F71" s="212" t="s">
        <v>1114</v>
      </c>
      <c r="G71" s="266"/>
      <c r="H71" s="266"/>
      <c r="I71" s="266"/>
    </row>
    <row r="72" spans="1:9" s="22" customFormat="1">
      <c r="A72" s="350" t="s">
        <v>159</v>
      </c>
      <c r="B72" s="351"/>
      <c r="C72" s="325" t="s">
        <v>138</v>
      </c>
      <c r="D72" s="279"/>
      <c r="E72" s="388"/>
      <c r="F72" s="212" t="s">
        <v>1115</v>
      </c>
      <c r="G72" s="266"/>
      <c r="H72" s="266"/>
      <c r="I72" s="266"/>
    </row>
    <row r="73" spans="1:9" s="22" customFormat="1">
      <c r="A73" s="352"/>
      <c r="B73" s="353"/>
      <c r="C73" s="325" t="s">
        <v>139</v>
      </c>
      <c r="D73" s="279"/>
      <c r="E73" s="388"/>
      <c r="F73" s="147"/>
      <c r="G73" s="266"/>
      <c r="H73" s="266"/>
      <c r="I73" s="266"/>
    </row>
    <row r="74" spans="1:9" s="22" customFormat="1">
      <c r="A74" s="352"/>
      <c r="B74" s="353"/>
      <c r="C74" s="324" t="s">
        <v>140</v>
      </c>
      <c r="D74" s="279"/>
      <c r="E74" s="388"/>
      <c r="F74" s="147"/>
      <c r="G74" s="266"/>
      <c r="H74" s="266"/>
      <c r="I74" s="266"/>
    </row>
    <row r="75" spans="1:9" s="22" customFormat="1">
      <c r="A75" s="352"/>
      <c r="B75" s="353"/>
      <c r="C75" s="324" t="s">
        <v>141</v>
      </c>
      <c r="D75" s="279"/>
      <c r="E75" s="388"/>
      <c r="F75" s="147"/>
      <c r="G75" s="266"/>
      <c r="H75" s="266"/>
      <c r="I75" s="266"/>
    </row>
    <row r="76" spans="1:9" s="22" customFormat="1" ht="16.5" customHeight="1">
      <c r="A76" s="354"/>
      <c r="B76" s="355"/>
      <c r="C76" s="324" t="s">
        <v>56</v>
      </c>
      <c r="D76" s="279"/>
      <c r="E76" s="389"/>
      <c r="F76" s="211"/>
      <c r="G76" s="266"/>
      <c r="H76" s="266"/>
      <c r="I76" s="266"/>
    </row>
    <row r="77" spans="1:9" s="22" customFormat="1">
      <c r="A77" s="343" t="s">
        <v>160</v>
      </c>
      <c r="B77" s="343"/>
      <c r="C77" s="324" t="s">
        <v>413</v>
      </c>
      <c r="D77" s="279"/>
      <c r="E77" s="373" t="s">
        <v>637</v>
      </c>
      <c r="F77" s="213" t="s">
        <v>638</v>
      </c>
      <c r="G77" s="266"/>
      <c r="H77" s="266"/>
      <c r="I77" s="266"/>
    </row>
    <row r="78" spans="1:9" s="22" customFormat="1" ht="16.5" customHeight="1">
      <c r="A78" s="343"/>
      <c r="B78" s="343"/>
      <c r="C78" s="324" t="s">
        <v>161</v>
      </c>
      <c r="D78" s="279"/>
      <c r="E78" s="374"/>
      <c r="F78" s="211" t="s">
        <v>640</v>
      </c>
      <c r="G78" s="266"/>
      <c r="H78" s="266"/>
      <c r="I78" s="266"/>
    </row>
    <row r="79" spans="1:9" s="22" customFormat="1">
      <c r="A79" s="343"/>
      <c r="B79" s="343"/>
      <c r="C79" s="324" t="s">
        <v>414</v>
      </c>
      <c r="D79" s="279"/>
      <c r="E79" s="374"/>
      <c r="F79" s="211" t="s">
        <v>641</v>
      </c>
      <c r="G79" s="266"/>
      <c r="H79" s="266"/>
      <c r="I79" s="266"/>
    </row>
    <row r="80" spans="1:9" s="22" customFormat="1">
      <c r="A80" s="343"/>
      <c r="B80" s="343"/>
      <c r="C80" s="324" t="s">
        <v>415</v>
      </c>
      <c r="D80" s="279"/>
      <c r="E80" s="375"/>
      <c r="F80" s="211" t="s">
        <v>628</v>
      </c>
      <c r="G80" s="266"/>
      <c r="H80" s="266"/>
      <c r="I80" s="266"/>
    </row>
    <row r="81" spans="1:9" s="22" customFormat="1" ht="16.5" customHeight="1">
      <c r="A81" s="343"/>
      <c r="B81" s="343"/>
      <c r="C81" s="324" t="s">
        <v>118</v>
      </c>
      <c r="D81" s="279"/>
      <c r="E81" s="384" t="s">
        <v>642</v>
      </c>
      <c r="F81" s="211" t="s">
        <v>95</v>
      </c>
      <c r="G81" s="266"/>
      <c r="H81" s="266"/>
      <c r="I81" s="266"/>
    </row>
    <row r="82" spans="1:9" s="22" customFormat="1">
      <c r="A82" s="343" t="s">
        <v>635</v>
      </c>
      <c r="B82" s="343"/>
      <c r="C82" s="324" t="s">
        <v>204</v>
      </c>
      <c r="D82" s="279"/>
      <c r="E82" s="385"/>
      <c r="F82" s="147" t="s">
        <v>171</v>
      </c>
      <c r="G82" s="266"/>
      <c r="H82" s="266"/>
      <c r="I82" s="266"/>
    </row>
    <row r="83" spans="1:9" s="22" customFormat="1">
      <c r="A83" s="343"/>
      <c r="B83" s="343"/>
      <c r="C83" s="324" t="s">
        <v>416</v>
      </c>
      <c r="D83" s="279"/>
      <c r="E83" s="386"/>
      <c r="F83" s="147" t="s">
        <v>199</v>
      </c>
      <c r="G83" s="266"/>
      <c r="H83" s="266"/>
      <c r="I83" s="266"/>
    </row>
    <row r="84" spans="1:9" s="22" customFormat="1">
      <c r="A84" s="343"/>
      <c r="B84" s="343"/>
      <c r="C84" s="324" t="s">
        <v>417</v>
      </c>
      <c r="D84" s="279"/>
      <c r="E84" s="384" t="s">
        <v>190</v>
      </c>
      <c r="F84" s="211" t="s">
        <v>643</v>
      </c>
      <c r="G84" s="266"/>
      <c r="H84" s="266"/>
      <c r="I84" s="266"/>
    </row>
    <row r="85" spans="1:9" s="22" customFormat="1">
      <c r="A85" s="336" t="s">
        <v>636</v>
      </c>
      <c r="B85" s="336"/>
      <c r="C85" s="324" t="s">
        <v>113</v>
      </c>
      <c r="D85" s="279"/>
      <c r="E85" s="385"/>
      <c r="F85" s="147" t="s">
        <v>644</v>
      </c>
      <c r="G85" s="266"/>
      <c r="H85" s="266"/>
      <c r="I85" s="266"/>
    </row>
    <row r="86" spans="1:9" s="22" customFormat="1" ht="16.5" customHeight="1">
      <c r="A86" s="336"/>
      <c r="B86" s="336"/>
      <c r="C86" s="324" t="s">
        <v>100</v>
      </c>
      <c r="D86" s="279"/>
      <c r="E86" s="386"/>
      <c r="F86" s="147" t="s">
        <v>645</v>
      </c>
      <c r="G86" s="266"/>
      <c r="H86" s="266"/>
      <c r="I86" s="266"/>
    </row>
    <row r="87" spans="1:9" s="22" customFormat="1" ht="16.5" customHeight="1">
      <c r="A87" s="337" t="s">
        <v>639</v>
      </c>
      <c r="B87" s="338"/>
      <c r="C87" s="324" t="s">
        <v>180</v>
      </c>
      <c r="D87" s="279"/>
      <c r="E87" s="383" t="s">
        <v>660</v>
      </c>
      <c r="F87" s="147" t="s">
        <v>661</v>
      </c>
      <c r="G87" s="266"/>
      <c r="H87" s="266"/>
      <c r="I87" s="266"/>
    </row>
    <row r="88" spans="1:9" s="22" customFormat="1" ht="16.5" customHeight="1">
      <c r="A88" s="339"/>
      <c r="B88" s="340"/>
      <c r="C88" s="324" t="s">
        <v>181</v>
      </c>
      <c r="D88" s="279"/>
      <c r="E88" s="383"/>
      <c r="F88" s="298" t="s">
        <v>1091</v>
      </c>
      <c r="G88" s="266"/>
      <c r="H88" s="266"/>
      <c r="I88" s="266"/>
    </row>
    <row r="89" spans="1:9" s="22" customFormat="1">
      <c r="A89" s="339"/>
      <c r="B89" s="340"/>
      <c r="C89" s="324" t="s">
        <v>182</v>
      </c>
      <c r="D89" s="279"/>
      <c r="E89" s="383"/>
      <c r="F89" s="147" t="s">
        <v>663</v>
      </c>
      <c r="G89" s="266"/>
      <c r="H89" s="266"/>
      <c r="I89" s="266"/>
    </row>
    <row r="90" spans="1:9" s="22" customFormat="1">
      <c r="A90" s="339"/>
      <c r="B90" s="340"/>
      <c r="C90" s="326" t="s">
        <v>118</v>
      </c>
      <c r="D90" s="279"/>
      <c r="E90" s="383"/>
      <c r="F90" s="147"/>
      <c r="G90" s="266"/>
      <c r="H90" s="266"/>
      <c r="I90" s="266"/>
    </row>
    <row r="91" spans="1:9" s="22" customFormat="1" ht="16.5" customHeight="1">
      <c r="A91" s="341"/>
      <c r="B91" s="342"/>
      <c r="C91" s="326" t="s">
        <v>183</v>
      </c>
      <c r="D91" s="279"/>
      <c r="E91" s="266"/>
      <c r="F91" s="266"/>
      <c r="G91" s="266"/>
      <c r="H91" s="266"/>
      <c r="I91" s="266"/>
    </row>
    <row r="92" spans="1:9" s="22" customFormat="1">
      <c r="A92" s="337" t="s">
        <v>719</v>
      </c>
      <c r="B92" s="338"/>
      <c r="C92" s="327" t="s">
        <v>720</v>
      </c>
      <c r="D92" s="279"/>
      <c r="E92" s="266"/>
      <c r="F92" s="266"/>
      <c r="G92" s="266"/>
      <c r="H92" s="266"/>
      <c r="I92" s="266"/>
    </row>
    <row r="93" spans="1:9" s="22" customFormat="1">
      <c r="A93" s="341"/>
      <c r="B93" s="342"/>
      <c r="C93" s="324" t="s">
        <v>721</v>
      </c>
      <c r="D93" s="279"/>
      <c r="E93" s="266"/>
      <c r="F93" s="266"/>
      <c r="G93" s="266"/>
      <c r="H93" s="266"/>
      <c r="I93" s="266"/>
    </row>
    <row r="94" spans="1:9" s="22" customFormat="1">
      <c r="A94" s="330" t="s">
        <v>662</v>
      </c>
      <c r="B94" s="331"/>
      <c r="C94" s="328" t="s">
        <v>1055</v>
      </c>
      <c r="D94" s="279"/>
      <c r="E94" s="266"/>
      <c r="F94" s="266"/>
      <c r="G94" s="266"/>
      <c r="H94" s="266"/>
      <c r="I94" s="266"/>
    </row>
    <row r="95" spans="1:9" s="22" customFormat="1" ht="16.5" customHeight="1">
      <c r="A95" s="332"/>
      <c r="B95" s="333"/>
      <c r="C95" s="328" t="s">
        <v>1108</v>
      </c>
      <c r="E95" s="266"/>
      <c r="F95" s="266"/>
      <c r="G95" s="266"/>
      <c r="H95" s="266"/>
      <c r="I95" s="266"/>
    </row>
    <row r="96" spans="1:9" s="22" customFormat="1">
      <c r="A96" s="332"/>
      <c r="B96" s="333"/>
      <c r="C96" s="328" t="s">
        <v>1110</v>
      </c>
      <c r="D96" s="214"/>
      <c r="E96" s="266"/>
      <c r="F96" s="266"/>
      <c r="G96" s="266"/>
      <c r="H96" s="266"/>
      <c r="I96" s="266"/>
    </row>
    <row r="97" spans="1:9" s="22" customFormat="1">
      <c r="A97" s="332"/>
      <c r="B97" s="333"/>
      <c r="C97" s="328" t="s">
        <v>1109</v>
      </c>
      <c r="D97" s="214"/>
      <c r="E97" s="266"/>
      <c r="F97" s="266"/>
      <c r="G97" s="266"/>
      <c r="H97" s="266"/>
      <c r="I97" s="266"/>
    </row>
    <row r="98" spans="1:9" s="22" customFormat="1">
      <c r="A98" s="332"/>
      <c r="B98" s="333"/>
      <c r="C98" s="328" t="s">
        <v>1111</v>
      </c>
      <c r="D98" s="13"/>
      <c r="E98" s="283"/>
      <c r="F98" s="283"/>
      <c r="G98" s="25"/>
      <c r="H98" s="25"/>
      <c r="I98" s="25"/>
    </row>
    <row r="99" spans="1:9" s="22" customFormat="1">
      <c r="A99" s="334"/>
      <c r="B99" s="335"/>
      <c r="C99" s="328" t="s">
        <v>663</v>
      </c>
      <c r="D99" s="13"/>
      <c r="E99" s="283"/>
      <c r="F99" s="283"/>
      <c r="G99" s="25"/>
      <c r="H99" s="25"/>
      <c r="I99" s="25"/>
    </row>
    <row r="100" spans="1:9" s="22" customFormat="1">
      <c r="A100" s="283"/>
      <c r="B100" s="283"/>
      <c r="D100" s="13"/>
      <c r="E100" s="283"/>
      <c r="F100" s="283"/>
      <c r="G100" s="25"/>
      <c r="H100" s="25"/>
      <c r="I100" s="25"/>
    </row>
    <row r="101" spans="1:9" s="22" customFormat="1" ht="18" customHeight="1">
      <c r="A101" s="283"/>
      <c r="B101" s="283"/>
      <c r="C101" s="25"/>
      <c r="D101" s="13"/>
      <c r="E101" s="283"/>
      <c r="F101" s="283"/>
      <c r="G101" s="25"/>
      <c r="H101" s="283"/>
      <c r="I101" s="283"/>
    </row>
    <row r="102" spans="1:9" s="22" customFormat="1" ht="16.5" customHeight="1">
      <c r="A102" s="283"/>
      <c r="B102" s="283"/>
      <c r="C102" s="25"/>
      <c r="D102" s="13"/>
      <c r="E102" s="283"/>
      <c r="F102" s="283"/>
      <c r="G102" s="25"/>
      <c r="H102" s="283"/>
      <c r="I102" s="283"/>
    </row>
    <row r="103" spans="1:9" s="22" customFormat="1" ht="16.5" customHeight="1">
      <c r="A103" s="283"/>
      <c r="B103" s="283"/>
      <c r="C103" s="25"/>
      <c r="D103" s="13"/>
      <c r="E103"/>
      <c r="F103"/>
      <c r="H103"/>
      <c r="I103"/>
    </row>
    <row r="104" spans="1:9" s="22" customFormat="1" ht="16.5" customHeight="1">
      <c r="A104" s="283"/>
      <c r="B104" s="283"/>
      <c r="C104" s="25"/>
      <c r="D104" s="13"/>
      <c r="E104"/>
      <c r="F104"/>
      <c r="H104"/>
      <c r="I104"/>
    </row>
    <row r="105" spans="1:9" ht="16.5" customHeight="1">
      <c r="C105" s="25"/>
      <c r="D105" s="34"/>
    </row>
    <row r="106" spans="1:9">
      <c r="D106" s="35"/>
    </row>
    <row r="107" spans="1:9">
      <c r="D107" s="22"/>
    </row>
    <row r="108" spans="1:9" ht="16.5" customHeight="1">
      <c r="D108" s="22"/>
    </row>
    <row r="109" spans="1:9">
      <c r="D109" s="22"/>
    </row>
    <row r="110" spans="1:9">
      <c r="D110" s="22"/>
    </row>
    <row r="111" spans="1:9">
      <c r="D111" s="22"/>
    </row>
    <row r="112" spans="1:9">
      <c r="D112" s="22"/>
    </row>
    <row r="113" spans="4:4">
      <c r="D113" s="22"/>
    </row>
    <row r="114" spans="4:4">
      <c r="D114" s="22"/>
    </row>
    <row r="1048576" spans="9:9">
      <c r="I1048576" s="244"/>
    </row>
  </sheetData>
  <mergeCells count="41">
    <mergeCell ref="H16:H27"/>
    <mergeCell ref="H4:H5"/>
    <mergeCell ref="H9:H11"/>
    <mergeCell ref="E48:E54"/>
    <mergeCell ref="E43:E47"/>
    <mergeCell ref="H6:H8"/>
    <mergeCell ref="H12:H15"/>
    <mergeCell ref="E37:E42"/>
    <mergeCell ref="E87:E90"/>
    <mergeCell ref="E84:E86"/>
    <mergeCell ref="E81:E83"/>
    <mergeCell ref="E77:E80"/>
    <mergeCell ref="E68:E76"/>
    <mergeCell ref="E66:E67"/>
    <mergeCell ref="E60:E65"/>
    <mergeCell ref="E55:E59"/>
    <mergeCell ref="A1:E1"/>
    <mergeCell ref="A3:B3"/>
    <mergeCell ref="E4:E8"/>
    <mergeCell ref="E9:E24"/>
    <mergeCell ref="A23:B24"/>
    <mergeCell ref="A4:B7"/>
    <mergeCell ref="A25:B29"/>
    <mergeCell ref="A8:B11"/>
    <mergeCell ref="A12:B14"/>
    <mergeCell ref="A20:B22"/>
    <mergeCell ref="E28:E36"/>
    <mergeCell ref="E25:E27"/>
    <mergeCell ref="A15:B19"/>
    <mergeCell ref="A30:B48"/>
    <mergeCell ref="A49:B50"/>
    <mergeCell ref="A72:B76"/>
    <mergeCell ref="A51:B58"/>
    <mergeCell ref="A62:B71"/>
    <mergeCell ref="A59:B61"/>
    <mergeCell ref="A94:B99"/>
    <mergeCell ref="A85:B86"/>
    <mergeCell ref="A87:B91"/>
    <mergeCell ref="A82:B84"/>
    <mergeCell ref="A77:B81"/>
    <mergeCell ref="A92:B9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portrait" horizontalDpi="4294967295" verticalDpi="4294967295" r:id="rId1"/>
</worksheet>
</file>

<file path=xl/worksheets/sheet2.xml><?xml version="1.0" encoding="utf-8"?>
<worksheet xmlns="http://purl.oclc.org/ooxml/spreadsheetml/main" xmlns:r="http://purl.oclc.org/ooxml/officeDocument/relationships" xmlns:xdr="http://purl.oclc.org/ooxml/drawingml/spreadsheetDrawing" xmlns:x14="http://schemas.microsoft.com/office/spreadsheetml/2009/9/main" xmlns:v="urn:schemas-microsoft-com:vml" xmlns:mc="http://schemas.openxmlformats.org/markup-compatibility/2006" xmlns:x14ac="http://schemas.microsoft.com/office/spreadsheetml/2009/9/ac" mc:Ignorable="x14ac">
  <sheetPr codeName="Sheet24">
    <tabColor theme="8" tint="0.39997558519241921"/>
    <pageSetUpPr fitToPage="1"/>
  </sheetPr>
  <dimension ref="A1:XFD494"/>
  <sheetViews>
    <sheetView tabSelected="1" view="pageBreakPreview" zoomScale="70" zoomScaleNormal="145" zoomScaleSheetLayoutView="70" workbookViewId="0">
      <selection activeCell="X13" sqref="X13"/>
    </sheetView>
  </sheetViews>
  <sheetFormatPr defaultColWidth="9" defaultRowHeight="16.5" customHeight="1"/>
  <cols>
    <col min="1" max="1" width="5.625" style="59" customWidth="1"/>
    <col min="2" max="2" width="11.25" style="59" bestFit="1" customWidth="1"/>
    <col min="3" max="3" width="25.625" style="59" customWidth="1"/>
    <col min="4" max="4" width="7.125" style="59" customWidth="1"/>
    <col min="5" max="5" width="15.625" style="59" customWidth="1"/>
    <col min="6" max="6" width="53.25" style="59" customWidth="1"/>
    <col min="7" max="7" width="3.25" style="59" customWidth="1"/>
    <col min="8" max="8" width="9.375" style="59" customWidth="1"/>
    <col min="9" max="10" width="9" style="59"/>
    <col min="11" max="11" width="9" style="59" customWidth="1"/>
    <col min="12" max="16384" width="9" style="59"/>
  </cols>
  <sheetData>
    <row r="1" spans="1:12" ht="35.450000000000003" customHeight="1">
      <c r="A1" s="394" t="s">
        <v>1208</v>
      </c>
      <c r="B1" s="394"/>
      <c r="C1" s="394"/>
      <c r="D1" s="394"/>
      <c r="E1" s="394"/>
      <c r="F1" s="394"/>
    </row>
    <row r="2" spans="1:12" ht="16.5" customHeight="1">
      <c r="A2" s="395"/>
      <c r="B2" s="395"/>
      <c r="C2" s="395"/>
      <c r="D2" s="395"/>
      <c r="E2" s="395"/>
      <c r="F2" s="395"/>
    </row>
    <row r="3" spans="1:12" ht="24.95" customHeight="1">
      <c r="A3" s="519" t="s">
        <v>435</v>
      </c>
      <c r="B3" s="519"/>
      <c r="C3" s="519"/>
      <c r="D3" s="519"/>
      <c r="E3" s="519"/>
      <c r="F3" s="519"/>
      <c r="G3" s="283"/>
      <c r="H3" s="283"/>
      <c r="I3" s="283"/>
      <c r="J3" s="283"/>
      <c r="K3" s="283"/>
      <c r="L3" s="283"/>
    </row>
    <row r="4" spans="1:12" ht="16.5" customHeight="1">
      <c r="A4" s="520" t="s">
        <v>801</v>
      </c>
      <c r="B4" s="520"/>
      <c r="C4" s="520"/>
      <c r="D4" s="520"/>
      <c r="E4" s="520"/>
      <c r="F4" s="520"/>
      <c r="G4" s="283"/>
      <c r="H4" s="283"/>
      <c r="I4" s="283"/>
      <c r="J4" s="283"/>
      <c r="K4" s="283"/>
      <c r="L4" s="283"/>
    </row>
    <row r="5" spans="1:12" ht="16.5" customHeight="1">
      <c r="A5" s="402" t="s">
        <v>436</v>
      </c>
      <c r="B5" s="402"/>
      <c r="C5" s="402"/>
      <c r="D5" s="402"/>
      <c r="E5" s="402"/>
      <c r="F5" s="402"/>
      <c r="G5" s="283"/>
      <c r="H5" s="283"/>
      <c r="I5" s="283"/>
      <c r="J5" s="283"/>
      <c r="K5" s="283"/>
      <c r="L5" s="283"/>
    </row>
    <row r="6" spans="1:12" s="173" customFormat="1" ht="16.5" customHeight="1">
      <c r="A6" s="402" t="s">
        <v>1063</v>
      </c>
      <c r="B6" s="402"/>
      <c r="C6" s="402"/>
      <c r="D6" s="402"/>
      <c r="E6" s="402"/>
      <c r="F6" s="402"/>
      <c r="G6" s="266"/>
      <c r="H6" s="266"/>
      <c r="I6" s="266"/>
      <c r="J6" s="266"/>
      <c r="K6" s="266"/>
      <c r="L6" s="266"/>
    </row>
    <row r="7" spans="1:12" s="22" customFormat="1" ht="16.5" customHeight="1">
      <c r="A7" s="403" t="s">
        <v>1064</v>
      </c>
      <c r="B7" s="403"/>
      <c r="C7" s="403"/>
      <c r="D7" s="403"/>
      <c r="E7" s="403"/>
      <c r="F7" s="403"/>
      <c r="G7" s="266"/>
      <c r="H7" s="266"/>
      <c r="I7" s="266"/>
      <c r="J7" s="266"/>
      <c r="K7" s="266"/>
      <c r="L7" s="266"/>
    </row>
    <row r="8" spans="1:12" s="22" customFormat="1" ht="16.5" customHeight="1">
      <c r="A8" s="403" t="s">
        <v>443</v>
      </c>
      <c r="B8" s="403"/>
      <c r="C8" s="403"/>
      <c r="D8" s="403"/>
      <c r="E8" s="403"/>
      <c r="F8" s="403"/>
      <c r="G8" s="266"/>
      <c r="H8" s="266"/>
      <c r="I8" s="266"/>
      <c r="J8" s="266"/>
      <c r="K8" s="266"/>
      <c r="L8" s="266"/>
    </row>
    <row r="9" spans="1:12" s="22" customFormat="1" ht="16.5" customHeight="1">
      <c r="A9" s="403" t="s">
        <v>683</v>
      </c>
      <c r="B9" s="403"/>
      <c r="C9" s="403"/>
      <c r="D9" s="403"/>
      <c r="E9" s="403"/>
      <c r="F9" s="403"/>
      <c r="G9" s="266"/>
      <c r="H9" s="266"/>
      <c r="I9" s="266"/>
      <c r="J9" s="266"/>
      <c r="K9" s="266"/>
      <c r="L9" s="266"/>
    </row>
    <row r="10" spans="1:12" s="22" customFormat="1" ht="16.5" customHeight="1">
      <c r="A10" s="403" t="s">
        <v>444</v>
      </c>
      <c r="B10" s="403"/>
      <c r="C10" s="403"/>
      <c r="D10" s="403"/>
      <c r="E10" s="403"/>
      <c r="F10" s="403"/>
      <c r="G10" s="266"/>
      <c r="H10" s="266"/>
      <c r="I10" s="266"/>
      <c r="J10" s="266"/>
      <c r="K10" s="266"/>
      <c r="L10" s="266"/>
    </row>
    <row r="11" spans="1:12" s="22" customFormat="1" ht="16.5" customHeight="1">
      <c r="A11" s="403" t="s">
        <v>826</v>
      </c>
      <c r="B11" s="403"/>
      <c r="C11" s="403"/>
      <c r="D11" s="403"/>
      <c r="E11" s="403"/>
      <c r="F11" s="403"/>
      <c r="G11" s="266"/>
      <c r="H11" s="266"/>
      <c r="I11" s="266"/>
      <c r="J11" s="266"/>
      <c r="K11" s="266"/>
      <c r="L11" s="266"/>
    </row>
    <row r="12" spans="1:12" s="22" customFormat="1" ht="16.5" customHeight="1">
      <c r="A12" s="402" t="s">
        <v>1066</v>
      </c>
      <c r="B12" s="402"/>
      <c r="C12" s="402"/>
      <c r="D12" s="402"/>
      <c r="E12" s="402"/>
      <c r="F12" s="402"/>
      <c r="G12" s="266"/>
      <c r="H12" s="266"/>
      <c r="I12" s="266"/>
      <c r="J12" s="266"/>
      <c r="K12" s="266"/>
      <c r="L12" s="266"/>
    </row>
    <row r="13" spans="1:12" s="22" customFormat="1" ht="16.5" customHeight="1">
      <c r="A13" s="402" t="s">
        <v>827</v>
      </c>
      <c r="B13" s="402"/>
      <c r="C13" s="402"/>
      <c r="D13" s="402"/>
      <c r="E13" s="402"/>
      <c r="F13" s="402"/>
      <c r="G13" s="266"/>
      <c r="H13" s="266"/>
      <c r="I13" s="266"/>
      <c r="J13" s="266"/>
      <c r="K13" s="266"/>
      <c r="L13" s="266"/>
    </row>
    <row r="14" spans="1:12" s="22" customFormat="1" ht="16.5" customHeight="1">
      <c r="A14" s="403" t="s">
        <v>828</v>
      </c>
      <c r="B14" s="403"/>
      <c r="C14" s="403"/>
      <c r="D14" s="403"/>
      <c r="E14" s="403"/>
      <c r="F14" s="403"/>
      <c r="G14" s="266"/>
      <c r="H14" s="266"/>
      <c r="I14" s="266"/>
      <c r="J14" s="266"/>
      <c r="K14" s="266"/>
      <c r="L14" s="266"/>
    </row>
    <row r="15" spans="1:12" s="22" customFormat="1" ht="16.5" customHeight="1">
      <c r="A15" s="403" t="s">
        <v>829</v>
      </c>
      <c r="B15" s="403"/>
      <c r="C15" s="403"/>
      <c r="D15" s="403"/>
      <c r="E15" s="403"/>
      <c r="F15" s="403"/>
      <c r="G15" s="266"/>
      <c r="H15" s="266"/>
      <c r="I15" s="266"/>
      <c r="J15" s="266"/>
      <c r="K15" s="266"/>
      <c r="L15" s="266"/>
    </row>
    <row r="16" spans="1:12" s="22" customFormat="1" ht="16.5" customHeight="1">
      <c r="A16" s="396" t="s">
        <v>1137</v>
      </c>
      <c r="B16" s="396"/>
      <c r="C16" s="396"/>
      <c r="D16" s="396"/>
      <c r="E16" s="396"/>
      <c r="F16" s="396"/>
      <c r="G16" s="266"/>
      <c r="H16" s="266"/>
      <c r="I16" s="266"/>
      <c r="J16" s="266"/>
      <c r="K16" s="266"/>
      <c r="L16" s="266"/>
    </row>
    <row r="17" spans="1:12" s="22" customFormat="1" ht="16.5" customHeight="1">
      <c r="A17" s="396" t="s">
        <v>1138</v>
      </c>
      <c r="B17" s="518"/>
      <c r="C17" s="518"/>
      <c r="D17" s="518"/>
      <c r="E17" s="518"/>
      <c r="F17" s="518"/>
      <c r="G17" s="266"/>
      <c r="H17" s="266"/>
      <c r="I17" s="266"/>
      <c r="J17" s="266"/>
      <c r="K17" s="266"/>
      <c r="L17" s="266"/>
    </row>
    <row r="18" spans="1:12" ht="16.5" customHeight="1">
      <c r="A18" s="403" t="s">
        <v>437</v>
      </c>
      <c r="B18" s="403"/>
      <c r="C18" s="403"/>
      <c r="D18" s="403"/>
      <c r="E18" s="403"/>
      <c r="F18" s="403"/>
      <c r="G18" s="283"/>
      <c r="H18" s="283"/>
      <c r="I18" s="283"/>
      <c r="J18" s="283"/>
      <c r="K18" s="283"/>
      <c r="L18" s="283"/>
    </row>
    <row r="19" spans="1:12" ht="16.5" customHeight="1">
      <c r="A19" s="403" t="s">
        <v>830</v>
      </c>
      <c r="B19" s="403"/>
      <c r="C19" s="403"/>
      <c r="D19" s="403"/>
      <c r="E19" s="403"/>
      <c r="F19" s="403"/>
      <c r="G19" s="283"/>
      <c r="H19" s="283"/>
      <c r="I19" s="283"/>
      <c r="J19" s="283"/>
      <c r="K19" s="283"/>
      <c r="L19" s="283"/>
    </row>
    <row r="20" spans="1:12" ht="16.5" customHeight="1">
      <c r="A20" s="403" t="s">
        <v>438</v>
      </c>
      <c r="B20" s="403"/>
      <c r="C20" s="403"/>
      <c r="D20" s="403"/>
      <c r="E20" s="403"/>
      <c r="F20" s="403"/>
      <c r="G20" s="283"/>
      <c r="H20" s="283"/>
      <c r="I20" s="283"/>
      <c r="J20" s="283"/>
      <c r="K20" s="283"/>
      <c r="L20" s="283"/>
    </row>
    <row r="21" spans="1:12" ht="16.5" customHeight="1">
      <c r="A21" s="403" t="s">
        <v>825</v>
      </c>
      <c r="B21" s="403"/>
      <c r="C21" s="403"/>
      <c r="D21" s="403"/>
      <c r="E21" s="403"/>
      <c r="F21" s="403"/>
      <c r="G21" s="283"/>
      <c r="H21" s="283"/>
      <c r="I21" s="283"/>
      <c r="J21" s="283"/>
      <c r="K21" s="283"/>
      <c r="L21" s="283"/>
    </row>
    <row r="22" spans="1:12" ht="16.5" customHeight="1">
      <c r="A22" s="403" t="s">
        <v>439</v>
      </c>
      <c r="B22" s="403"/>
      <c r="C22" s="403"/>
      <c r="D22" s="403"/>
      <c r="E22" s="403"/>
      <c r="F22" s="403"/>
      <c r="G22" s="283"/>
      <c r="H22" s="283"/>
      <c r="I22" s="283"/>
      <c r="J22" s="283"/>
      <c r="K22" s="283"/>
      <c r="L22" s="283"/>
    </row>
    <row r="23" spans="1:12" ht="16.5" customHeight="1">
      <c r="A23" s="403" t="s">
        <v>440</v>
      </c>
      <c r="B23" s="403"/>
      <c r="C23" s="403"/>
      <c r="D23" s="403"/>
      <c r="E23" s="403"/>
      <c r="F23" s="403"/>
      <c r="G23" s="283"/>
      <c r="H23" s="283"/>
      <c r="I23" s="283"/>
      <c r="J23" s="283"/>
      <c r="K23" s="283"/>
      <c r="L23" s="283"/>
    </row>
    <row r="24" spans="1:12" ht="16.5" customHeight="1">
      <c r="A24" s="403" t="s">
        <v>739</v>
      </c>
      <c r="B24" s="403"/>
      <c r="C24" s="403"/>
      <c r="D24" s="403"/>
      <c r="E24" s="403"/>
      <c r="F24" s="403"/>
      <c r="G24" s="283"/>
      <c r="H24" s="283"/>
      <c r="I24" s="283"/>
      <c r="J24" s="283"/>
      <c r="K24" s="283"/>
      <c r="L24" s="283"/>
    </row>
    <row r="25" spans="1:12" ht="16.5" customHeight="1">
      <c r="A25" s="403" t="s">
        <v>1201</v>
      </c>
      <c r="B25" s="403"/>
      <c r="C25" s="403"/>
      <c r="D25" s="403"/>
      <c r="E25" s="403"/>
      <c r="F25" s="403"/>
      <c r="G25" s="283"/>
      <c r="H25" s="283"/>
      <c r="I25" s="283"/>
      <c r="J25" s="283"/>
      <c r="K25" s="283"/>
      <c r="L25" s="283"/>
    </row>
    <row r="26" spans="1:12" ht="16.5" customHeight="1">
      <c r="A26" s="284"/>
      <c r="B26" s="300"/>
      <c r="C26" s="300"/>
      <c r="D26" s="300"/>
      <c r="E26" s="300"/>
      <c r="F26" s="300"/>
      <c r="G26" s="283"/>
      <c r="H26" s="283"/>
      <c r="I26" s="283"/>
      <c r="J26" s="283"/>
      <c r="K26" s="283"/>
      <c r="L26" s="283"/>
    </row>
    <row r="27" spans="1:12" ht="16.5" customHeight="1">
      <c r="A27" s="433" t="s">
        <v>441</v>
      </c>
      <c r="B27" s="433"/>
      <c r="C27" s="433"/>
      <c r="D27" s="433"/>
      <c r="E27" s="433"/>
      <c r="F27" s="433"/>
      <c r="G27" s="283"/>
      <c r="H27" s="283"/>
      <c r="I27" s="283"/>
      <c r="J27" s="283"/>
      <c r="K27" s="283"/>
      <c r="L27" s="283"/>
    </row>
    <row r="28" spans="1:12" ht="16.5" customHeight="1">
      <c r="A28" s="403" t="s">
        <v>831</v>
      </c>
      <c r="B28" s="403"/>
      <c r="C28" s="403"/>
      <c r="D28" s="403"/>
      <c r="E28" s="403"/>
      <c r="F28" s="403"/>
      <c r="G28" s="283"/>
      <c r="H28" s="283"/>
      <c r="I28" s="283"/>
      <c r="J28" s="283"/>
      <c r="K28" s="283"/>
      <c r="L28" s="283"/>
    </row>
    <row r="29" spans="1:12" ht="16.5" customHeight="1">
      <c r="A29" s="403" t="s">
        <v>832</v>
      </c>
      <c r="B29" s="403"/>
      <c r="C29" s="403"/>
      <c r="D29" s="403"/>
      <c r="E29" s="403"/>
      <c r="F29" s="403"/>
      <c r="G29" s="283"/>
      <c r="H29" s="283"/>
      <c r="I29" s="283"/>
      <c r="J29" s="283"/>
      <c r="K29" s="283"/>
      <c r="L29" s="283"/>
    </row>
    <row r="30" spans="1:12" ht="16.5" customHeight="1">
      <c r="A30" s="403" t="s">
        <v>833</v>
      </c>
      <c r="B30" s="403"/>
      <c r="C30" s="403"/>
      <c r="D30" s="403"/>
      <c r="E30" s="403"/>
      <c r="F30" s="403"/>
      <c r="G30" s="283"/>
      <c r="H30" s="283"/>
      <c r="I30" s="283"/>
      <c r="J30" s="283"/>
      <c r="K30" s="283"/>
      <c r="L30" s="283"/>
    </row>
    <row r="31" spans="1:12" ht="16.5" customHeight="1">
      <c r="A31" s="403" t="s">
        <v>834</v>
      </c>
      <c r="B31" s="403"/>
      <c r="C31" s="403"/>
      <c r="D31" s="403"/>
      <c r="E31" s="403"/>
      <c r="F31" s="403"/>
      <c r="G31" s="283"/>
      <c r="H31" s="283"/>
      <c r="I31" s="283"/>
      <c r="J31" s="283"/>
      <c r="K31" s="283"/>
      <c r="L31" s="283"/>
    </row>
    <row r="32" spans="1:12" ht="16.5" customHeight="1">
      <c r="A32" s="403" t="s">
        <v>835</v>
      </c>
      <c r="B32" s="403"/>
      <c r="C32" s="403"/>
      <c r="D32" s="403"/>
      <c r="E32" s="403"/>
      <c r="F32" s="403"/>
      <c r="G32" s="283"/>
      <c r="H32" s="283"/>
      <c r="I32" s="283"/>
      <c r="J32" s="283"/>
      <c r="K32" s="283"/>
      <c r="L32" s="283"/>
    </row>
    <row r="33" spans="1:12" ht="16.5" customHeight="1">
      <c r="A33" s="403" t="s">
        <v>836</v>
      </c>
      <c r="B33" s="403"/>
      <c r="C33" s="403"/>
      <c r="D33" s="403"/>
      <c r="E33" s="403"/>
      <c r="F33" s="403"/>
      <c r="G33" s="283"/>
      <c r="H33" s="283"/>
      <c r="I33" s="283"/>
      <c r="J33" s="283"/>
      <c r="K33" s="283"/>
      <c r="L33" s="283"/>
    </row>
    <row r="34" spans="1:12" ht="16.5" customHeight="1">
      <c r="A34" s="403" t="s">
        <v>837</v>
      </c>
      <c r="B34" s="403"/>
      <c r="C34" s="403"/>
      <c r="D34" s="403"/>
      <c r="E34" s="403"/>
      <c r="F34" s="403"/>
      <c r="G34" s="283"/>
      <c r="H34" s="283"/>
      <c r="I34" s="283"/>
      <c r="J34" s="283"/>
      <c r="K34" s="283"/>
      <c r="L34" s="283"/>
    </row>
    <row r="35" spans="1:12" ht="16.5" customHeight="1">
      <c r="A35" s="403" t="s">
        <v>838</v>
      </c>
      <c r="B35" s="403"/>
      <c r="C35" s="403"/>
      <c r="D35" s="403"/>
      <c r="E35" s="403"/>
      <c r="F35" s="403"/>
      <c r="G35" s="283"/>
      <c r="H35" s="215"/>
      <c r="I35" s="283"/>
      <c r="J35" s="283"/>
      <c r="K35" s="283"/>
      <c r="L35" s="283"/>
    </row>
    <row r="36" spans="1:12" ht="16.5" customHeight="1">
      <c r="A36" s="434" t="s">
        <v>839</v>
      </c>
      <c r="B36" s="434"/>
      <c r="C36" s="434"/>
      <c r="D36" s="434"/>
      <c r="E36" s="434"/>
      <c r="F36" s="434"/>
      <c r="G36" s="283"/>
      <c r="H36" s="215"/>
      <c r="I36" s="283"/>
      <c r="J36" s="283"/>
      <c r="K36" s="283"/>
      <c r="L36" s="283"/>
    </row>
    <row r="37" spans="1:12" ht="28.7" customHeight="1">
      <c r="A37" s="416" t="s">
        <v>1143</v>
      </c>
      <c r="B37" s="416"/>
      <c r="C37" s="416"/>
      <c r="D37" s="416"/>
      <c r="E37" s="416"/>
      <c r="F37" s="416"/>
      <c r="G37" s="283"/>
      <c r="H37" s="215"/>
      <c r="I37" s="283"/>
      <c r="J37" s="283"/>
      <c r="K37" s="283"/>
      <c r="L37" s="283"/>
    </row>
    <row r="38" spans="1:12" ht="24.95" customHeight="1">
      <c r="A38" s="300"/>
      <c r="B38" s="300"/>
      <c r="C38" s="300"/>
      <c r="D38" s="300"/>
      <c r="E38" s="300"/>
      <c r="F38" s="300"/>
      <c r="G38" s="283"/>
      <c r="H38" s="215"/>
      <c r="I38" s="283"/>
      <c r="J38" s="283"/>
      <c r="K38" s="283"/>
      <c r="L38" s="283"/>
    </row>
    <row r="39" spans="1:12" ht="16.5" customHeight="1">
      <c r="A39" s="285" t="s">
        <v>442</v>
      </c>
      <c r="B39" s="285"/>
      <c r="C39" s="313"/>
      <c r="D39" s="313"/>
      <c r="E39" s="313"/>
      <c r="F39" s="313"/>
      <c r="G39" s="283"/>
      <c r="H39" s="283"/>
      <c r="I39" s="283"/>
      <c r="J39" s="283"/>
      <c r="K39" s="283"/>
      <c r="L39" s="283"/>
    </row>
    <row r="40" spans="1:12" ht="16.5" customHeight="1">
      <c r="A40" s="286"/>
      <c r="B40" s="286"/>
      <c r="C40" s="286"/>
      <c r="D40" s="286"/>
      <c r="E40" s="286"/>
      <c r="F40" s="286"/>
      <c r="G40" s="283"/>
      <c r="H40" s="283"/>
      <c r="I40" s="283"/>
      <c r="J40" s="283"/>
      <c r="K40" s="283"/>
      <c r="L40" s="283"/>
    </row>
    <row r="41" spans="1:12" ht="16.5" customHeight="1">
      <c r="A41" s="513" t="s">
        <v>130</v>
      </c>
      <c r="B41" s="514"/>
      <c r="C41" s="515" t="d">
        <v>2026-03-31</v>
      </c>
      <c r="D41" s="516"/>
      <c r="E41" s="516"/>
      <c r="F41" s="517"/>
      <c r="G41" s="283"/>
      <c r="H41" s="283"/>
      <c r="I41" s="283"/>
      <c r="J41" s="283"/>
      <c r="K41" s="283"/>
      <c r="L41" s="283"/>
    </row>
    <row r="42" spans="1:12" ht="16.5" customHeight="1">
      <c r="A42" s="489" t="s">
        <v>16</v>
      </c>
      <c r="B42" s="490"/>
      <c r="C42" s="486" t="s">
        <v>445</v>
      </c>
      <c r="D42" s="487"/>
      <c r="E42" s="487"/>
      <c r="F42" s="488"/>
      <c r="G42" s="283"/>
      <c r="H42" s="283"/>
      <c r="I42" s="283"/>
      <c r="J42" s="283"/>
      <c r="K42" s="283"/>
      <c r="L42" s="283"/>
    </row>
    <row r="43" spans="1:12" ht="16.5" customHeight="1">
      <c r="A43" s="468" t="s">
        <v>446</v>
      </c>
      <c r="B43" s="468"/>
      <c r="C43" s="452" t="s">
        <v>447</v>
      </c>
      <c r="D43" s="452"/>
      <c r="E43" s="452"/>
      <c r="F43" s="452"/>
      <c r="G43" s="283"/>
      <c r="H43" s="283"/>
      <c r="I43" s="283"/>
      <c r="J43" s="283"/>
      <c r="K43" s="283"/>
      <c r="L43" s="283"/>
    </row>
    <row r="44" spans="1:12" ht="16.5" customHeight="1">
      <c r="A44" s="374"/>
      <c r="B44" s="374"/>
      <c r="C44" s="479" t="s">
        <v>448</v>
      </c>
      <c r="D44" s="479"/>
      <c r="E44" s="479"/>
      <c r="F44" s="479"/>
      <c r="G44" s="283"/>
      <c r="H44" s="283"/>
      <c r="I44" s="283"/>
      <c r="J44" s="283"/>
      <c r="K44" s="283"/>
      <c r="L44" s="283"/>
    </row>
    <row r="45" spans="1:12" ht="16.5" customHeight="1">
      <c r="A45" s="374"/>
      <c r="B45" s="374"/>
      <c r="C45" s="479" t="s">
        <v>131</v>
      </c>
      <c r="D45" s="479"/>
      <c r="E45" s="479"/>
      <c r="F45" s="479"/>
      <c r="G45" s="283"/>
      <c r="H45" s="283"/>
      <c r="I45" s="283"/>
      <c r="J45" s="283"/>
      <c r="K45" s="283"/>
      <c r="L45" s="283"/>
    </row>
    <row r="46" spans="1:12" ht="19.5" customHeight="1">
      <c r="A46" s="482" t="s">
        <v>792</v>
      </c>
      <c r="B46" s="483"/>
      <c r="C46" s="470" t="s">
        <v>840</v>
      </c>
      <c r="D46" s="471"/>
      <c r="E46" s="471"/>
      <c r="F46" s="472"/>
      <c r="G46" s="283"/>
      <c r="H46" s="283"/>
      <c r="I46" s="283"/>
      <c r="J46" s="283"/>
      <c r="K46" s="283"/>
      <c r="L46" s="283"/>
    </row>
    <row r="47" spans="1:12" ht="24" customHeight="1">
      <c r="A47" s="339"/>
      <c r="B47" s="340"/>
      <c r="C47" s="465" t="s">
        <v>841</v>
      </c>
      <c r="D47" s="444"/>
      <c r="E47" s="444"/>
      <c r="F47" s="466"/>
      <c r="G47" s="283"/>
      <c r="H47" s="283"/>
      <c r="I47" s="283"/>
      <c r="J47" s="283"/>
      <c r="K47" s="283"/>
      <c r="L47" s="283"/>
    </row>
    <row r="48" spans="1:12" ht="27" customHeight="1">
      <c r="A48" s="339"/>
      <c r="B48" s="340"/>
      <c r="C48" s="465" t="s">
        <v>775</v>
      </c>
      <c r="D48" s="444"/>
      <c r="E48" s="444"/>
      <c r="F48" s="466"/>
      <c r="G48" s="283"/>
      <c r="H48" s="283"/>
      <c r="I48" s="283"/>
      <c r="J48" s="283"/>
      <c r="K48" s="283"/>
      <c r="L48" s="283"/>
    </row>
    <row r="49" spans="1:12" ht="20.45" customHeight="1">
      <c r="A49" s="339"/>
      <c r="B49" s="340"/>
      <c r="C49" s="473" t="s">
        <v>449</v>
      </c>
      <c r="D49" s="474"/>
      <c r="E49" s="474"/>
      <c r="F49" s="475"/>
      <c r="G49" s="283"/>
      <c r="H49" s="283"/>
      <c r="I49" s="283"/>
      <c r="J49" s="283"/>
      <c r="K49" s="283"/>
      <c r="L49" s="283"/>
    </row>
    <row r="50" spans="1:12" ht="36.6" customHeight="1">
      <c r="A50" s="339"/>
      <c r="B50" s="340"/>
      <c r="C50" s="473" t="s">
        <v>842</v>
      </c>
      <c r="D50" s="474"/>
      <c r="E50" s="474"/>
      <c r="F50" s="475"/>
      <c r="G50" s="283"/>
      <c r="H50" s="283"/>
      <c r="I50" s="283"/>
      <c r="J50" s="283"/>
      <c r="K50" s="283"/>
      <c r="L50" s="283"/>
    </row>
    <row r="51" spans="1:12" ht="16.5" customHeight="1">
      <c r="A51" s="482" t="s">
        <v>450</v>
      </c>
      <c r="B51" s="483"/>
      <c r="C51" s="506" t="s">
        <v>843</v>
      </c>
      <c r="D51" s="457"/>
      <c r="E51" s="457"/>
      <c r="F51" s="458"/>
      <c r="G51" s="283"/>
      <c r="H51" s="283"/>
      <c r="I51" s="283"/>
      <c r="J51" s="283"/>
      <c r="K51" s="283"/>
      <c r="L51" s="283"/>
    </row>
    <row r="52" spans="1:12" ht="16.5" customHeight="1">
      <c r="A52" s="339"/>
      <c r="B52" s="340"/>
      <c r="C52" s="494" t="s">
        <v>451</v>
      </c>
      <c r="D52" s="495"/>
      <c r="E52" s="495"/>
      <c r="F52" s="496"/>
      <c r="G52" s="283"/>
      <c r="H52" s="283"/>
      <c r="I52" s="283"/>
      <c r="J52" s="283"/>
      <c r="K52" s="283"/>
      <c r="L52" s="283"/>
    </row>
    <row r="53" spans="1:12" ht="16.5" customHeight="1">
      <c r="A53" s="339"/>
      <c r="B53" s="340"/>
      <c r="C53" s="507" t="s">
        <v>452</v>
      </c>
      <c r="D53" s="508"/>
      <c r="E53" s="508"/>
      <c r="F53" s="509"/>
      <c r="G53" s="283"/>
      <c r="H53" s="283"/>
      <c r="I53" s="283"/>
      <c r="J53" s="283"/>
      <c r="K53" s="283"/>
      <c r="L53" s="283"/>
    </row>
    <row r="54" spans="1:12" ht="24" customHeight="1">
      <c r="A54" s="339"/>
      <c r="B54" s="340"/>
      <c r="C54" s="494" t="s">
        <v>898</v>
      </c>
      <c r="D54" s="495"/>
      <c r="E54" s="495"/>
      <c r="F54" s="496"/>
      <c r="G54" s="283"/>
      <c r="H54" s="283"/>
      <c r="I54" s="283"/>
      <c r="J54" s="283"/>
      <c r="K54" s="283"/>
      <c r="L54" s="283"/>
    </row>
    <row r="55" spans="1:12" ht="38.450000000000003" customHeight="1">
      <c r="A55" s="339"/>
      <c r="B55" s="340"/>
      <c r="C55" s="497" t="s">
        <v>899</v>
      </c>
      <c r="D55" s="498"/>
      <c r="E55" s="498"/>
      <c r="F55" s="499"/>
      <c r="G55" s="283"/>
      <c r="H55" s="283"/>
      <c r="I55" s="283"/>
      <c r="J55" s="283"/>
      <c r="K55" s="283"/>
      <c r="L55" s="283"/>
    </row>
    <row r="56" spans="1:12" ht="32.450000000000003" customHeight="1">
      <c r="A56" s="339"/>
      <c r="B56" s="340"/>
      <c r="C56" s="494" t="s">
        <v>900</v>
      </c>
      <c r="D56" s="495"/>
      <c r="E56" s="495"/>
      <c r="F56" s="496"/>
      <c r="G56" s="283"/>
      <c r="H56" s="283"/>
      <c r="I56" s="283"/>
      <c r="J56" s="283"/>
      <c r="K56" s="283"/>
      <c r="L56" s="283"/>
    </row>
    <row r="57" spans="1:12" ht="32.450000000000003" customHeight="1">
      <c r="A57" s="339"/>
      <c r="B57" s="340"/>
      <c r="C57" s="503" t="s">
        <v>864</v>
      </c>
      <c r="D57" s="504"/>
      <c r="E57" s="504"/>
      <c r="F57" s="505"/>
      <c r="G57" s="283"/>
      <c r="H57" s="283"/>
      <c r="I57" s="283"/>
      <c r="J57" s="283"/>
      <c r="K57" s="283"/>
      <c r="L57" s="283"/>
    </row>
    <row r="58" spans="1:12" ht="16.5" customHeight="1">
      <c r="A58" s="339"/>
      <c r="B58" s="340"/>
      <c r="C58" s="510" t="s">
        <v>453</v>
      </c>
      <c r="D58" s="511"/>
      <c r="E58" s="511"/>
      <c r="F58" s="512"/>
      <c r="G58" s="283"/>
      <c r="H58" s="283"/>
      <c r="I58" s="283"/>
      <c r="J58" s="283"/>
      <c r="K58" s="283"/>
      <c r="L58" s="283"/>
    </row>
    <row r="59" spans="1:12" ht="16.5" customHeight="1">
      <c r="A59" s="339"/>
      <c r="B59" s="340"/>
      <c r="C59" s="503" t="s">
        <v>865</v>
      </c>
      <c r="D59" s="504"/>
      <c r="E59" s="504"/>
      <c r="F59" s="505"/>
      <c r="G59" s="283"/>
      <c r="H59" s="283"/>
      <c r="I59" s="283"/>
      <c r="J59" s="283"/>
      <c r="K59" s="283"/>
      <c r="L59" s="283"/>
    </row>
    <row r="60" spans="1:12" ht="16.5" customHeight="1">
      <c r="A60" s="339"/>
      <c r="B60" s="340"/>
      <c r="C60" s="494" t="s">
        <v>901</v>
      </c>
      <c r="D60" s="495"/>
      <c r="E60" s="495"/>
      <c r="F60" s="496"/>
      <c r="G60" s="283"/>
      <c r="H60" s="283"/>
      <c r="I60" s="283"/>
      <c r="J60" s="283"/>
      <c r="K60" s="283"/>
      <c r="L60" s="283"/>
    </row>
    <row r="61" spans="1:12" ht="16.5" customHeight="1">
      <c r="A61" s="339"/>
      <c r="B61" s="340"/>
      <c r="C61" s="494" t="s">
        <v>902</v>
      </c>
      <c r="D61" s="495"/>
      <c r="E61" s="495"/>
      <c r="F61" s="496"/>
      <c r="G61" s="283"/>
      <c r="H61" s="283"/>
      <c r="I61" s="283"/>
      <c r="J61" s="283"/>
      <c r="K61" s="283"/>
      <c r="L61" s="283"/>
    </row>
    <row r="62" spans="1:12" ht="16.5" customHeight="1">
      <c r="A62" s="339"/>
      <c r="B62" s="340"/>
      <c r="C62" s="494" t="s">
        <v>903</v>
      </c>
      <c r="D62" s="495"/>
      <c r="E62" s="495"/>
      <c r="F62" s="496"/>
      <c r="G62" s="283"/>
      <c r="H62" s="283"/>
      <c r="I62" s="283"/>
      <c r="J62" s="283"/>
      <c r="K62" s="283"/>
      <c r="L62" s="283"/>
    </row>
    <row r="63" spans="1:12" ht="16.5" customHeight="1">
      <c r="A63" s="339"/>
      <c r="B63" s="340"/>
      <c r="C63" s="503" t="s">
        <v>866</v>
      </c>
      <c r="D63" s="504"/>
      <c r="E63" s="504"/>
      <c r="F63" s="505"/>
      <c r="G63" s="283"/>
      <c r="H63" s="283"/>
      <c r="I63" s="283"/>
      <c r="J63" s="283"/>
      <c r="K63" s="283"/>
      <c r="L63" s="283"/>
    </row>
    <row r="64" spans="1:12" ht="16.5" customHeight="1">
      <c r="A64" s="339"/>
      <c r="B64" s="340"/>
      <c r="C64" s="494" t="s">
        <v>904</v>
      </c>
      <c r="D64" s="495"/>
      <c r="E64" s="495"/>
      <c r="F64" s="496"/>
      <c r="G64" s="283"/>
      <c r="H64" s="283"/>
      <c r="I64" s="283"/>
      <c r="J64" s="283"/>
      <c r="K64" s="283"/>
      <c r="L64" s="283"/>
    </row>
    <row r="65" spans="1:12" ht="20.45" customHeight="1">
      <c r="A65" s="339"/>
      <c r="B65" s="340"/>
      <c r="C65" s="494" t="s">
        <v>905</v>
      </c>
      <c r="D65" s="495"/>
      <c r="E65" s="495"/>
      <c r="F65" s="496"/>
      <c r="G65" s="283"/>
      <c r="H65" s="283"/>
      <c r="I65" s="283"/>
      <c r="J65" s="283"/>
      <c r="K65" s="283"/>
      <c r="L65" s="283"/>
    </row>
    <row r="66" spans="1:12" ht="17.45" customHeight="1">
      <c r="A66" s="339"/>
      <c r="B66" s="340"/>
      <c r="C66" s="503" t="s">
        <v>776</v>
      </c>
      <c r="D66" s="504"/>
      <c r="E66" s="504"/>
      <c r="F66" s="505"/>
      <c r="G66" s="283"/>
      <c r="H66" s="283"/>
      <c r="I66" s="283"/>
      <c r="J66" s="283"/>
      <c r="K66" s="283"/>
      <c r="L66" s="283"/>
    </row>
    <row r="67" spans="1:12" ht="33.6" customHeight="1">
      <c r="A67" s="339"/>
      <c r="B67" s="340"/>
      <c r="C67" s="494" t="s">
        <v>906</v>
      </c>
      <c r="D67" s="495"/>
      <c r="E67" s="495"/>
      <c r="F67" s="496"/>
      <c r="G67" s="283"/>
      <c r="H67" s="283"/>
      <c r="I67" s="283"/>
      <c r="J67" s="283"/>
      <c r="K67" s="283"/>
      <c r="L67" s="283"/>
    </row>
    <row r="68" spans="1:12" ht="26.45" customHeight="1">
      <c r="A68" s="339"/>
      <c r="B68" s="340"/>
      <c r="C68" s="494" t="s">
        <v>907</v>
      </c>
      <c r="D68" s="495"/>
      <c r="E68" s="495"/>
      <c r="F68" s="496"/>
      <c r="G68" s="283"/>
      <c r="H68" s="283"/>
      <c r="I68" s="283"/>
      <c r="J68" s="283"/>
      <c r="K68" s="283"/>
      <c r="L68" s="283"/>
    </row>
    <row r="69" spans="1:12" ht="28.5" customHeight="1">
      <c r="A69" s="339"/>
      <c r="B69" s="340"/>
      <c r="C69" s="494" t="s">
        <v>908</v>
      </c>
      <c r="D69" s="495"/>
      <c r="E69" s="495"/>
      <c r="F69" s="496"/>
      <c r="G69" s="283"/>
      <c r="H69" s="283"/>
      <c r="I69" s="283"/>
      <c r="J69" s="283"/>
      <c r="K69" s="283"/>
      <c r="L69" s="283"/>
    </row>
    <row r="70" spans="1:12" ht="16.5" customHeight="1">
      <c r="A70" s="339"/>
      <c r="B70" s="340"/>
      <c r="C70" s="494" t="s">
        <v>909</v>
      </c>
      <c r="D70" s="495"/>
      <c r="E70" s="495"/>
      <c r="F70" s="496"/>
      <c r="G70" s="283"/>
      <c r="H70" s="283"/>
      <c r="I70" s="283"/>
      <c r="J70" s="283"/>
      <c r="K70" s="283"/>
      <c r="L70" s="283"/>
    </row>
    <row r="71" spans="1:12" ht="16.5" customHeight="1">
      <c r="A71" s="339"/>
      <c r="B71" s="340"/>
      <c r="C71" s="494" t="s">
        <v>910</v>
      </c>
      <c r="D71" s="495"/>
      <c r="E71" s="495"/>
      <c r="F71" s="496"/>
      <c r="G71" s="283"/>
      <c r="H71" s="283"/>
      <c r="I71" s="283"/>
      <c r="J71" s="283"/>
      <c r="K71" s="283"/>
      <c r="L71" s="283"/>
    </row>
    <row r="72" spans="1:12" ht="16.5" customHeight="1">
      <c r="A72" s="339"/>
      <c r="B72" s="340"/>
      <c r="C72" s="494" t="s">
        <v>777</v>
      </c>
      <c r="D72" s="495"/>
      <c r="E72" s="495"/>
      <c r="F72" s="496"/>
      <c r="G72" s="283"/>
      <c r="H72" s="283"/>
      <c r="I72" s="283"/>
      <c r="J72" s="283"/>
      <c r="K72" s="283"/>
      <c r="L72" s="283"/>
    </row>
    <row r="73" spans="1:12" ht="16.5" customHeight="1">
      <c r="A73" s="339"/>
      <c r="B73" s="340"/>
      <c r="C73" s="494" t="s">
        <v>911</v>
      </c>
      <c r="D73" s="495"/>
      <c r="E73" s="495"/>
      <c r="F73" s="496"/>
      <c r="G73" s="283"/>
      <c r="H73" s="283"/>
      <c r="I73" s="283"/>
      <c r="J73" s="283"/>
      <c r="K73" s="283"/>
      <c r="L73" s="283"/>
    </row>
    <row r="74" spans="1:12" ht="16.5" customHeight="1">
      <c r="A74" s="339"/>
      <c r="B74" s="340"/>
      <c r="C74" s="497" t="s">
        <v>912</v>
      </c>
      <c r="D74" s="498"/>
      <c r="E74" s="498"/>
      <c r="F74" s="499"/>
      <c r="G74" s="283"/>
      <c r="H74" s="283"/>
      <c r="I74" s="283"/>
      <c r="J74" s="283"/>
      <c r="K74" s="283"/>
      <c r="L74" s="283"/>
    </row>
    <row r="75" spans="1:12" ht="16.5" customHeight="1">
      <c r="A75" s="339"/>
      <c r="B75" s="340"/>
      <c r="C75" s="494" t="s">
        <v>793</v>
      </c>
      <c r="D75" s="495"/>
      <c r="E75" s="495"/>
      <c r="F75" s="496"/>
      <c r="G75" s="283"/>
      <c r="H75" s="283"/>
      <c r="I75" s="283"/>
      <c r="J75" s="283"/>
      <c r="K75" s="283"/>
      <c r="L75" s="283"/>
    </row>
    <row r="76" spans="1:12" ht="16.5" customHeight="1">
      <c r="A76" s="484"/>
      <c r="B76" s="485"/>
      <c r="C76" s="500" t="s">
        <v>844</v>
      </c>
      <c r="D76" s="501"/>
      <c r="E76" s="501"/>
      <c r="F76" s="502"/>
      <c r="G76" s="283"/>
      <c r="H76" s="283"/>
      <c r="I76" s="283"/>
      <c r="J76" s="283"/>
      <c r="K76" s="283"/>
      <c r="L76" s="283"/>
    </row>
    <row r="77" spans="1:12" ht="16.5" customHeight="1">
      <c r="A77" s="489" t="s">
        <v>132</v>
      </c>
      <c r="B77" s="490"/>
      <c r="C77" s="486" t="s">
        <v>454</v>
      </c>
      <c r="D77" s="487"/>
      <c r="E77" s="487"/>
      <c r="F77" s="488"/>
      <c r="G77" s="283"/>
      <c r="H77" s="283"/>
      <c r="I77" s="283"/>
      <c r="J77" s="283"/>
      <c r="K77" s="283"/>
      <c r="L77" s="283"/>
    </row>
    <row r="78" spans="1:12" ht="16.5" customHeight="1">
      <c r="A78" s="482" t="s">
        <v>133</v>
      </c>
      <c r="B78" s="483"/>
      <c r="C78" s="470" t="s">
        <v>913</v>
      </c>
      <c r="D78" s="471"/>
      <c r="E78" s="471"/>
      <c r="F78" s="472"/>
      <c r="G78" s="283"/>
      <c r="H78" s="283"/>
      <c r="I78" s="283"/>
      <c r="J78" s="283"/>
      <c r="K78" s="283"/>
      <c r="L78" s="283"/>
    </row>
    <row r="79" spans="1:12" ht="16.5" customHeight="1">
      <c r="A79" s="484"/>
      <c r="B79" s="485"/>
      <c r="C79" s="476" t="s">
        <v>455</v>
      </c>
      <c r="D79" s="477"/>
      <c r="E79" s="477"/>
      <c r="F79" s="478"/>
      <c r="G79" s="283"/>
      <c r="H79" s="283"/>
      <c r="I79" s="283"/>
      <c r="J79" s="283"/>
      <c r="K79" s="283"/>
      <c r="L79" s="283"/>
    </row>
    <row r="80" spans="1:12" ht="16.5" customHeight="1">
      <c r="A80" s="482" t="s">
        <v>456</v>
      </c>
      <c r="B80" s="483"/>
      <c r="C80" s="470" t="s">
        <v>914</v>
      </c>
      <c r="D80" s="471"/>
      <c r="E80" s="471"/>
      <c r="F80" s="472"/>
      <c r="G80" s="283"/>
      <c r="H80" s="283"/>
      <c r="I80" s="283"/>
      <c r="J80" s="283"/>
      <c r="K80" s="283"/>
      <c r="L80" s="283"/>
    </row>
    <row r="81" spans="1:12" ht="16.5" customHeight="1">
      <c r="A81" s="339"/>
      <c r="B81" s="340"/>
      <c r="C81" s="473" t="s">
        <v>845</v>
      </c>
      <c r="D81" s="474"/>
      <c r="E81" s="474"/>
      <c r="F81" s="475"/>
      <c r="G81" s="283"/>
      <c r="H81" s="283"/>
      <c r="I81" s="283"/>
      <c r="J81" s="283"/>
      <c r="K81" s="283"/>
      <c r="L81" s="283"/>
    </row>
    <row r="82" spans="1:12" ht="16.5" customHeight="1">
      <c r="A82" s="484"/>
      <c r="B82" s="485"/>
      <c r="C82" s="491" t="s">
        <v>231</v>
      </c>
      <c r="D82" s="492"/>
      <c r="E82" s="492"/>
      <c r="F82" s="493"/>
      <c r="G82" s="283"/>
      <c r="H82" s="283"/>
      <c r="I82" s="283"/>
      <c r="J82" s="283"/>
      <c r="K82" s="283"/>
      <c r="L82" s="283"/>
    </row>
    <row r="83" spans="1:12" ht="16.5" customHeight="1">
      <c r="A83" s="489" t="s">
        <v>134</v>
      </c>
      <c r="B83" s="490"/>
      <c r="C83" s="486" t="s">
        <v>457</v>
      </c>
      <c r="D83" s="487"/>
      <c r="E83" s="487"/>
      <c r="F83" s="488"/>
      <c r="G83" s="283"/>
      <c r="H83" s="283"/>
      <c r="I83" s="283"/>
      <c r="J83" s="283"/>
      <c r="K83" s="283"/>
      <c r="L83" s="283"/>
    </row>
    <row r="84" spans="1:12" ht="16.5" customHeight="1">
      <c r="A84" s="468" t="s">
        <v>458</v>
      </c>
      <c r="B84" s="287" t="s">
        <v>57</v>
      </c>
      <c r="C84" s="467" t="s">
        <v>135</v>
      </c>
      <c r="D84" s="467"/>
      <c r="E84" s="467"/>
      <c r="F84" s="467"/>
      <c r="G84" s="283"/>
      <c r="H84" s="283"/>
      <c r="I84" s="283"/>
      <c r="J84" s="283"/>
      <c r="K84" s="283"/>
      <c r="L84" s="283"/>
    </row>
    <row r="85" spans="1:12" ht="16.5" customHeight="1">
      <c r="A85" s="374"/>
      <c r="B85" s="287" t="s">
        <v>136</v>
      </c>
      <c r="C85" s="467" t="s">
        <v>137</v>
      </c>
      <c r="D85" s="467"/>
      <c r="E85" s="467"/>
      <c r="F85" s="467"/>
      <c r="G85" s="283"/>
      <c r="H85" s="283"/>
      <c r="I85" s="283"/>
      <c r="J85" s="283"/>
      <c r="K85" s="283"/>
      <c r="L85" s="283"/>
    </row>
    <row r="86" spans="1:12" ht="16.5" customHeight="1">
      <c r="A86" s="468" t="s">
        <v>60</v>
      </c>
      <c r="B86" s="287" t="s">
        <v>138</v>
      </c>
      <c r="C86" s="486" t="s">
        <v>459</v>
      </c>
      <c r="D86" s="487"/>
      <c r="E86" s="487"/>
      <c r="F86" s="488"/>
      <c r="G86" s="283"/>
      <c r="H86" s="283"/>
      <c r="I86" s="283"/>
      <c r="J86" s="283"/>
      <c r="K86" s="283"/>
      <c r="L86" s="283"/>
    </row>
    <row r="87" spans="1:12" ht="16.5" customHeight="1">
      <c r="A87" s="374"/>
      <c r="B87" s="287" t="s">
        <v>139</v>
      </c>
      <c r="C87" s="486" t="s">
        <v>778</v>
      </c>
      <c r="D87" s="487"/>
      <c r="E87" s="487"/>
      <c r="F87" s="488"/>
      <c r="G87" s="283"/>
      <c r="H87" s="283"/>
      <c r="I87" s="283"/>
      <c r="J87" s="283"/>
      <c r="K87" s="283"/>
      <c r="L87" s="283"/>
    </row>
    <row r="88" spans="1:12" ht="16.5" customHeight="1">
      <c r="A88" s="374"/>
      <c r="B88" s="287" t="s">
        <v>140</v>
      </c>
      <c r="C88" s="486" t="s">
        <v>779</v>
      </c>
      <c r="D88" s="487"/>
      <c r="E88" s="487"/>
      <c r="F88" s="488"/>
      <c r="G88" s="283"/>
      <c r="H88" s="283"/>
      <c r="I88" s="283"/>
      <c r="J88" s="283"/>
      <c r="K88" s="283"/>
      <c r="L88" s="283"/>
    </row>
    <row r="89" spans="1:12" ht="16.5" customHeight="1">
      <c r="A89" s="374"/>
      <c r="B89" s="287" t="s">
        <v>141</v>
      </c>
      <c r="C89" s="486" t="s">
        <v>142</v>
      </c>
      <c r="D89" s="487"/>
      <c r="E89" s="487"/>
      <c r="F89" s="488"/>
      <c r="G89" s="283"/>
      <c r="H89" s="283"/>
      <c r="I89" s="283"/>
      <c r="J89" s="283"/>
      <c r="K89" s="283"/>
      <c r="L89" s="283"/>
    </row>
    <row r="90" spans="1:12" ht="16.5" customHeight="1">
      <c r="A90" s="469"/>
      <c r="B90" s="287" t="s">
        <v>56</v>
      </c>
      <c r="C90" s="486" t="s">
        <v>143</v>
      </c>
      <c r="D90" s="487"/>
      <c r="E90" s="487"/>
      <c r="F90" s="488"/>
      <c r="G90" s="283"/>
      <c r="H90" s="283"/>
      <c r="I90" s="283"/>
      <c r="J90" s="283"/>
      <c r="K90" s="283"/>
      <c r="L90" s="283"/>
    </row>
    <row r="91" spans="1:12" ht="16.5" customHeight="1">
      <c r="A91" s="383" t="s">
        <v>460</v>
      </c>
      <c r="B91" s="309" t="s">
        <v>461</v>
      </c>
      <c r="C91" s="486" t="s">
        <v>462</v>
      </c>
      <c r="D91" s="487"/>
      <c r="E91" s="487"/>
      <c r="F91" s="488"/>
      <c r="G91" s="283"/>
      <c r="H91" s="283"/>
      <c r="I91" s="283"/>
      <c r="J91" s="283"/>
      <c r="K91" s="283"/>
      <c r="L91" s="283"/>
    </row>
    <row r="92" spans="1:12" ht="27" customHeight="1">
      <c r="A92" s="383"/>
      <c r="B92" s="373" t="s">
        <v>463</v>
      </c>
      <c r="C92" s="470" t="s">
        <v>464</v>
      </c>
      <c r="D92" s="471"/>
      <c r="E92" s="471"/>
      <c r="F92" s="472"/>
      <c r="G92" s="283"/>
      <c r="H92" s="283"/>
      <c r="I92" s="283"/>
      <c r="J92" s="283"/>
      <c r="K92" s="283"/>
      <c r="L92" s="283"/>
    </row>
    <row r="93" spans="1:12" ht="16.5" customHeight="1">
      <c r="A93" s="383"/>
      <c r="B93" s="375"/>
      <c r="C93" s="476" t="s">
        <v>465</v>
      </c>
      <c r="D93" s="477"/>
      <c r="E93" s="477"/>
      <c r="F93" s="478"/>
      <c r="G93" s="283"/>
      <c r="H93" s="283"/>
      <c r="I93" s="283"/>
      <c r="J93" s="283"/>
      <c r="K93" s="283"/>
      <c r="L93" s="283"/>
    </row>
    <row r="94" spans="1:12" ht="32.450000000000003" customHeight="1">
      <c r="A94" s="383"/>
      <c r="B94" s="299" t="s">
        <v>466</v>
      </c>
      <c r="C94" s="486" t="s">
        <v>467</v>
      </c>
      <c r="D94" s="487"/>
      <c r="E94" s="487"/>
      <c r="F94" s="488"/>
      <c r="G94" s="283"/>
      <c r="H94" s="283"/>
      <c r="I94" s="283"/>
      <c r="J94" s="283"/>
      <c r="K94" s="283"/>
      <c r="L94" s="283"/>
    </row>
    <row r="95" spans="1:12" ht="16.5" customHeight="1">
      <c r="A95" s="383"/>
      <c r="B95" s="299" t="s">
        <v>468</v>
      </c>
      <c r="C95" s="486" t="s">
        <v>469</v>
      </c>
      <c r="D95" s="487"/>
      <c r="E95" s="487"/>
      <c r="F95" s="488"/>
      <c r="G95" s="283"/>
      <c r="H95" s="283"/>
      <c r="I95" s="283"/>
      <c r="J95" s="283"/>
      <c r="K95" s="283"/>
      <c r="L95" s="283"/>
    </row>
    <row r="96" spans="1:12" ht="16.5" customHeight="1">
      <c r="A96" s="383"/>
      <c r="B96" s="299" t="s">
        <v>470</v>
      </c>
      <c r="C96" s="486" t="s">
        <v>471</v>
      </c>
      <c r="D96" s="487"/>
      <c r="E96" s="487"/>
      <c r="F96" s="488"/>
      <c r="G96" s="283"/>
      <c r="H96" s="283"/>
      <c r="I96" s="283"/>
      <c r="J96" s="283"/>
      <c r="K96" s="283"/>
      <c r="L96" s="283"/>
    </row>
    <row r="97" spans="1:12" ht="16.5" customHeight="1">
      <c r="A97" s="482" t="s">
        <v>144</v>
      </c>
      <c r="B97" s="483"/>
      <c r="C97" s="470" t="s">
        <v>472</v>
      </c>
      <c r="D97" s="471"/>
      <c r="E97" s="471"/>
      <c r="F97" s="472"/>
      <c r="G97" s="283"/>
      <c r="H97" s="283"/>
      <c r="I97" s="283"/>
      <c r="J97" s="283"/>
      <c r="K97" s="283"/>
      <c r="L97" s="283"/>
    </row>
    <row r="98" spans="1:12" ht="16.5" customHeight="1">
      <c r="A98" s="484"/>
      <c r="B98" s="485"/>
      <c r="C98" s="476" t="s">
        <v>233</v>
      </c>
      <c r="D98" s="477"/>
      <c r="E98" s="477"/>
      <c r="F98" s="478"/>
      <c r="G98" s="283"/>
      <c r="H98" s="283"/>
      <c r="I98" s="283"/>
      <c r="J98" s="283"/>
      <c r="K98" s="283"/>
      <c r="L98" s="283"/>
    </row>
    <row r="99" spans="1:12" ht="16.5" customHeight="1">
      <c r="A99" s="482" t="s">
        <v>473</v>
      </c>
      <c r="B99" s="483"/>
      <c r="C99" s="470" t="s">
        <v>474</v>
      </c>
      <c r="D99" s="471"/>
      <c r="E99" s="471"/>
      <c r="F99" s="472"/>
      <c r="G99" s="283"/>
      <c r="H99" s="283"/>
      <c r="I99" s="283"/>
      <c r="J99" s="283"/>
      <c r="K99" s="283"/>
      <c r="L99" s="283"/>
    </row>
    <row r="100" spans="1:12" ht="27" customHeight="1">
      <c r="A100" s="339"/>
      <c r="B100" s="340"/>
      <c r="C100" s="473" t="s">
        <v>475</v>
      </c>
      <c r="D100" s="474"/>
      <c r="E100" s="474"/>
      <c r="F100" s="475"/>
      <c r="G100" s="283"/>
      <c r="H100" s="283"/>
      <c r="I100" s="283"/>
      <c r="J100" s="283"/>
      <c r="K100" s="283"/>
      <c r="L100" s="283"/>
    </row>
    <row r="101" spans="1:12" ht="25.5" customHeight="1">
      <c r="A101" s="339"/>
      <c r="B101" s="485"/>
      <c r="C101" s="476" t="s">
        <v>476</v>
      </c>
      <c r="D101" s="477"/>
      <c r="E101" s="477"/>
      <c r="F101" s="478"/>
      <c r="G101" s="283"/>
      <c r="H101" s="283"/>
      <c r="I101" s="283"/>
      <c r="J101" s="283"/>
      <c r="K101" s="283"/>
      <c r="L101" s="283"/>
    </row>
    <row r="102" spans="1:12" ht="29.1" customHeight="1">
      <c r="A102" s="383" t="s">
        <v>477</v>
      </c>
      <c r="B102" s="310" t="s">
        <v>478</v>
      </c>
      <c r="C102" s="452" t="s">
        <v>780</v>
      </c>
      <c r="D102" s="452"/>
      <c r="E102" s="452"/>
      <c r="F102" s="452"/>
      <c r="G102" s="283"/>
      <c r="H102" s="283"/>
      <c r="I102" s="283"/>
      <c r="J102" s="283"/>
      <c r="K102" s="283"/>
      <c r="L102" s="283"/>
    </row>
    <row r="103" spans="1:12" ht="16.5" customHeight="1">
      <c r="A103" s="383"/>
      <c r="B103" s="468" t="s">
        <v>479</v>
      </c>
      <c r="C103" s="452" t="s">
        <v>480</v>
      </c>
      <c r="D103" s="452"/>
      <c r="E103" s="452"/>
      <c r="F103" s="452"/>
      <c r="G103" s="283"/>
      <c r="H103" s="283"/>
      <c r="I103" s="283"/>
      <c r="J103" s="283"/>
      <c r="K103" s="283"/>
      <c r="L103" s="283"/>
    </row>
    <row r="104" spans="1:12" ht="16.5" customHeight="1">
      <c r="A104" s="383"/>
      <c r="B104" s="374"/>
      <c r="C104" s="479" t="s">
        <v>481</v>
      </c>
      <c r="D104" s="479"/>
      <c r="E104" s="479"/>
      <c r="F104" s="479"/>
      <c r="G104" s="283"/>
      <c r="H104" s="283"/>
      <c r="I104" s="283"/>
      <c r="J104" s="283"/>
      <c r="K104" s="283"/>
      <c r="L104" s="283"/>
    </row>
    <row r="105" spans="1:12" ht="16.5" customHeight="1">
      <c r="A105" s="383"/>
      <c r="B105" s="374"/>
      <c r="C105" s="479" t="s">
        <v>482</v>
      </c>
      <c r="D105" s="479"/>
      <c r="E105" s="479"/>
      <c r="F105" s="479"/>
      <c r="G105" s="283"/>
      <c r="H105" s="283"/>
      <c r="I105" s="283"/>
      <c r="J105" s="283"/>
      <c r="K105" s="283"/>
      <c r="L105" s="283"/>
    </row>
    <row r="106" spans="1:12" ht="16.5" customHeight="1">
      <c r="A106" s="383"/>
      <c r="B106" s="374"/>
      <c r="C106" s="473" t="s">
        <v>1067</v>
      </c>
      <c r="D106" s="474"/>
      <c r="E106" s="474"/>
      <c r="F106" s="475"/>
      <c r="G106" s="283"/>
      <c r="H106" s="283"/>
      <c r="I106" s="283"/>
      <c r="J106" s="283"/>
      <c r="K106" s="283"/>
      <c r="L106" s="283"/>
    </row>
    <row r="107" spans="1:12" ht="16.5" customHeight="1">
      <c r="A107" s="383"/>
      <c r="B107" s="374"/>
      <c r="C107" s="479" t="s">
        <v>846</v>
      </c>
      <c r="D107" s="479"/>
      <c r="E107" s="479"/>
      <c r="F107" s="479"/>
      <c r="G107" s="283"/>
      <c r="H107" s="283"/>
      <c r="I107" s="283"/>
      <c r="J107" s="283"/>
      <c r="K107" s="283"/>
      <c r="L107" s="283"/>
    </row>
    <row r="108" spans="1:12" ht="16.5" customHeight="1">
      <c r="A108" s="383"/>
      <c r="B108" s="374"/>
      <c r="C108" s="465" t="s">
        <v>483</v>
      </c>
      <c r="D108" s="444"/>
      <c r="E108" s="444"/>
      <c r="F108" s="466"/>
      <c r="G108" s="283"/>
      <c r="H108" s="283"/>
      <c r="I108" s="283"/>
      <c r="J108" s="283"/>
      <c r="K108" s="283"/>
      <c r="L108" s="283"/>
    </row>
    <row r="109" spans="1:12" ht="16.5" customHeight="1">
      <c r="A109" s="383"/>
      <c r="B109" s="469"/>
      <c r="C109" s="453" t="s">
        <v>1071</v>
      </c>
      <c r="D109" s="480"/>
      <c r="E109" s="480"/>
      <c r="F109" s="481"/>
      <c r="G109" s="283"/>
      <c r="H109" s="283"/>
      <c r="I109" s="283"/>
      <c r="J109" s="283"/>
      <c r="K109" s="283"/>
      <c r="L109" s="283"/>
    </row>
    <row r="110" spans="1:12" ht="16.5" customHeight="1">
      <c r="A110" s="383"/>
      <c r="B110" s="468" t="s">
        <v>119</v>
      </c>
      <c r="C110" s="470" t="s">
        <v>145</v>
      </c>
      <c r="D110" s="471"/>
      <c r="E110" s="471"/>
      <c r="F110" s="472"/>
      <c r="G110" s="283"/>
      <c r="H110" s="283"/>
      <c r="I110" s="283"/>
      <c r="J110" s="283"/>
      <c r="K110" s="283"/>
      <c r="L110" s="283"/>
    </row>
    <row r="111" spans="1:12" ht="16.5" customHeight="1">
      <c r="A111" s="383"/>
      <c r="B111" s="374"/>
      <c r="C111" s="473" t="s">
        <v>484</v>
      </c>
      <c r="D111" s="474"/>
      <c r="E111" s="474"/>
      <c r="F111" s="475"/>
      <c r="G111" s="283"/>
      <c r="H111" s="283"/>
      <c r="I111" s="283"/>
      <c r="J111" s="283"/>
      <c r="K111" s="283"/>
      <c r="L111" s="283"/>
    </row>
    <row r="112" spans="1:12" ht="16.5" customHeight="1">
      <c r="A112" s="383"/>
      <c r="B112" s="374"/>
      <c r="C112" s="473" t="s">
        <v>1068</v>
      </c>
      <c r="D112" s="474"/>
      <c r="E112" s="474"/>
      <c r="F112" s="475"/>
      <c r="G112" s="283"/>
      <c r="H112" s="283"/>
      <c r="I112" s="283"/>
      <c r="J112" s="283"/>
      <c r="K112" s="283"/>
      <c r="L112" s="283"/>
    </row>
    <row r="113" spans="1:12" ht="16.5" customHeight="1">
      <c r="A113" s="383"/>
      <c r="B113" s="469"/>
      <c r="C113" s="453" t="s">
        <v>485</v>
      </c>
      <c r="D113" s="454"/>
      <c r="E113" s="454"/>
      <c r="F113" s="455"/>
      <c r="G113" s="283"/>
      <c r="H113" s="283"/>
      <c r="I113" s="283"/>
      <c r="J113" s="283"/>
      <c r="K113" s="283"/>
      <c r="L113" s="283"/>
    </row>
    <row r="114" spans="1:12" ht="16.5" customHeight="1">
      <c r="A114" s="383"/>
      <c r="B114" s="468" t="s">
        <v>486</v>
      </c>
      <c r="C114" s="470" t="s">
        <v>145</v>
      </c>
      <c r="D114" s="471"/>
      <c r="E114" s="471"/>
      <c r="F114" s="472"/>
      <c r="G114" s="283"/>
      <c r="H114" s="283"/>
      <c r="I114" s="283"/>
      <c r="J114" s="283"/>
      <c r="K114" s="283"/>
      <c r="L114" s="283"/>
    </row>
    <row r="115" spans="1:12" ht="16.5" customHeight="1">
      <c r="A115" s="383"/>
      <c r="B115" s="469"/>
      <c r="C115" s="476" t="s">
        <v>487</v>
      </c>
      <c r="D115" s="477"/>
      <c r="E115" s="477"/>
      <c r="F115" s="478"/>
      <c r="G115" s="283"/>
      <c r="H115" s="283"/>
      <c r="I115" s="283"/>
      <c r="J115" s="283"/>
      <c r="K115" s="283"/>
      <c r="L115" s="283"/>
    </row>
    <row r="116" spans="1:12" ht="16.5" customHeight="1">
      <c r="A116" s="383"/>
      <c r="B116" s="465" t="s">
        <v>1069</v>
      </c>
      <c r="C116" s="444"/>
      <c r="D116" s="444"/>
      <c r="E116" s="444"/>
      <c r="F116" s="466"/>
      <c r="G116" s="283"/>
      <c r="H116" s="283"/>
      <c r="I116" s="283"/>
      <c r="J116" s="283"/>
      <c r="K116" s="283"/>
      <c r="L116" s="283"/>
    </row>
    <row r="117" spans="1:12" ht="27.6" customHeight="1">
      <c r="A117" s="383"/>
      <c r="B117" s="465" t="s">
        <v>1059</v>
      </c>
      <c r="C117" s="444"/>
      <c r="D117" s="444"/>
      <c r="E117" s="444"/>
      <c r="F117" s="466"/>
      <c r="G117" s="283"/>
      <c r="H117" s="283"/>
      <c r="I117" s="283"/>
      <c r="J117" s="283"/>
      <c r="K117" s="283"/>
      <c r="L117" s="283"/>
    </row>
    <row r="118" spans="1:12" ht="16.5" customHeight="1">
      <c r="A118" s="383" t="s">
        <v>488</v>
      </c>
      <c r="B118" s="299" t="s">
        <v>126</v>
      </c>
      <c r="C118" s="467" t="s">
        <v>146</v>
      </c>
      <c r="D118" s="467"/>
      <c r="E118" s="467"/>
      <c r="F118" s="467"/>
      <c r="G118" s="283"/>
      <c r="H118" s="283"/>
      <c r="I118" s="283"/>
      <c r="J118" s="283"/>
      <c r="K118" s="283"/>
      <c r="L118" s="283"/>
    </row>
    <row r="119" spans="1:12" ht="18.600000000000001" customHeight="1">
      <c r="A119" s="383"/>
      <c r="B119" s="383" t="s">
        <v>127</v>
      </c>
      <c r="C119" s="452" t="s">
        <v>489</v>
      </c>
      <c r="D119" s="452"/>
      <c r="E119" s="452"/>
      <c r="F119" s="452"/>
      <c r="G119" s="283"/>
      <c r="H119" s="283"/>
      <c r="I119" s="283"/>
      <c r="J119" s="283"/>
      <c r="K119" s="283"/>
      <c r="L119" s="283"/>
    </row>
    <row r="120" spans="1:12" ht="20.45" customHeight="1">
      <c r="A120" s="383"/>
      <c r="B120" s="383"/>
      <c r="C120" s="453" t="s">
        <v>490</v>
      </c>
      <c r="D120" s="454"/>
      <c r="E120" s="454"/>
      <c r="F120" s="455"/>
      <c r="G120" s="283"/>
      <c r="H120" s="283"/>
      <c r="I120" s="283"/>
      <c r="J120" s="283"/>
      <c r="K120" s="283"/>
      <c r="L120" s="283"/>
    </row>
    <row r="121" spans="1:12" ht="31.5" customHeight="1">
      <c r="A121" s="383"/>
      <c r="B121" s="299" t="s">
        <v>147</v>
      </c>
      <c r="C121" s="467" t="s">
        <v>751</v>
      </c>
      <c r="D121" s="467"/>
      <c r="E121" s="467"/>
      <c r="F121" s="467"/>
      <c r="G121" s="283"/>
      <c r="H121" s="283"/>
      <c r="I121" s="283"/>
      <c r="J121" s="283"/>
      <c r="K121" s="283"/>
      <c r="L121" s="283"/>
    </row>
    <row r="122" spans="1:12" ht="16.5" customHeight="1">
      <c r="A122" s="383"/>
      <c r="B122" s="299" t="s">
        <v>128</v>
      </c>
      <c r="C122" s="467" t="s">
        <v>148</v>
      </c>
      <c r="D122" s="467"/>
      <c r="E122" s="467"/>
      <c r="F122" s="467"/>
      <c r="G122" s="283"/>
      <c r="H122" s="283"/>
      <c r="I122" s="283"/>
      <c r="J122" s="283"/>
      <c r="K122" s="283"/>
      <c r="L122" s="283"/>
    </row>
    <row r="123" spans="1:12" ht="16.5" customHeight="1">
      <c r="A123" s="383"/>
      <c r="B123" s="383" t="s">
        <v>129</v>
      </c>
      <c r="C123" s="452" t="s">
        <v>491</v>
      </c>
      <c r="D123" s="452"/>
      <c r="E123" s="452"/>
      <c r="F123" s="452"/>
      <c r="G123" s="283"/>
      <c r="H123" s="283"/>
      <c r="I123" s="283"/>
      <c r="J123" s="283"/>
      <c r="K123" s="283"/>
      <c r="L123" s="283"/>
    </row>
    <row r="124" spans="1:12" ht="16.5" customHeight="1">
      <c r="A124" s="383"/>
      <c r="B124" s="383"/>
      <c r="C124" s="453" t="s">
        <v>492</v>
      </c>
      <c r="D124" s="454"/>
      <c r="E124" s="454"/>
      <c r="F124" s="455"/>
      <c r="G124" s="283"/>
      <c r="H124" s="283"/>
      <c r="I124" s="283"/>
      <c r="J124" s="283"/>
      <c r="K124" s="283"/>
      <c r="L124" s="283"/>
    </row>
    <row r="125" spans="1:12" ht="16.5" customHeight="1">
      <c r="A125" s="383" t="s">
        <v>493</v>
      </c>
      <c r="B125" s="383"/>
      <c r="C125" s="456" t="s">
        <v>494</v>
      </c>
      <c r="D125" s="457"/>
      <c r="E125" s="457"/>
      <c r="F125" s="458"/>
      <c r="G125" s="283"/>
      <c r="H125" s="283"/>
      <c r="I125" s="283"/>
      <c r="J125" s="283"/>
      <c r="K125" s="283"/>
      <c r="L125" s="283"/>
    </row>
    <row r="126" spans="1:12" ht="16.5" customHeight="1">
      <c r="A126" s="383"/>
      <c r="B126" s="383"/>
      <c r="C126" s="459" t="s">
        <v>847</v>
      </c>
      <c r="D126" s="460"/>
      <c r="E126" s="460"/>
      <c r="F126" s="461"/>
      <c r="G126" s="283"/>
      <c r="H126" s="283"/>
      <c r="I126" s="283"/>
      <c r="J126" s="283"/>
      <c r="K126" s="283"/>
      <c r="L126" s="283"/>
    </row>
    <row r="127" spans="1:12" ht="16.5" customHeight="1">
      <c r="A127" s="383"/>
      <c r="B127" s="383"/>
      <c r="C127" s="459" t="s">
        <v>495</v>
      </c>
      <c r="D127" s="460"/>
      <c r="E127" s="460"/>
      <c r="F127" s="461"/>
      <c r="G127" s="283"/>
      <c r="H127" s="283"/>
      <c r="I127" s="283"/>
      <c r="J127" s="283"/>
      <c r="K127" s="283"/>
      <c r="L127" s="283"/>
    </row>
    <row r="128" spans="1:12" s="252" customFormat="1" ht="16.5" customHeight="1">
      <c r="A128" s="383"/>
      <c r="B128" s="383"/>
      <c r="C128" s="462" t="s">
        <v>1197</v>
      </c>
      <c r="D128" s="463"/>
      <c r="E128" s="463"/>
      <c r="F128" s="464"/>
      <c r="G128" s="283"/>
      <c r="H128" s="283"/>
      <c r="I128" s="283"/>
      <c r="J128" s="283"/>
      <c r="K128" s="283"/>
      <c r="L128" s="283"/>
    </row>
    <row r="129" spans="1:12" ht="16.5" customHeight="1" thickBot="1">
      <c r="A129" s="288"/>
      <c r="B129" s="288"/>
      <c r="C129" s="308"/>
      <c r="D129" s="308"/>
      <c r="E129" s="308"/>
      <c r="F129" s="308"/>
      <c r="G129" s="283"/>
      <c r="H129" s="283"/>
      <c r="I129" s="283"/>
      <c r="J129" s="283"/>
      <c r="K129" s="283"/>
      <c r="L129" s="283"/>
    </row>
    <row r="130" spans="1:12" ht="16.5" customHeight="1">
      <c r="A130" s="449" t="s">
        <v>496</v>
      </c>
      <c r="B130" s="450"/>
      <c r="C130" s="450"/>
      <c r="D130" s="450"/>
      <c r="E130" s="450"/>
      <c r="F130" s="451"/>
      <c r="G130" s="289"/>
      <c r="H130" s="289"/>
      <c r="I130" s="289"/>
      <c r="J130" s="289"/>
      <c r="K130" s="289"/>
      <c r="L130" s="289"/>
    </row>
    <row r="131" spans="1:12" ht="16.5" customHeight="1">
      <c r="A131" s="443" t="s">
        <v>848</v>
      </c>
      <c r="B131" s="444"/>
      <c r="C131" s="444"/>
      <c r="D131" s="444"/>
      <c r="E131" s="444"/>
      <c r="F131" s="445"/>
      <c r="G131" s="283"/>
      <c r="H131" s="283"/>
      <c r="I131" s="283"/>
      <c r="J131" s="283"/>
      <c r="K131" s="283"/>
      <c r="L131" s="283"/>
    </row>
    <row r="132" spans="1:12" ht="16.5" customHeight="1">
      <c r="A132" s="443" t="s">
        <v>849</v>
      </c>
      <c r="B132" s="444"/>
      <c r="C132" s="444"/>
      <c r="D132" s="444"/>
      <c r="E132" s="444"/>
      <c r="F132" s="445"/>
      <c r="G132" s="283"/>
      <c r="H132" s="283"/>
      <c r="I132" s="283"/>
      <c r="J132" s="283"/>
      <c r="K132" s="283"/>
      <c r="L132" s="283"/>
    </row>
    <row r="133" spans="1:12" ht="16.5" customHeight="1">
      <c r="A133" s="440" t="s">
        <v>725</v>
      </c>
      <c r="B133" s="441"/>
      <c r="C133" s="441"/>
      <c r="D133" s="441"/>
      <c r="E133" s="441"/>
      <c r="F133" s="442"/>
      <c r="G133" s="283"/>
      <c r="H133" s="283"/>
      <c r="I133" s="283"/>
      <c r="J133" s="283"/>
      <c r="K133" s="283"/>
      <c r="L133" s="283"/>
    </row>
    <row r="134" spans="1:12" ht="7.5" customHeight="1">
      <c r="A134" s="305"/>
      <c r="B134" s="306"/>
      <c r="C134" s="306"/>
      <c r="D134" s="306"/>
      <c r="E134" s="306"/>
      <c r="F134" s="307"/>
      <c r="G134" s="283"/>
      <c r="H134" s="283"/>
      <c r="I134" s="283"/>
      <c r="J134" s="283"/>
      <c r="K134" s="283"/>
      <c r="L134" s="283"/>
    </row>
    <row r="135" spans="1:12" ht="16.5" customHeight="1">
      <c r="A135" s="443" t="s">
        <v>850</v>
      </c>
      <c r="B135" s="444"/>
      <c r="C135" s="444"/>
      <c r="D135" s="444"/>
      <c r="E135" s="444"/>
      <c r="F135" s="445"/>
      <c r="G135" s="283"/>
      <c r="H135" s="283"/>
      <c r="I135" s="283"/>
      <c r="J135" s="283"/>
      <c r="K135" s="283"/>
      <c r="L135" s="283"/>
    </row>
    <row r="136" spans="1:12" ht="16.5" customHeight="1">
      <c r="A136" s="443" t="s">
        <v>851</v>
      </c>
      <c r="B136" s="444"/>
      <c r="C136" s="444"/>
      <c r="D136" s="444"/>
      <c r="E136" s="444"/>
      <c r="F136" s="445"/>
      <c r="G136" s="283"/>
      <c r="H136" s="283"/>
      <c r="I136" s="283"/>
      <c r="J136" s="283"/>
      <c r="K136" s="283"/>
      <c r="L136" s="283"/>
    </row>
    <row r="137" spans="1:12" ht="15" customHeight="1">
      <c r="A137" s="443" t="s">
        <v>497</v>
      </c>
      <c r="B137" s="444"/>
      <c r="C137" s="444"/>
      <c r="D137" s="444"/>
      <c r="E137" s="444"/>
      <c r="F137" s="445"/>
      <c r="G137" s="283"/>
      <c r="H137" s="283"/>
      <c r="I137" s="283"/>
      <c r="J137" s="283"/>
      <c r="K137" s="283"/>
      <c r="L137" s="283"/>
    </row>
    <row r="138" spans="1:12" ht="109.5" customHeight="1">
      <c r="A138" s="443" t="s">
        <v>794</v>
      </c>
      <c r="B138" s="444"/>
      <c r="C138" s="444"/>
      <c r="D138" s="444"/>
      <c r="E138" s="444"/>
      <c r="F138" s="445"/>
      <c r="G138" s="283"/>
      <c r="H138" s="283"/>
      <c r="I138" s="283"/>
      <c r="J138" s="283"/>
      <c r="K138" s="283"/>
      <c r="L138" s="283"/>
    </row>
    <row r="139" spans="1:12" ht="120.95" customHeight="1">
      <c r="A139" s="443" t="s">
        <v>795</v>
      </c>
      <c r="B139" s="444"/>
      <c r="C139" s="444"/>
      <c r="D139" s="444"/>
      <c r="E139" s="444"/>
      <c r="F139" s="445"/>
      <c r="G139" s="283"/>
      <c r="H139" s="283"/>
      <c r="I139" s="283"/>
      <c r="J139" s="283"/>
      <c r="K139" s="283"/>
      <c r="L139" s="283"/>
    </row>
    <row r="140" spans="1:12" ht="16.5" customHeight="1">
      <c r="A140" s="443" t="s">
        <v>727</v>
      </c>
      <c r="B140" s="444"/>
      <c r="C140" s="444"/>
      <c r="D140" s="444"/>
      <c r="E140" s="444"/>
      <c r="F140" s="445"/>
      <c r="G140" s="283"/>
      <c r="H140" s="283"/>
      <c r="I140" s="283"/>
      <c r="J140" s="283"/>
      <c r="K140" s="283"/>
      <c r="L140" s="283"/>
    </row>
    <row r="141" spans="1:12" ht="16.5" customHeight="1">
      <c r="A141" s="443" t="s">
        <v>728</v>
      </c>
      <c r="B141" s="444"/>
      <c r="C141" s="444"/>
      <c r="D141" s="444"/>
      <c r="E141" s="444"/>
      <c r="F141" s="445"/>
      <c r="G141" s="283"/>
      <c r="H141" s="283"/>
      <c r="I141" s="283"/>
      <c r="J141" s="283"/>
      <c r="K141" s="283"/>
      <c r="L141" s="283"/>
    </row>
    <row r="142" spans="1:12" ht="16.5" customHeight="1">
      <c r="A142" s="443" t="s">
        <v>796</v>
      </c>
      <c r="B142" s="444"/>
      <c r="C142" s="444"/>
      <c r="D142" s="444"/>
      <c r="E142" s="444"/>
      <c r="F142" s="445"/>
      <c r="G142" s="283"/>
      <c r="H142" s="283"/>
      <c r="I142" s="283"/>
      <c r="J142" s="283"/>
      <c r="K142" s="283"/>
      <c r="L142" s="283"/>
    </row>
    <row r="143" spans="1:12" ht="16.5" customHeight="1">
      <c r="A143" s="440" t="s">
        <v>667</v>
      </c>
      <c r="B143" s="441"/>
      <c r="C143" s="441"/>
      <c r="D143" s="441"/>
      <c r="E143" s="441"/>
      <c r="F143" s="442"/>
      <c r="G143" s="283"/>
      <c r="H143" s="283"/>
      <c r="I143" s="283"/>
      <c r="J143" s="283"/>
      <c r="K143" s="283"/>
      <c r="L143" s="283"/>
    </row>
    <row r="144" spans="1:12" ht="16.5" customHeight="1">
      <c r="A144" s="443" t="s">
        <v>802</v>
      </c>
      <c r="B144" s="444"/>
      <c r="C144" s="444"/>
      <c r="D144" s="444"/>
      <c r="E144" s="444"/>
      <c r="F144" s="445"/>
      <c r="G144" s="283"/>
      <c r="H144" s="283"/>
      <c r="I144" s="283"/>
      <c r="J144" s="283"/>
      <c r="K144" s="283"/>
      <c r="L144" s="283"/>
    </row>
    <row r="145" spans="1:12" ht="16.5" customHeight="1" thickBot="1">
      <c r="A145" s="446" t="s">
        <v>803</v>
      </c>
      <c r="B145" s="447"/>
      <c r="C145" s="447"/>
      <c r="D145" s="447"/>
      <c r="E145" s="447"/>
      <c r="F145" s="448"/>
      <c r="G145" s="283"/>
      <c r="H145" s="283"/>
      <c r="I145" s="283"/>
      <c r="J145" s="283"/>
      <c r="K145" s="283"/>
      <c r="L145" s="283"/>
    </row>
    <row r="146" spans="1:12" ht="16.5" customHeight="1">
      <c r="A146" s="311"/>
      <c r="B146" s="311"/>
      <c r="C146" s="311"/>
      <c r="D146" s="311"/>
      <c r="E146" s="311"/>
      <c r="F146" s="311"/>
      <c r="G146" s="283"/>
      <c r="H146" s="283"/>
      <c r="I146" s="283"/>
      <c r="J146" s="283"/>
      <c r="K146" s="283"/>
      <c r="L146" s="283"/>
    </row>
    <row r="147" spans="1:12" s="195" customFormat="1" ht="16.5" customHeight="1">
      <c r="A147" s="285" t="s">
        <v>498</v>
      </c>
      <c r="B147" s="290"/>
      <c r="C147" s="312"/>
      <c r="D147" s="312"/>
      <c r="E147" s="312"/>
      <c r="F147" s="312"/>
      <c r="G147" s="266"/>
      <c r="H147" s="266"/>
      <c r="I147" s="266"/>
      <c r="J147" s="266"/>
      <c r="K147" s="266"/>
      <c r="L147" s="266"/>
    </row>
    <row r="148" spans="1:12" s="195" customFormat="1" ht="16.5" customHeight="1">
      <c r="A148" s="285"/>
      <c r="B148" s="290"/>
      <c r="C148" s="312"/>
      <c r="D148" s="312"/>
      <c r="E148" s="312"/>
      <c r="F148" s="312"/>
      <c r="G148" s="266"/>
      <c r="H148" s="266"/>
      <c r="I148" s="266"/>
      <c r="J148" s="266"/>
      <c r="K148" s="266"/>
      <c r="L148" s="266"/>
    </row>
    <row r="149" spans="1:12" s="195" customFormat="1" ht="16.5" customHeight="1">
      <c r="A149" s="402" t="s">
        <v>499</v>
      </c>
      <c r="B149" s="402"/>
      <c r="C149" s="402"/>
      <c r="D149" s="402"/>
      <c r="E149" s="402"/>
      <c r="F149" s="402"/>
      <c r="G149" s="266"/>
      <c r="H149" s="266"/>
      <c r="I149" s="266"/>
      <c r="J149" s="266"/>
      <c r="K149" s="266"/>
      <c r="L149" s="266"/>
    </row>
    <row r="150" spans="1:12" s="195" customFormat="1" ht="16.5" customHeight="1">
      <c r="A150" s="410" t="s">
        <v>1144</v>
      </c>
      <c r="B150" s="410"/>
      <c r="C150" s="410"/>
      <c r="D150" s="410"/>
      <c r="E150" s="410"/>
      <c r="F150" s="410"/>
      <c r="G150" s="266"/>
      <c r="H150" s="266"/>
      <c r="I150" s="266"/>
      <c r="J150" s="266"/>
      <c r="K150" s="266"/>
      <c r="L150" s="266"/>
    </row>
    <row r="151" spans="1:12" s="195" customFormat="1" ht="16.5" customHeight="1">
      <c r="A151" s="396" t="s">
        <v>1151</v>
      </c>
      <c r="B151" s="396"/>
      <c r="C151" s="396"/>
      <c r="D151" s="396"/>
      <c r="E151" s="396"/>
      <c r="F151" s="396"/>
      <c r="G151" s="266"/>
      <c r="H151" s="266"/>
      <c r="I151" s="266"/>
      <c r="J151" s="266"/>
      <c r="K151" s="266"/>
      <c r="L151" s="266"/>
    </row>
    <row r="152" spans="1:12" s="195" customFormat="1" ht="21" customHeight="1">
      <c r="A152" s="410" t="s">
        <v>1152</v>
      </c>
      <c r="B152" s="410"/>
      <c r="C152" s="410"/>
      <c r="D152" s="410"/>
      <c r="E152" s="410"/>
      <c r="F152" s="410"/>
      <c r="G152" s="266"/>
      <c r="H152" s="266"/>
      <c r="I152" s="266"/>
      <c r="J152" s="266"/>
      <c r="K152" s="266"/>
      <c r="L152" s="266"/>
    </row>
    <row r="153" spans="1:12" s="195" customFormat="1" ht="16.5" customHeight="1">
      <c r="A153" s="396" t="s">
        <v>781</v>
      </c>
      <c r="B153" s="396"/>
      <c r="C153" s="396"/>
      <c r="D153" s="396"/>
      <c r="E153" s="396"/>
      <c r="F153" s="396"/>
      <c r="G153" s="266"/>
      <c r="H153" s="266"/>
      <c r="I153" s="266"/>
      <c r="J153" s="266"/>
      <c r="K153" s="266"/>
      <c r="L153" s="266"/>
    </row>
    <row r="154" spans="1:12" s="195" customFormat="1" ht="16.5" customHeight="1">
      <c r="A154" s="396" t="s">
        <v>1121</v>
      </c>
      <c r="B154" s="396"/>
      <c r="C154" s="396"/>
      <c r="D154" s="396"/>
      <c r="E154" s="396"/>
      <c r="F154" s="396"/>
      <c r="G154" s="266"/>
      <c r="H154" s="266"/>
      <c r="I154" s="266"/>
      <c r="J154" s="266"/>
      <c r="K154" s="266"/>
      <c r="L154" s="266"/>
    </row>
    <row r="155" spans="1:12" s="195" customFormat="1" ht="16.5" customHeight="1">
      <c r="A155" s="396" t="s">
        <v>1089</v>
      </c>
      <c r="B155" s="396"/>
      <c r="C155" s="396"/>
      <c r="D155" s="396"/>
      <c r="E155" s="396"/>
      <c r="F155" s="396"/>
      <c r="G155" s="266"/>
      <c r="H155" s="266"/>
      <c r="I155" s="266"/>
      <c r="J155" s="266"/>
      <c r="K155" s="266"/>
      <c r="L155" s="266"/>
    </row>
    <row r="156" spans="1:12" s="195" customFormat="1" ht="16.5" customHeight="1">
      <c r="A156" s="318"/>
      <c r="B156" s="318"/>
      <c r="C156" s="318"/>
      <c r="D156" s="318"/>
      <c r="E156" s="318"/>
      <c r="F156" s="318"/>
      <c r="G156" s="266"/>
      <c r="H156" s="266"/>
      <c r="I156" s="266"/>
      <c r="J156" s="266"/>
      <c r="K156" s="266"/>
      <c r="L156" s="266"/>
    </row>
    <row r="157" spans="1:12" s="195" customFormat="1" ht="16.5" customHeight="1">
      <c r="A157" s="439" t="s">
        <v>500</v>
      </c>
      <c r="B157" s="439"/>
      <c r="C157" s="439"/>
      <c r="D157" s="439"/>
      <c r="E157" s="439"/>
      <c r="F157" s="439"/>
      <c r="G157" s="266"/>
      <c r="H157" s="266"/>
      <c r="I157" s="266"/>
      <c r="J157" s="266"/>
      <c r="K157" s="266"/>
      <c r="L157" s="266"/>
    </row>
    <row r="158" spans="1:12" s="195" customFormat="1" ht="16.5" customHeight="1">
      <c r="A158" s="396" t="s">
        <v>1122</v>
      </c>
      <c r="B158" s="396"/>
      <c r="C158" s="396"/>
      <c r="D158" s="396"/>
      <c r="E158" s="396"/>
      <c r="F158" s="396"/>
      <c r="G158" s="266"/>
      <c r="H158" s="266"/>
      <c r="I158" s="266"/>
      <c r="J158" s="266"/>
      <c r="K158" s="266"/>
      <c r="L158" s="266"/>
    </row>
    <row r="159" spans="1:12" s="195" customFormat="1" ht="16.5" customHeight="1">
      <c r="A159" s="403" t="s">
        <v>782</v>
      </c>
      <c r="B159" s="403"/>
      <c r="C159" s="403"/>
      <c r="D159" s="403"/>
      <c r="E159" s="403"/>
      <c r="F159" s="403"/>
      <c r="G159" s="266"/>
      <c r="H159" s="266"/>
      <c r="I159" s="266"/>
      <c r="J159" s="266"/>
      <c r="K159" s="266"/>
      <c r="L159" s="266"/>
    </row>
    <row r="160" spans="1:12" s="195" customFormat="1" ht="16.5" customHeight="1">
      <c r="A160" s="402" t="s">
        <v>501</v>
      </c>
      <c r="B160" s="402"/>
      <c r="C160" s="402"/>
      <c r="D160" s="402"/>
      <c r="E160" s="402"/>
      <c r="F160" s="402"/>
      <c r="G160" s="266"/>
      <c r="H160" s="266"/>
      <c r="I160" s="266"/>
      <c r="J160" s="266"/>
      <c r="K160" s="266"/>
      <c r="L160" s="266"/>
    </row>
    <row r="161" spans="1:16384" s="195" customFormat="1" ht="16.5" customHeight="1">
      <c r="A161" s="403" t="s">
        <v>804</v>
      </c>
      <c r="B161" s="403"/>
      <c r="C161" s="403"/>
      <c r="D161" s="403"/>
      <c r="E161" s="403"/>
      <c r="F161" s="403"/>
      <c r="G161" s="266"/>
      <c r="H161" s="266"/>
      <c r="I161" s="266"/>
      <c r="J161" s="266"/>
      <c r="K161" s="266"/>
      <c r="L161" s="266"/>
      <c r="M161" s="438"/>
      <c r="N161" s="438"/>
      <c r="O161" s="438"/>
      <c r="P161" s="438"/>
      <c r="Q161" s="438"/>
      <c r="R161" s="438"/>
      <c r="S161" s="438"/>
      <c r="T161" s="438"/>
      <c r="U161" s="438"/>
      <c r="V161" s="438"/>
      <c r="W161" s="438"/>
      <c r="X161" s="438"/>
      <c r="Y161" s="438"/>
      <c r="Z161" s="438"/>
      <c r="AA161" s="438"/>
      <c r="AB161" s="438"/>
      <c r="AC161" s="438"/>
      <c r="AD161" s="438"/>
      <c r="AE161" s="438"/>
      <c r="AF161" s="438"/>
      <c r="AG161" s="438"/>
      <c r="AH161" s="438"/>
      <c r="AI161" s="438"/>
      <c r="AJ161" s="438"/>
      <c r="AK161" s="438"/>
      <c r="AL161" s="438"/>
      <c r="AM161" s="438"/>
      <c r="AN161" s="438"/>
      <c r="AO161" s="438"/>
      <c r="AP161" s="438"/>
      <c r="AQ161" s="438"/>
      <c r="AR161" s="438"/>
      <c r="AS161" s="438"/>
      <c r="AT161" s="438"/>
      <c r="AU161" s="438"/>
      <c r="AV161" s="438"/>
      <c r="AW161" s="438"/>
      <c r="AX161" s="438"/>
      <c r="AY161" s="438"/>
      <c r="AZ161" s="438"/>
      <c r="BA161" s="438"/>
      <c r="BB161" s="438"/>
      <c r="BC161" s="438"/>
      <c r="BD161" s="438"/>
      <c r="BE161" s="438"/>
      <c r="BF161" s="438"/>
      <c r="BG161" s="438"/>
      <c r="BH161" s="438"/>
      <c r="BI161" s="438"/>
      <c r="BJ161" s="438"/>
      <c r="BK161" s="438"/>
      <c r="BL161" s="438"/>
      <c r="BM161" s="438"/>
      <c r="BN161" s="438"/>
      <c r="BO161" s="438"/>
      <c r="BP161" s="438"/>
      <c r="BQ161" s="438"/>
      <c r="BR161" s="438"/>
      <c r="BS161" s="438"/>
      <c r="BT161" s="438"/>
      <c r="BU161" s="438"/>
      <c r="BV161" s="438"/>
      <c r="BW161" s="438"/>
      <c r="BX161" s="438"/>
      <c r="BY161" s="438"/>
      <c r="BZ161" s="438"/>
      <c r="CA161" s="438"/>
      <c r="CB161" s="438"/>
      <c r="CC161" s="438"/>
      <c r="CD161" s="438"/>
      <c r="CE161" s="438"/>
      <c r="CF161" s="438"/>
      <c r="CG161" s="438"/>
      <c r="CH161" s="438"/>
      <c r="CI161" s="438"/>
      <c r="CJ161" s="438"/>
      <c r="CK161" s="438"/>
      <c r="CL161" s="438"/>
      <c r="CM161" s="438"/>
      <c r="CN161" s="438"/>
      <c r="CO161" s="438"/>
      <c r="CP161" s="438"/>
      <c r="CQ161" s="438"/>
      <c r="CR161" s="438"/>
      <c r="CS161" s="438"/>
      <c r="CT161" s="438"/>
      <c r="CU161" s="438"/>
      <c r="CV161" s="438"/>
      <c r="CW161" s="438"/>
      <c r="CX161" s="438"/>
      <c r="CY161" s="438"/>
      <c r="CZ161" s="438"/>
      <c r="DA161" s="438"/>
      <c r="DB161" s="438"/>
      <c r="DC161" s="438"/>
      <c r="DD161" s="438"/>
      <c r="DE161" s="438"/>
      <c r="DF161" s="438"/>
      <c r="DG161" s="438"/>
      <c r="DH161" s="438"/>
      <c r="DI161" s="438"/>
      <c r="DJ161" s="438"/>
      <c r="DK161" s="438"/>
      <c r="DL161" s="438"/>
      <c r="DM161" s="438"/>
      <c r="DN161" s="438"/>
      <c r="DO161" s="438"/>
      <c r="DP161" s="438"/>
      <c r="DQ161" s="438"/>
      <c r="DR161" s="438"/>
      <c r="DS161" s="438"/>
      <c r="DT161" s="438"/>
      <c r="DU161" s="438"/>
      <c r="DV161" s="438"/>
      <c r="DW161" s="438"/>
      <c r="DX161" s="438"/>
      <c r="DY161" s="438"/>
      <c r="DZ161" s="438"/>
      <c r="EA161" s="438"/>
      <c r="EB161" s="438"/>
      <c r="EC161" s="438"/>
      <c r="ED161" s="438"/>
      <c r="EE161" s="438"/>
      <c r="EF161" s="438"/>
      <c r="EG161" s="438"/>
      <c r="EH161" s="438"/>
      <c r="EI161" s="438"/>
      <c r="EJ161" s="438"/>
      <c r="EK161" s="438"/>
      <c r="EL161" s="438"/>
      <c r="EM161" s="438"/>
      <c r="EN161" s="438"/>
      <c r="EO161" s="438"/>
      <c r="EP161" s="438"/>
      <c r="EQ161" s="438"/>
      <c r="ER161" s="438"/>
      <c r="ES161" s="438"/>
      <c r="ET161" s="438"/>
      <c r="EU161" s="438"/>
      <c r="EV161" s="438"/>
      <c r="EW161" s="438"/>
      <c r="EX161" s="438"/>
      <c r="EY161" s="438"/>
      <c r="EZ161" s="438"/>
      <c r="FA161" s="438"/>
      <c r="FB161" s="438"/>
      <c r="FC161" s="438"/>
      <c r="FD161" s="438"/>
      <c r="FE161" s="438"/>
      <c r="FF161" s="438"/>
      <c r="FG161" s="438"/>
      <c r="FH161" s="438"/>
      <c r="FI161" s="438"/>
      <c r="FJ161" s="438"/>
      <c r="FK161" s="438"/>
      <c r="FL161" s="438"/>
      <c r="FM161" s="438"/>
      <c r="FN161" s="438"/>
      <c r="FO161" s="438"/>
      <c r="FP161" s="438"/>
      <c r="FQ161" s="438"/>
      <c r="FR161" s="438"/>
      <c r="FS161" s="438"/>
      <c r="FT161" s="438"/>
      <c r="FU161" s="438"/>
      <c r="FV161" s="438"/>
      <c r="FW161" s="438"/>
      <c r="FX161" s="438"/>
      <c r="FY161" s="438"/>
      <c r="FZ161" s="438"/>
      <c r="GA161" s="438"/>
      <c r="GB161" s="438"/>
      <c r="GC161" s="438"/>
      <c r="GD161" s="438"/>
      <c r="GE161" s="438"/>
      <c r="GF161" s="438"/>
      <c r="GG161" s="438"/>
      <c r="GH161" s="438"/>
      <c r="GI161" s="438"/>
      <c r="GJ161" s="438"/>
      <c r="GK161" s="438"/>
      <c r="GL161" s="438"/>
      <c r="GM161" s="438"/>
      <c r="GN161" s="438"/>
      <c r="GO161" s="438"/>
      <c r="GP161" s="438"/>
      <c r="GQ161" s="438"/>
      <c r="GR161" s="438"/>
      <c r="GS161" s="438"/>
      <c r="GT161" s="438"/>
      <c r="GU161" s="438"/>
      <c r="GV161" s="438"/>
      <c r="GW161" s="438"/>
      <c r="GX161" s="438"/>
      <c r="GY161" s="438"/>
      <c r="GZ161" s="438"/>
      <c r="HA161" s="438"/>
      <c r="HB161" s="438"/>
      <c r="HC161" s="438"/>
      <c r="HD161" s="438"/>
      <c r="HE161" s="438"/>
      <c r="HF161" s="438"/>
      <c r="HG161" s="438"/>
      <c r="HH161" s="438"/>
      <c r="HI161" s="438"/>
      <c r="HJ161" s="438"/>
      <c r="HK161" s="438"/>
      <c r="HL161" s="438"/>
      <c r="HM161" s="438"/>
      <c r="HN161" s="438"/>
      <c r="HO161" s="438"/>
      <c r="HP161" s="438"/>
      <c r="HQ161" s="438"/>
      <c r="HR161" s="438"/>
      <c r="HS161" s="438"/>
      <c r="HT161" s="438"/>
      <c r="HU161" s="438"/>
      <c r="HV161" s="438"/>
      <c r="HW161" s="438"/>
      <c r="HX161" s="438"/>
      <c r="HY161" s="438"/>
      <c r="HZ161" s="438"/>
      <c r="IA161" s="438"/>
      <c r="IB161" s="438"/>
      <c r="IC161" s="438"/>
      <c r="ID161" s="438"/>
      <c r="IE161" s="438"/>
      <c r="IF161" s="438"/>
      <c r="IG161" s="438"/>
      <c r="IH161" s="438"/>
      <c r="II161" s="438"/>
      <c r="IJ161" s="438"/>
      <c r="IK161" s="438"/>
      <c r="IL161" s="438"/>
      <c r="IM161" s="438"/>
      <c r="IN161" s="438"/>
      <c r="IO161" s="438"/>
      <c r="IP161" s="438"/>
      <c r="IQ161" s="438"/>
      <c r="IR161" s="438"/>
      <c r="IS161" s="438"/>
      <c r="IT161" s="438"/>
      <c r="IU161" s="438"/>
      <c r="IV161" s="438"/>
      <c r="IW161" s="438"/>
      <c r="IX161" s="438"/>
      <c r="IY161" s="438"/>
      <c r="IZ161" s="438"/>
      <c r="JA161" s="438"/>
      <c r="JB161" s="438"/>
      <c r="JC161" s="438"/>
      <c r="JD161" s="438"/>
      <c r="JE161" s="438"/>
      <c r="JF161" s="438"/>
      <c r="JG161" s="438"/>
      <c r="JH161" s="438"/>
      <c r="JI161" s="438"/>
      <c r="JJ161" s="438"/>
      <c r="JK161" s="438"/>
      <c r="JL161" s="438"/>
      <c r="JM161" s="438"/>
      <c r="JN161" s="438"/>
      <c r="JO161" s="438"/>
      <c r="JP161" s="438"/>
      <c r="JQ161" s="438"/>
      <c r="JR161" s="438"/>
      <c r="JS161" s="438"/>
      <c r="JT161" s="438"/>
      <c r="JU161" s="438"/>
      <c r="JV161" s="438"/>
      <c r="JW161" s="438"/>
      <c r="JX161" s="438"/>
      <c r="JY161" s="438"/>
      <c r="JZ161" s="438"/>
      <c r="KA161" s="438"/>
      <c r="KB161" s="438"/>
      <c r="KC161" s="438"/>
      <c r="KD161" s="438"/>
      <c r="KE161" s="438"/>
      <c r="KF161" s="438"/>
      <c r="KG161" s="438"/>
      <c r="KH161" s="438"/>
      <c r="KI161" s="438"/>
      <c r="KJ161" s="438"/>
      <c r="KK161" s="438"/>
      <c r="KL161" s="438"/>
      <c r="KM161" s="438"/>
      <c r="KN161" s="438"/>
      <c r="KO161" s="438"/>
      <c r="KP161" s="438"/>
      <c r="KQ161" s="438"/>
      <c r="KR161" s="438"/>
      <c r="KS161" s="438"/>
      <c r="KT161" s="438"/>
      <c r="KU161" s="438"/>
      <c r="KV161" s="438"/>
      <c r="KW161" s="438"/>
      <c r="KX161" s="438"/>
      <c r="KY161" s="438"/>
      <c r="KZ161" s="438"/>
      <c r="LA161" s="438"/>
      <c r="LB161" s="438"/>
      <c r="LC161" s="438"/>
      <c r="LD161" s="438"/>
      <c r="LE161" s="438"/>
      <c r="LF161" s="438"/>
      <c r="LG161" s="438"/>
      <c r="LH161" s="438"/>
      <c r="LI161" s="438"/>
      <c r="LJ161" s="438"/>
      <c r="LK161" s="438"/>
      <c r="LL161" s="438"/>
      <c r="LM161" s="438"/>
      <c r="LN161" s="438"/>
      <c r="LO161" s="438"/>
      <c r="LP161" s="438"/>
      <c r="LQ161" s="438"/>
      <c r="LR161" s="438"/>
      <c r="LS161" s="438"/>
      <c r="LT161" s="438"/>
      <c r="LU161" s="438"/>
      <c r="LV161" s="438"/>
      <c r="LW161" s="438"/>
      <c r="LX161" s="438"/>
      <c r="LY161" s="438"/>
      <c r="LZ161" s="438"/>
      <c r="MA161" s="438"/>
      <c r="MB161" s="438"/>
      <c r="MC161" s="438"/>
      <c r="MD161" s="438"/>
      <c r="ME161" s="438"/>
      <c r="MF161" s="438"/>
      <c r="MG161" s="438"/>
      <c r="MH161" s="438"/>
      <c r="MI161" s="438"/>
      <c r="MJ161" s="438"/>
      <c r="MK161" s="438"/>
      <c r="ML161" s="438"/>
      <c r="MM161" s="438"/>
      <c r="MN161" s="438"/>
      <c r="MO161" s="438"/>
      <c r="MP161" s="438"/>
      <c r="MQ161" s="438"/>
      <c r="MR161" s="438"/>
      <c r="MS161" s="438"/>
      <c r="MT161" s="438"/>
      <c r="MU161" s="438"/>
      <c r="MV161" s="438"/>
      <c r="MW161" s="438"/>
      <c r="MX161" s="438"/>
      <c r="MY161" s="438"/>
      <c r="MZ161" s="438"/>
      <c r="NA161" s="438"/>
      <c r="NB161" s="438"/>
      <c r="NC161" s="438"/>
      <c r="ND161" s="438"/>
      <c r="NE161" s="438"/>
      <c r="NF161" s="438"/>
      <c r="NG161" s="438"/>
      <c r="NH161" s="438"/>
      <c r="NI161" s="438"/>
      <c r="NJ161" s="438"/>
      <c r="NK161" s="438"/>
      <c r="NL161" s="438"/>
      <c r="NM161" s="438"/>
      <c r="NN161" s="438"/>
      <c r="NO161" s="438"/>
      <c r="NP161" s="438"/>
      <c r="NQ161" s="438"/>
      <c r="NR161" s="438"/>
      <c r="NS161" s="438"/>
      <c r="NT161" s="438"/>
      <c r="NU161" s="438"/>
      <c r="NV161" s="438"/>
      <c r="NW161" s="438"/>
      <c r="NX161" s="438"/>
      <c r="NY161" s="438"/>
      <c r="NZ161" s="438"/>
      <c r="OA161" s="438"/>
      <c r="OB161" s="438"/>
      <c r="OC161" s="438"/>
      <c r="OD161" s="438"/>
      <c r="OE161" s="438"/>
      <c r="OF161" s="438"/>
      <c r="OG161" s="438"/>
      <c r="OH161" s="438"/>
      <c r="OI161" s="438"/>
      <c r="OJ161" s="438"/>
      <c r="OK161" s="438"/>
      <c r="OL161" s="438"/>
      <c r="OM161" s="438"/>
      <c r="ON161" s="438"/>
      <c r="OO161" s="438"/>
      <c r="OP161" s="438"/>
      <c r="OQ161" s="438"/>
      <c r="OR161" s="438"/>
      <c r="OS161" s="438"/>
      <c r="OT161" s="438"/>
      <c r="OU161" s="438"/>
      <c r="OV161" s="438"/>
      <c r="OW161" s="438"/>
      <c r="OX161" s="438"/>
      <c r="OY161" s="438"/>
      <c r="OZ161" s="438"/>
      <c r="PA161" s="438"/>
      <c r="PB161" s="438"/>
      <c r="PC161" s="438"/>
      <c r="PD161" s="438"/>
      <c r="PE161" s="438"/>
      <c r="PF161" s="438"/>
      <c r="PG161" s="438"/>
      <c r="PH161" s="438"/>
      <c r="PI161" s="438"/>
      <c r="PJ161" s="438"/>
      <c r="PK161" s="438"/>
      <c r="PL161" s="438"/>
      <c r="PM161" s="438"/>
      <c r="PN161" s="438"/>
      <c r="PO161" s="438"/>
      <c r="PP161" s="438"/>
      <c r="PQ161" s="438"/>
      <c r="PR161" s="438"/>
      <c r="PS161" s="438"/>
      <c r="PT161" s="438"/>
      <c r="PU161" s="438"/>
      <c r="PV161" s="438"/>
      <c r="PW161" s="438"/>
      <c r="PX161" s="438"/>
      <c r="PY161" s="438"/>
      <c r="PZ161" s="438"/>
      <c r="QA161" s="438"/>
      <c r="QB161" s="438"/>
      <c r="QC161" s="438"/>
      <c r="QD161" s="438"/>
      <c r="QE161" s="438"/>
      <c r="QF161" s="438"/>
      <c r="QG161" s="438"/>
      <c r="QH161" s="438"/>
      <c r="QI161" s="438"/>
      <c r="QJ161" s="438"/>
      <c r="QK161" s="438"/>
      <c r="QL161" s="438"/>
      <c r="QM161" s="438"/>
      <c r="QN161" s="438"/>
      <c r="QO161" s="438"/>
      <c r="QP161" s="438"/>
      <c r="QQ161" s="438"/>
      <c r="QR161" s="438"/>
      <c r="QS161" s="438"/>
      <c r="QT161" s="438"/>
      <c r="QU161" s="438"/>
      <c r="QV161" s="438"/>
      <c r="QW161" s="438"/>
      <c r="QX161" s="438"/>
      <c r="QY161" s="438"/>
      <c r="QZ161" s="438"/>
      <c r="RA161" s="438"/>
      <c r="RB161" s="438"/>
      <c r="RC161" s="438"/>
      <c r="RD161" s="438"/>
      <c r="RE161" s="438"/>
      <c r="RF161" s="438"/>
      <c r="RG161" s="438"/>
      <c r="RH161" s="438"/>
      <c r="RI161" s="438"/>
      <c r="RJ161" s="438"/>
      <c r="RK161" s="438"/>
      <c r="RL161" s="438"/>
      <c r="RM161" s="438"/>
      <c r="RN161" s="438"/>
      <c r="RO161" s="438"/>
      <c r="RP161" s="438"/>
      <c r="RQ161" s="438"/>
      <c r="RR161" s="438"/>
      <c r="RS161" s="438"/>
      <c r="RT161" s="438"/>
      <c r="RU161" s="438"/>
      <c r="RV161" s="438"/>
      <c r="RW161" s="438"/>
      <c r="RX161" s="438"/>
      <c r="RY161" s="438"/>
      <c r="RZ161" s="438"/>
      <c r="SA161" s="438"/>
      <c r="SB161" s="438"/>
      <c r="SC161" s="438"/>
      <c r="SD161" s="438"/>
      <c r="SE161" s="438"/>
      <c r="SF161" s="438"/>
      <c r="SG161" s="438"/>
      <c r="SH161" s="438"/>
      <c r="SI161" s="438"/>
      <c r="SJ161" s="438"/>
      <c r="SK161" s="438"/>
      <c r="SL161" s="438"/>
      <c r="SM161" s="438"/>
      <c r="SN161" s="438"/>
      <c r="SO161" s="438"/>
      <c r="SP161" s="438"/>
      <c r="SQ161" s="438"/>
      <c r="SR161" s="438"/>
      <c r="SS161" s="438"/>
      <c r="ST161" s="438"/>
      <c r="SU161" s="438"/>
      <c r="SV161" s="438"/>
      <c r="SW161" s="438"/>
      <c r="SX161" s="438"/>
      <c r="SY161" s="438"/>
      <c r="SZ161" s="438"/>
      <c r="TA161" s="438"/>
      <c r="TB161" s="438"/>
      <c r="TC161" s="438"/>
      <c r="TD161" s="438"/>
      <c r="TE161" s="438"/>
      <c r="TF161" s="438"/>
      <c r="TG161" s="438"/>
      <c r="TH161" s="438"/>
      <c r="TI161" s="438"/>
      <c r="TJ161" s="438"/>
      <c r="TK161" s="438"/>
      <c r="TL161" s="438"/>
      <c r="TM161" s="438"/>
      <c r="TN161" s="438"/>
      <c r="TO161" s="438"/>
      <c r="TP161" s="438"/>
      <c r="TQ161" s="438"/>
      <c r="TR161" s="438"/>
      <c r="TS161" s="438"/>
      <c r="TT161" s="438"/>
      <c r="TU161" s="438"/>
      <c r="TV161" s="438"/>
      <c r="TW161" s="438"/>
      <c r="TX161" s="438"/>
      <c r="TY161" s="438"/>
      <c r="TZ161" s="438"/>
      <c r="UA161" s="438"/>
      <c r="UB161" s="438"/>
      <c r="UC161" s="438"/>
      <c r="UD161" s="438"/>
      <c r="UE161" s="438"/>
      <c r="UF161" s="438"/>
      <c r="UG161" s="438"/>
      <c r="UH161" s="438"/>
      <c r="UI161" s="438"/>
      <c r="UJ161" s="438"/>
      <c r="UK161" s="438"/>
      <c r="UL161" s="438"/>
      <c r="UM161" s="438"/>
      <c r="UN161" s="438"/>
      <c r="UO161" s="438"/>
      <c r="UP161" s="438"/>
      <c r="UQ161" s="438"/>
      <c r="UR161" s="438"/>
      <c r="US161" s="438"/>
      <c r="UT161" s="438"/>
      <c r="UU161" s="438"/>
      <c r="UV161" s="438"/>
      <c r="UW161" s="438"/>
      <c r="UX161" s="438"/>
      <c r="UY161" s="438"/>
      <c r="UZ161" s="438"/>
      <c r="VA161" s="438"/>
      <c r="VB161" s="438"/>
      <c r="VC161" s="438"/>
      <c r="VD161" s="438"/>
      <c r="VE161" s="438"/>
      <c r="VF161" s="438"/>
      <c r="VG161" s="438"/>
      <c r="VH161" s="438"/>
      <c r="VI161" s="438"/>
      <c r="VJ161" s="438"/>
      <c r="VK161" s="438"/>
      <c r="VL161" s="438"/>
      <c r="VM161" s="438"/>
      <c r="VN161" s="438"/>
      <c r="VO161" s="438"/>
      <c r="VP161" s="438"/>
      <c r="VQ161" s="438"/>
      <c r="VR161" s="438"/>
      <c r="VS161" s="438"/>
      <c r="VT161" s="438"/>
      <c r="VU161" s="438"/>
      <c r="VV161" s="438"/>
      <c r="VW161" s="438"/>
      <c r="VX161" s="438"/>
      <c r="VY161" s="438"/>
      <c r="VZ161" s="438"/>
      <c r="WA161" s="438"/>
      <c r="WB161" s="438"/>
      <c r="WC161" s="438"/>
      <c r="WD161" s="438"/>
      <c r="WE161" s="438"/>
      <c r="WF161" s="438"/>
      <c r="WG161" s="438"/>
      <c r="WH161" s="438"/>
      <c r="WI161" s="438"/>
      <c r="WJ161" s="438"/>
      <c r="WK161" s="438"/>
      <c r="WL161" s="438"/>
      <c r="WM161" s="438"/>
      <c r="WN161" s="438"/>
      <c r="WO161" s="438"/>
      <c r="WP161" s="438"/>
      <c r="WQ161" s="438"/>
      <c r="WR161" s="438"/>
      <c r="WS161" s="438"/>
      <c r="WT161" s="438"/>
      <c r="WU161" s="438"/>
      <c r="WV161" s="438"/>
      <c r="WW161" s="438"/>
      <c r="WX161" s="438"/>
      <c r="WY161" s="438"/>
      <c r="WZ161" s="438"/>
      <c r="XA161" s="438"/>
      <c r="XB161" s="438"/>
      <c r="XC161" s="438"/>
      <c r="XD161" s="438"/>
      <c r="XE161" s="438"/>
      <c r="XF161" s="438"/>
      <c r="XG161" s="438"/>
      <c r="XH161" s="438"/>
      <c r="XI161" s="438"/>
      <c r="XJ161" s="438"/>
      <c r="XK161" s="438"/>
      <c r="XL161" s="438"/>
      <c r="XM161" s="438"/>
      <c r="XN161" s="438"/>
      <c r="XO161" s="438"/>
      <c r="XP161" s="438"/>
      <c r="XQ161" s="438"/>
      <c r="XR161" s="438"/>
      <c r="XS161" s="438"/>
      <c r="XT161" s="438"/>
      <c r="XU161" s="438"/>
      <c r="XV161" s="438"/>
      <c r="XW161" s="438"/>
      <c r="XX161" s="438"/>
      <c r="XY161" s="438"/>
      <c r="XZ161" s="438"/>
      <c r="YA161" s="438"/>
      <c r="YB161" s="438"/>
      <c r="YC161" s="438"/>
      <c r="YD161" s="438"/>
      <c r="YE161" s="438"/>
      <c r="YF161" s="438"/>
      <c r="YG161" s="438"/>
      <c r="YH161" s="438"/>
      <c r="YI161" s="438"/>
      <c r="YJ161" s="438"/>
      <c r="YK161" s="438"/>
      <c r="YL161" s="438"/>
      <c r="YM161" s="438"/>
      <c r="YN161" s="438"/>
      <c r="YO161" s="438"/>
      <c r="YP161" s="438"/>
      <c r="YQ161" s="438"/>
      <c r="YR161" s="438"/>
      <c r="YS161" s="438"/>
      <c r="YT161" s="438"/>
      <c r="YU161" s="438"/>
      <c r="YV161" s="438"/>
      <c r="YW161" s="438"/>
      <c r="YX161" s="438"/>
      <c r="YY161" s="438"/>
      <c r="YZ161" s="438"/>
      <c r="ZA161" s="438"/>
      <c r="ZB161" s="438"/>
      <c r="ZC161" s="438"/>
      <c r="ZD161" s="438"/>
      <c r="ZE161" s="438"/>
      <c r="ZF161" s="438"/>
      <c r="ZG161" s="438"/>
      <c r="ZH161" s="438"/>
      <c r="ZI161" s="438"/>
      <c r="ZJ161" s="438"/>
      <c r="ZK161" s="438"/>
      <c r="ZL161" s="438"/>
      <c r="ZM161" s="438"/>
      <c r="ZN161" s="438"/>
      <c r="ZO161" s="438"/>
      <c r="ZP161" s="438"/>
      <c r="ZQ161" s="438"/>
      <c r="ZR161" s="438"/>
      <c r="ZS161" s="438"/>
      <c r="ZT161" s="438"/>
      <c r="ZU161" s="438"/>
      <c r="ZV161" s="438"/>
      <c r="ZW161" s="438"/>
      <c r="ZX161" s="438"/>
      <c r="ZY161" s="438"/>
      <c r="ZZ161" s="438"/>
      <c r="AAA161" s="438"/>
      <c r="AAB161" s="438"/>
      <c r="AAC161" s="438"/>
      <c r="AAD161" s="438"/>
      <c r="AAE161" s="438"/>
      <c r="AAF161" s="438"/>
      <c r="AAG161" s="438"/>
      <c r="AAH161" s="438"/>
      <c r="AAI161" s="438"/>
      <c r="AAJ161" s="438"/>
      <c r="AAK161" s="438"/>
      <c r="AAL161" s="438"/>
      <c r="AAM161" s="438"/>
      <c r="AAN161" s="438"/>
      <c r="AAO161" s="438"/>
      <c r="AAP161" s="438"/>
      <c r="AAQ161" s="438"/>
      <c r="AAR161" s="438"/>
      <c r="AAS161" s="438"/>
      <c r="AAT161" s="438"/>
      <c r="AAU161" s="438"/>
      <c r="AAV161" s="438"/>
      <c r="AAW161" s="438"/>
      <c r="AAX161" s="438"/>
      <c r="AAY161" s="438"/>
      <c r="AAZ161" s="438"/>
      <c r="ABA161" s="438"/>
      <c r="ABB161" s="438"/>
      <c r="ABC161" s="438"/>
      <c r="ABD161" s="438"/>
      <c r="ABE161" s="438"/>
      <c r="ABF161" s="438"/>
      <c r="ABG161" s="438"/>
      <c r="ABH161" s="438"/>
      <c r="ABI161" s="438"/>
      <c r="ABJ161" s="438"/>
      <c r="ABK161" s="438"/>
      <c r="ABL161" s="438"/>
      <c r="ABM161" s="438"/>
      <c r="ABN161" s="438"/>
      <c r="ABO161" s="438"/>
      <c r="ABP161" s="438"/>
      <c r="ABQ161" s="438"/>
      <c r="ABR161" s="438"/>
      <c r="ABS161" s="438"/>
      <c r="ABT161" s="438"/>
      <c r="ABU161" s="438"/>
      <c r="ABV161" s="438"/>
      <c r="ABW161" s="438"/>
      <c r="ABX161" s="438"/>
      <c r="ABY161" s="438"/>
      <c r="ABZ161" s="438"/>
      <c r="ACA161" s="438"/>
      <c r="ACB161" s="438"/>
      <c r="ACC161" s="438"/>
      <c r="ACD161" s="438"/>
      <c r="ACE161" s="438"/>
      <c r="ACF161" s="438"/>
      <c r="ACG161" s="438"/>
      <c r="ACH161" s="438"/>
      <c r="ACI161" s="438"/>
      <c r="ACJ161" s="438"/>
      <c r="ACK161" s="438"/>
      <c r="ACL161" s="438"/>
      <c r="ACM161" s="438"/>
      <c r="ACN161" s="438"/>
      <c r="ACO161" s="438"/>
      <c r="ACP161" s="438"/>
      <c r="ACQ161" s="438"/>
      <c r="ACR161" s="438"/>
      <c r="ACS161" s="438"/>
      <c r="ACT161" s="438"/>
      <c r="ACU161" s="438"/>
      <c r="ACV161" s="438"/>
      <c r="ACW161" s="438"/>
      <c r="ACX161" s="438"/>
      <c r="ACY161" s="438"/>
      <c r="ACZ161" s="438"/>
      <c r="ADA161" s="438"/>
      <c r="ADB161" s="438"/>
      <c r="ADC161" s="438"/>
      <c r="ADD161" s="438"/>
      <c r="ADE161" s="438"/>
      <c r="ADF161" s="438"/>
      <c r="ADG161" s="438"/>
      <c r="ADH161" s="438"/>
      <c r="ADI161" s="438"/>
      <c r="ADJ161" s="438"/>
      <c r="ADK161" s="438"/>
      <c r="ADL161" s="438"/>
      <c r="ADM161" s="438"/>
      <c r="ADN161" s="438"/>
      <c r="ADO161" s="438"/>
      <c r="ADP161" s="438"/>
      <c r="ADQ161" s="438"/>
      <c r="ADR161" s="438"/>
      <c r="ADS161" s="438"/>
      <c r="ADT161" s="438"/>
      <c r="ADU161" s="438"/>
      <c r="ADV161" s="438"/>
      <c r="ADW161" s="438"/>
      <c r="ADX161" s="438"/>
      <c r="ADY161" s="438"/>
      <c r="ADZ161" s="438"/>
      <c r="AEA161" s="438"/>
      <c r="AEB161" s="438"/>
      <c r="AEC161" s="438"/>
      <c r="AED161" s="438"/>
      <c r="AEE161" s="438"/>
      <c r="AEF161" s="438"/>
      <c r="AEG161" s="438"/>
      <c r="AEH161" s="438"/>
      <c r="AEI161" s="438"/>
      <c r="AEJ161" s="438"/>
      <c r="AEK161" s="438"/>
      <c r="AEL161" s="438"/>
      <c r="AEM161" s="438"/>
      <c r="AEN161" s="438"/>
      <c r="AEO161" s="438"/>
      <c r="AEP161" s="438"/>
      <c r="AEQ161" s="438"/>
      <c r="AER161" s="438"/>
      <c r="AES161" s="438"/>
      <c r="AET161" s="438"/>
      <c r="AEU161" s="438"/>
      <c r="AEV161" s="438"/>
      <c r="AEW161" s="438"/>
      <c r="AEX161" s="438"/>
      <c r="AEY161" s="438"/>
      <c r="AEZ161" s="438"/>
      <c r="AFA161" s="438"/>
      <c r="AFB161" s="438"/>
      <c r="AFC161" s="438"/>
      <c r="AFD161" s="438"/>
      <c r="AFE161" s="438"/>
      <c r="AFF161" s="438"/>
      <c r="AFG161" s="438"/>
      <c r="AFH161" s="438"/>
      <c r="AFI161" s="438"/>
      <c r="AFJ161" s="438"/>
      <c r="AFK161" s="438"/>
      <c r="AFL161" s="438"/>
      <c r="AFM161" s="438"/>
      <c r="AFN161" s="438"/>
      <c r="AFO161" s="438"/>
      <c r="AFP161" s="438"/>
      <c r="AFQ161" s="438"/>
      <c r="AFR161" s="438"/>
      <c r="AFS161" s="438"/>
      <c r="AFT161" s="438"/>
      <c r="AFU161" s="438"/>
      <c r="AFV161" s="438"/>
      <c r="AFW161" s="438"/>
      <c r="AFX161" s="438"/>
      <c r="AFY161" s="438"/>
      <c r="AFZ161" s="438"/>
      <c r="AGA161" s="438"/>
      <c r="AGB161" s="438"/>
      <c r="AGC161" s="438"/>
      <c r="AGD161" s="438"/>
      <c r="AGE161" s="438"/>
      <c r="AGF161" s="438"/>
      <c r="AGG161" s="438"/>
      <c r="AGH161" s="438"/>
      <c r="AGI161" s="438"/>
      <c r="AGJ161" s="438"/>
      <c r="AGK161" s="438"/>
      <c r="AGL161" s="438"/>
      <c r="AGM161" s="438"/>
      <c r="AGN161" s="438"/>
      <c r="AGO161" s="438"/>
      <c r="AGP161" s="438"/>
      <c r="AGQ161" s="438"/>
      <c r="AGR161" s="438"/>
      <c r="AGS161" s="438"/>
      <c r="AGT161" s="438"/>
      <c r="AGU161" s="438"/>
      <c r="AGV161" s="438"/>
      <c r="AGW161" s="438"/>
      <c r="AGX161" s="438"/>
      <c r="AGY161" s="438"/>
      <c r="AGZ161" s="438"/>
      <c r="AHA161" s="438"/>
      <c r="AHB161" s="438"/>
      <c r="AHC161" s="438"/>
      <c r="AHD161" s="438"/>
      <c r="AHE161" s="438"/>
      <c r="AHF161" s="438"/>
      <c r="AHG161" s="438"/>
      <c r="AHH161" s="438"/>
      <c r="AHI161" s="438"/>
      <c r="AHJ161" s="438"/>
      <c r="AHK161" s="438"/>
      <c r="AHL161" s="438"/>
      <c r="AHM161" s="438"/>
      <c r="AHN161" s="438"/>
      <c r="AHO161" s="438"/>
      <c r="AHP161" s="438"/>
      <c r="AHQ161" s="438"/>
      <c r="AHR161" s="438"/>
      <c r="AHS161" s="438"/>
      <c r="AHT161" s="438"/>
      <c r="AHU161" s="438"/>
      <c r="AHV161" s="438"/>
      <c r="AHW161" s="438"/>
      <c r="AHX161" s="438"/>
      <c r="AHY161" s="438"/>
      <c r="AHZ161" s="438"/>
      <c r="AIA161" s="438"/>
      <c r="AIB161" s="438"/>
      <c r="AIC161" s="438"/>
      <c r="AID161" s="438"/>
      <c r="AIE161" s="438"/>
      <c r="AIF161" s="438"/>
      <c r="AIG161" s="438"/>
      <c r="AIH161" s="438"/>
      <c r="AII161" s="438"/>
      <c r="AIJ161" s="438"/>
      <c r="AIK161" s="438"/>
      <c r="AIL161" s="438"/>
      <c r="AIM161" s="438"/>
      <c r="AIN161" s="438"/>
      <c r="AIO161" s="438"/>
      <c r="AIP161" s="438"/>
      <c r="AIQ161" s="438"/>
      <c r="AIR161" s="438"/>
      <c r="AIS161" s="438"/>
      <c r="AIT161" s="438"/>
      <c r="AIU161" s="438"/>
      <c r="AIV161" s="438"/>
      <c r="AIW161" s="438"/>
      <c r="AIX161" s="438"/>
      <c r="AIY161" s="438"/>
      <c r="AIZ161" s="438"/>
      <c r="AJA161" s="438"/>
      <c r="AJB161" s="438"/>
      <c r="AJC161" s="438"/>
      <c r="AJD161" s="438"/>
      <c r="AJE161" s="438"/>
      <c r="AJF161" s="438"/>
      <c r="AJG161" s="438"/>
      <c r="AJH161" s="438"/>
      <c r="AJI161" s="438"/>
      <c r="AJJ161" s="438"/>
      <c r="AJK161" s="438"/>
      <c r="AJL161" s="438"/>
      <c r="AJM161" s="438"/>
      <c r="AJN161" s="438"/>
      <c r="AJO161" s="438"/>
      <c r="AJP161" s="438"/>
      <c r="AJQ161" s="438"/>
      <c r="AJR161" s="438"/>
      <c r="AJS161" s="438"/>
      <c r="AJT161" s="438"/>
      <c r="AJU161" s="438"/>
      <c r="AJV161" s="438"/>
      <c r="AJW161" s="438"/>
      <c r="AJX161" s="438"/>
      <c r="AJY161" s="438"/>
      <c r="AJZ161" s="438"/>
      <c r="AKA161" s="438"/>
      <c r="AKB161" s="438"/>
      <c r="AKC161" s="438"/>
      <c r="AKD161" s="438"/>
      <c r="AKE161" s="438"/>
      <c r="AKF161" s="438"/>
      <c r="AKG161" s="438"/>
      <c r="AKH161" s="438"/>
      <c r="AKI161" s="438"/>
      <c r="AKJ161" s="438"/>
      <c r="AKK161" s="438"/>
      <c r="AKL161" s="438"/>
      <c r="AKM161" s="438"/>
      <c r="AKN161" s="438"/>
      <c r="AKO161" s="438"/>
      <c r="AKP161" s="438"/>
      <c r="AKQ161" s="438"/>
      <c r="AKR161" s="438"/>
      <c r="AKS161" s="438"/>
      <c r="AKT161" s="438"/>
      <c r="AKU161" s="438"/>
      <c r="AKV161" s="438"/>
      <c r="AKW161" s="438"/>
      <c r="AKX161" s="438"/>
      <c r="AKY161" s="438"/>
      <c r="AKZ161" s="438"/>
      <c r="ALA161" s="438"/>
      <c r="ALB161" s="438"/>
      <c r="ALC161" s="438"/>
      <c r="ALD161" s="438"/>
      <c r="ALE161" s="438"/>
      <c r="ALF161" s="438"/>
      <c r="ALG161" s="438"/>
      <c r="ALH161" s="438"/>
      <c r="ALI161" s="438"/>
      <c r="ALJ161" s="438"/>
      <c r="ALK161" s="438"/>
      <c r="ALL161" s="438"/>
      <c r="ALM161" s="438"/>
      <c r="ALN161" s="438"/>
      <c r="ALO161" s="438"/>
      <c r="ALP161" s="438"/>
      <c r="ALQ161" s="438"/>
      <c r="ALR161" s="438"/>
      <c r="ALS161" s="438"/>
      <c r="ALT161" s="438"/>
      <c r="ALU161" s="438"/>
      <c r="ALV161" s="438"/>
      <c r="ALW161" s="438"/>
      <c r="ALX161" s="438"/>
      <c r="ALY161" s="438"/>
      <c r="ALZ161" s="438"/>
      <c r="AMA161" s="438"/>
      <c r="AMB161" s="438"/>
      <c r="AMC161" s="438"/>
      <c r="AMD161" s="438"/>
      <c r="AME161" s="438"/>
      <c r="AMF161" s="438"/>
      <c r="AMG161" s="438"/>
      <c r="AMH161" s="438"/>
      <c r="AMI161" s="438"/>
      <c r="AMJ161" s="438"/>
      <c r="AMK161" s="438"/>
      <c r="AML161" s="438"/>
      <c r="AMM161" s="438"/>
      <c r="AMN161" s="438"/>
      <c r="AMO161" s="438"/>
      <c r="AMP161" s="438"/>
      <c r="AMQ161" s="438"/>
      <c r="AMR161" s="438"/>
      <c r="AMS161" s="438"/>
      <c r="AMT161" s="438"/>
      <c r="AMU161" s="438"/>
      <c r="AMV161" s="438"/>
      <c r="AMW161" s="438"/>
      <c r="AMX161" s="438"/>
      <c r="AMY161" s="438"/>
      <c r="AMZ161" s="438"/>
      <c r="ANA161" s="438"/>
      <c r="ANB161" s="438"/>
      <c r="ANC161" s="438"/>
      <c r="AND161" s="438"/>
      <c r="ANE161" s="438"/>
      <c r="ANF161" s="438"/>
      <c r="ANG161" s="438"/>
      <c r="ANH161" s="438"/>
      <c r="ANI161" s="438"/>
      <c r="ANJ161" s="438"/>
      <c r="ANK161" s="438"/>
      <c r="ANL161" s="438"/>
      <c r="ANM161" s="438"/>
      <c r="ANN161" s="438"/>
      <c r="ANO161" s="438"/>
      <c r="ANP161" s="438"/>
      <c r="ANQ161" s="438"/>
      <c r="ANR161" s="438"/>
      <c r="ANS161" s="438"/>
      <c r="ANT161" s="438"/>
      <c r="ANU161" s="438"/>
      <c r="ANV161" s="438"/>
      <c r="ANW161" s="438"/>
      <c r="ANX161" s="438"/>
      <c r="ANY161" s="438"/>
      <c r="ANZ161" s="438"/>
      <c r="AOA161" s="438"/>
      <c r="AOB161" s="438"/>
      <c r="AOC161" s="438"/>
      <c r="AOD161" s="438"/>
      <c r="AOE161" s="438"/>
      <c r="AOF161" s="438"/>
      <c r="AOG161" s="438"/>
      <c r="AOH161" s="438"/>
      <c r="AOI161" s="438"/>
      <c r="AOJ161" s="438"/>
      <c r="AOK161" s="438"/>
      <c r="AOL161" s="438"/>
      <c r="AOM161" s="438"/>
      <c r="AON161" s="438"/>
      <c r="AOO161" s="438"/>
      <c r="AOP161" s="438"/>
      <c r="AOQ161" s="438"/>
      <c r="AOR161" s="438"/>
      <c r="AOS161" s="438"/>
      <c r="AOT161" s="438"/>
      <c r="AOU161" s="438"/>
      <c r="AOV161" s="438"/>
      <c r="AOW161" s="438"/>
      <c r="AOX161" s="438"/>
      <c r="AOY161" s="438"/>
      <c r="AOZ161" s="438"/>
      <c r="APA161" s="438"/>
      <c r="APB161" s="438"/>
      <c r="APC161" s="438"/>
      <c r="APD161" s="438"/>
      <c r="APE161" s="438"/>
      <c r="APF161" s="438"/>
      <c r="APG161" s="438"/>
      <c r="APH161" s="438"/>
      <c r="API161" s="438"/>
      <c r="APJ161" s="438"/>
      <c r="APK161" s="438"/>
      <c r="APL161" s="438"/>
      <c r="APM161" s="438"/>
      <c r="APN161" s="438"/>
      <c r="APO161" s="438"/>
      <c r="APP161" s="438"/>
      <c r="APQ161" s="438"/>
      <c r="APR161" s="438"/>
      <c r="APS161" s="438"/>
      <c r="APT161" s="438"/>
      <c r="APU161" s="438"/>
      <c r="APV161" s="438"/>
      <c r="APW161" s="438"/>
      <c r="APX161" s="438"/>
      <c r="APY161" s="438"/>
      <c r="APZ161" s="438"/>
      <c r="AQA161" s="438"/>
      <c r="AQB161" s="438"/>
      <c r="AQC161" s="438"/>
      <c r="AQD161" s="438"/>
      <c r="AQE161" s="438"/>
      <c r="AQF161" s="438"/>
      <c r="AQG161" s="438"/>
      <c r="AQH161" s="438"/>
      <c r="AQI161" s="438"/>
      <c r="AQJ161" s="438"/>
      <c r="AQK161" s="438"/>
      <c r="AQL161" s="438"/>
      <c r="AQM161" s="438"/>
      <c r="AQN161" s="438"/>
      <c r="AQO161" s="438"/>
      <c r="AQP161" s="438"/>
      <c r="AQQ161" s="438"/>
      <c r="AQR161" s="438"/>
      <c r="AQS161" s="438"/>
      <c r="AQT161" s="438"/>
      <c r="AQU161" s="438"/>
      <c r="AQV161" s="438"/>
      <c r="AQW161" s="438"/>
      <c r="AQX161" s="438"/>
      <c r="AQY161" s="438"/>
      <c r="AQZ161" s="438"/>
      <c r="ARA161" s="438"/>
      <c r="ARB161" s="438"/>
      <c r="ARC161" s="438"/>
      <c r="ARD161" s="438"/>
      <c r="ARE161" s="438"/>
      <c r="ARF161" s="438"/>
      <c r="ARG161" s="438"/>
      <c r="ARH161" s="438"/>
      <c r="ARI161" s="438"/>
      <c r="ARJ161" s="438"/>
      <c r="ARK161" s="438"/>
      <c r="ARL161" s="438"/>
      <c r="ARM161" s="438"/>
      <c r="ARN161" s="438"/>
      <c r="ARO161" s="438"/>
      <c r="ARP161" s="438"/>
      <c r="ARQ161" s="438"/>
      <c r="ARR161" s="438"/>
      <c r="ARS161" s="438"/>
      <c r="ART161" s="438"/>
      <c r="ARU161" s="438"/>
      <c r="ARV161" s="438"/>
      <c r="ARW161" s="438"/>
      <c r="ARX161" s="438"/>
      <c r="ARY161" s="438"/>
      <c r="ARZ161" s="438"/>
      <c r="ASA161" s="438"/>
      <c r="ASB161" s="438"/>
      <c r="ASC161" s="438"/>
      <c r="ASD161" s="438"/>
      <c r="ASE161" s="438"/>
      <c r="ASF161" s="438"/>
      <c r="ASG161" s="438"/>
      <c r="ASH161" s="438"/>
      <c r="ASI161" s="438"/>
      <c r="ASJ161" s="438"/>
      <c r="ASK161" s="438"/>
      <c r="ASL161" s="438"/>
      <c r="ASM161" s="438"/>
      <c r="ASN161" s="438"/>
      <c r="ASO161" s="438"/>
      <c r="ASP161" s="438"/>
      <c r="ASQ161" s="438"/>
      <c r="ASR161" s="438"/>
      <c r="ASS161" s="438"/>
      <c r="AST161" s="438"/>
      <c r="ASU161" s="438"/>
      <c r="ASV161" s="438"/>
      <c r="ASW161" s="438"/>
      <c r="ASX161" s="438"/>
      <c r="ASY161" s="438"/>
      <c r="ASZ161" s="438"/>
      <c r="ATA161" s="438"/>
      <c r="ATB161" s="438"/>
      <c r="ATC161" s="438"/>
      <c r="ATD161" s="438"/>
      <c r="ATE161" s="438"/>
      <c r="ATF161" s="438"/>
      <c r="ATG161" s="438"/>
      <c r="ATH161" s="438"/>
      <c r="ATI161" s="438"/>
      <c r="ATJ161" s="438"/>
      <c r="ATK161" s="438"/>
      <c r="ATL161" s="438"/>
      <c r="ATM161" s="438"/>
      <c r="ATN161" s="438"/>
      <c r="ATO161" s="438"/>
      <c r="ATP161" s="438"/>
      <c r="ATQ161" s="438"/>
      <c r="ATR161" s="438"/>
      <c r="ATS161" s="438"/>
      <c r="ATT161" s="438"/>
      <c r="ATU161" s="438"/>
      <c r="ATV161" s="438"/>
      <c r="ATW161" s="438"/>
      <c r="ATX161" s="438"/>
      <c r="ATY161" s="438"/>
      <c r="ATZ161" s="438"/>
      <c r="AUA161" s="438"/>
      <c r="AUB161" s="438"/>
      <c r="AUC161" s="438"/>
      <c r="AUD161" s="438"/>
      <c r="AUE161" s="438"/>
      <c r="AUF161" s="438"/>
      <c r="AUG161" s="438"/>
      <c r="AUH161" s="438"/>
      <c r="AUI161" s="438"/>
      <c r="AUJ161" s="438"/>
      <c r="AUK161" s="438"/>
      <c r="AUL161" s="438"/>
      <c r="AUM161" s="438"/>
      <c r="AUN161" s="438"/>
      <c r="AUO161" s="438"/>
      <c r="AUP161" s="438"/>
      <c r="AUQ161" s="438"/>
      <c r="AUR161" s="438"/>
      <c r="AUS161" s="438"/>
      <c r="AUT161" s="438"/>
      <c r="AUU161" s="438"/>
      <c r="AUV161" s="438"/>
      <c r="AUW161" s="438"/>
      <c r="AUX161" s="438"/>
      <c r="AUY161" s="438"/>
      <c r="AUZ161" s="438"/>
      <c r="AVA161" s="438"/>
      <c r="AVB161" s="438"/>
      <c r="AVC161" s="438"/>
      <c r="AVD161" s="438"/>
      <c r="AVE161" s="438"/>
      <c r="AVF161" s="438"/>
      <c r="AVG161" s="438"/>
      <c r="AVH161" s="438"/>
      <c r="AVI161" s="438"/>
      <c r="AVJ161" s="438"/>
      <c r="AVK161" s="438"/>
      <c r="AVL161" s="438"/>
      <c r="AVM161" s="438"/>
      <c r="AVN161" s="438"/>
      <c r="AVO161" s="438"/>
      <c r="AVP161" s="438"/>
      <c r="AVQ161" s="438"/>
      <c r="AVR161" s="438"/>
      <c r="AVS161" s="438"/>
      <c r="AVT161" s="438"/>
      <c r="AVU161" s="438"/>
      <c r="AVV161" s="438"/>
      <c r="AVW161" s="438"/>
      <c r="AVX161" s="438"/>
      <c r="AVY161" s="438"/>
      <c r="AVZ161" s="438"/>
      <c r="AWA161" s="438"/>
      <c r="AWB161" s="438"/>
      <c r="AWC161" s="438"/>
      <c r="AWD161" s="438"/>
      <c r="AWE161" s="438"/>
      <c r="AWF161" s="438"/>
      <c r="AWG161" s="438"/>
      <c r="AWH161" s="438"/>
      <c r="AWI161" s="438"/>
      <c r="AWJ161" s="438"/>
      <c r="AWK161" s="438"/>
      <c r="AWL161" s="438"/>
      <c r="AWM161" s="438"/>
      <c r="AWN161" s="438"/>
      <c r="AWO161" s="438"/>
      <c r="AWP161" s="438"/>
      <c r="AWQ161" s="438"/>
      <c r="AWR161" s="438"/>
      <c r="AWS161" s="438"/>
      <c r="AWT161" s="438"/>
      <c r="AWU161" s="438"/>
      <c r="AWV161" s="438"/>
      <c r="AWW161" s="438"/>
      <c r="AWX161" s="438"/>
      <c r="AWY161" s="438"/>
      <c r="AWZ161" s="438"/>
      <c r="AXA161" s="438"/>
      <c r="AXB161" s="438"/>
      <c r="AXC161" s="438"/>
      <c r="AXD161" s="438"/>
      <c r="AXE161" s="438"/>
      <c r="AXF161" s="438"/>
      <c r="AXG161" s="438"/>
      <c r="AXH161" s="438"/>
      <c r="AXI161" s="438"/>
      <c r="AXJ161" s="438"/>
      <c r="AXK161" s="438"/>
      <c r="AXL161" s="438"/>
      <c r="AXM161" s="438"/>
      <c r="AXN161" s="438"/>
      <c r="AXO161" s="438"/>
      <c r="AXP161" s="438"/>
      <c r="AXQ161" s="438"/>
      <c r="AXR161" s="438"/>
      <c r="AXS161" s="438"/>
      <c r="AXT161" s="438"/>
      <c r="AXU161" s="438"/>
      <c r="AXV161" s="438"/>
      <c r="AXW161" s="438"/>
      <c r="AXX161" s="438"/>
      <c r="AXY161" s="438"/>
      <c r="AXZ161" s="438"/>
      <c r="AYA161" s="438"/>
      <c r="AYB161" s="438"/>
      <c r="AYC161" s="438"/>
      <c r="AYD161" s="438"/>
      <c r="AYE161" s="438"/>
      <c r="AYF161" s="438"/>
      <c r="AYG161" s="438"/>
      <c r="AYH161" s="438"/>
      <c r="AYI161" s="438"/>
      <c r="AYJ161" s="438"/>
      <c r="AYK161" s="438"/>
      <c r="AYL161" s="438"/>
      <c r="AYM161" s="438"/>
      <c r="AYN161" s="438"/>
      <c r="AYO161" s="438"/>
      <c r="AYP161" s="438"/>
      <c r="AYQ161" s="438"/>
      <c r="AYR161" s="438"/>
      <c r="AYS161" s="438"/>
      <c r="AYT161" s="438"/>
      <c r="AYU161" s="438"/>
      <c r="AYV161" s="438"/>
      <c r="AYW161" s="438"/>
      <c r="AYX161" s="438"/>
      <c r="AYY161" s="438"/>
      <c r="AYZ161" s="438"/>
      <c r="AZA161" s="438"/>
      <c r="AZB161" s="438"/>
      <c r="AZC161" s="438"/>
      <c r="AZD161" s="438"/>
      <c r="AZE161" s="438"/>
      <c r="AZF161" s="438"/>
      <c r="AZG161" s="438"/>
      <c r="AZH161" s="438"/>
      <c r="AZI161" s="438"/>
      <c r="AZJ161" s="438"/>
      <c r="AZK161" s="438"/>
      <c r="AZL161" s="438"/>
      <c r="AZM161" s="438"/>
      <c r="AZN161" s="438"/>
      <c r="AZO161" s="438"/>
      <c r="AZP161" s="438"/>
      <c r="AZQ161" s="438"/>
      <c r="AZR161" s="438"/>
      <c r="AZS161" s="438"/>
      <c r="AZT161" s="438"/>
      <c r="AZU161" s="438"/>
      <c r="AZV161" s="438"/>
      <c r="AZW161" s="438"/>
      <c r="AZX161" s="438"/>
      <c r="AZY161" s="438"/>
      <c r="AZZ161" s="438"/>
      <c r="BAA161" s="438"/>
      <c r="BAB161" s="438"/>
      <c r="BAC161" s="438"/>
      <c r="BAD161" s="438"/>
      <c r="BAE161" s="438"/>
      <c r="BAF161" s="438"/>
      <c r="BAG161" s="438"/>
      <c r="BAH161" s="438"/>
      <c r="BAI161" s="438"/>
      <c r="BAJ161" s="438"/>
      <c r="BAK161" s="438"/>
      <c r="BAL161" s="438"/>
      <c r="BAM161" s="438"/>
      <c r="BAN161" s="438"/>
      <c r="BAO161" s="438"/>
      <c r="BAP161" s="438"/>
      <c r="BAQ161" s="438"/>
      <c r="BAR161" s="438"/>
      <c r="BAS161" s="438"/>
      <c r="BAT161" s="438"/>
      <c r="BAU161" s="438"/>
      <c r="BAV161" s="438"/>
      <c r="BAW161" s="438"/>
      <c r="BAX161" s="438"/>
      <c r="BAY161" s="438"/>
      <c r="BAZ161" s="438"/>
      <c r="BBA161" s="438"/>
      <c r="BBB161" s="438"/>
      <c r="BBC161" s="438"/>
      <c r="BBD161" s="438"/>
      <c r="BBE161" s="438"/>
      <c r="BBF161" s="438"/>
      <c r="BBG161" s="438"/>
      <c r="BBH161" s="438"/>
      <c r="BBI161" s="438"/>
      <c r="BBJ161" s="438"/>
      <c r="BBK161" s="438"/>
      <c r="BBL161" s="438"/>
      <c r="BBM161" s="438"/>
      <c r="BBN161" s="438"/>
      <c r="BBO161" s="438"/>
      <c r="BBP161" s="438"/>
      <c r="BBQ161" s="438"/>
      <c r="BBR161" s="438"/>
      <c r="BBS161" s="438"/>
      <c r="BBT161" s="438"/>
      <c r="BBU161" s="438"/>
      <c r="BBV161" s="438"/>
      <c r="BBW161" s="438"/>
      <c r="BBX161" s="438"/>
      <c r="BBY161" s="438"/>
      <c r="BBZ161" s="438"/>
      <c r="BCA161" s="438"/>
      <c r="BCB161" s="438"/>
      <c r="BCC161" s="438"/>
      <c r="BCD161" s="438"/>
      <c r="BCE161" s="438"/>
      <c r="BCF161" s="438"/>
      <c r="BCG161" s="438"/>
      <c r="BCH161" s="438"/>
      <c r="BCI161" s="438"/>
      <c r="BCJ161" s="438"/>
      <c r="BCK161" s="438"/>
      <c r="BCL161" s="438"/>
      <c r="BCM161" s="438"/>
      <c r="BCN161" s="438"/>
      <c r="BCO161" s="438"/>
      <c r="BCP161" s="438"/>
      <c r="BCQ161" s="438"/>
      <c r="BCR161" s="438"/>
      <c r="BCS161" s="438"/>
      <c r="BCT161" s="438"/>
      <c r="BCU161" s="438"/>
      <c r="BCV161" s="438"/>
      <c r="BCW161" s="438"/>
      <c r="BCX161" s="438"/>
      <c r="BCY161" s="438"/>
      <c r="BCZ161" s="438"/>
      <c r="BDA161" s="438"/>
      <c r="BDB161" s="438"/>
      <c r="BDC161" s="438"/>
      <c r="BDD161" s="438"/>
      <c r="BDE161" s="438"/>
      <c r="BDF161" s="438"/>
      <c r="BDG161" s="438"/>
      <c r="BDH161" s="438"/>
      <c r="BDI161" s="438"/>
      <c r="BDJ161" s="438"/>
      <c r="BDK161" s="438"/>
      <c r="BDL161" s="438"/>
      <c r="BDM161" s="438"/>
      <c r="BDN161" s="438"/>
      <c r="BDO161" s="438"/>
      <c r="BDP161" s="438"/>
      <c r="BDQ161" s="438"/>
      <c r="BDR161" s="438"/>
      <c r="BDS161" s="438"/>
      <c r="BDT161" s="438"/>
      <c r="BDU161" s="438"/>
      <c r="BDV161" s="438"/>
      <c r="BDW161" s="438"/>
      <c r="BDX161" s="438"/>
      <c r="BDY161" s="438"/>
      <c r="BDZ161" s="438"/>
      <c r="BEA161" s="438"/>
      <c r="BEB161" s="438"/>
      <c r="BEC161" s="438"/>
      <c r="BED161" s="438"/>
      <c r="BEE161" s="438"/>
      <c r="BEF161" s="438"/>
      <c r="BEG161" s="438"/>
      <c r="BEH161" s="438"/>
      <c r="BEI161" s="438"/>
      <c r="BEJ161" s="438"/>
      <c r="BEK161" s="438"/>
      <c r="BEL161" s="438"/>
      <c r="BEM161" s="438"/>
      <c r="BEN161" s="438"/>
      <c r="BEO161" s="438"/>
      <c r="BEP161" s="438"/>
      <c r="BEQ161" s="438"/>
      <c r="BER161" s="438"/>
      <c r="BES161" s="438"/>
      <c r="BET161" s="438"/>
      <c r="BEU161" s="438"/>
      <c r="BEV161" s="438"/>
      <c r="BEW161" s="438"/>
      <c r="BEX161" s="438"/>
      <c r="BEY161" s="438"/>
      <c r="BEZ161" s="438"/>
      <c r="BFA161" s="438"/>
      <c r="BFB161" s="438"/>
      <c r="BFC161" s="438"/>
      <c r="BFD161" s="438"/>
      <c r="BFE161" s="438"/>
      <c r="BFF161" s="438"/>
      <c r="BFG161" s="438"/>
      <c r="BFH161" s="438"/>
      <c r="BFI161" s="438"/>
      <c r="BFJ161" s="438"/>
      <c r="BFK161" s="438"/>
      <c r="BFL161" s="438"/>
      <c r="BFM161" s="438"/>
      <c r="BFN161" s="438"/>
      <c r="BFO161" s="438"/>
      <c r="BFP161" s="438"/>
      <c r="BFQ161" s="438"/>
      <c r="BFR161" s="438"/>
      <c r="BFS161" s="438"/>
      <c r="BFT161" s="438"/>
      <c r="BFU161" s="438"/>
      <c r="BFV161" s="438"/>
      <c r="BFW161" s="438"/>
      <c r="BFX161" s="438"/>
      <c r="BFY161" s="438"/>
      <c r="BFZ161" s="438"/>
      <c r="BGA161" s="438"/>
      <c r="BGB161" s="438"/>
      <c r="BGC161" s="438"/>
      <c r="BGD161" s="438"/>
      <c r="BGE161" s="438"/>
      <c r="BGF161" s="438"/>
      <c r="BGG161" s="438"/>
      <c r="BGH161" s="438"/>
      <c r="BGI161" s="438"/>
      <c r="BGJ161" s="438"/>
      <c r="BGK161" s="438"/>
      <c r="BGL161" s="438"/>
      <c r="BGM161" s="438"/>
      <c r="BGN161" s="438"/>
      <c r="BGO161" s="438"/>
      <c r="BGP161" s="438"/>
      <c r="BGQ161" s="438"/>
      <c r="BGR161" s="438"/>
      <c r="BGS161" s="438"/>
      <c r="BGT161" s="438"/>
      <c r="BGU161" s="438"/>
      <c r="BGV161" s="438"/>
      <c r="BGW161" s="438"/>
      <c r="BGX161" s="438"/>
      <c r="BGY161" s="438"/>
      <c r="BGZ161" s="438"/>
      <c r="BHA161" s="438"/>
      <c r="BHB161" s="438"/>
      <c r="BHC161" s="438"/>
      <c r="BHD161" s="438"/>
      <c r="BHE161" s="438"/>
      <c r="BHF161" s="438"/>
      <c r="BHG161" s="438"/>
      <c r="BHH161" s="438"/>
      <c r="BHI161" s="438"/>
      <c r="BHJ161" s="438"/>
      <c r="BHK161" s="438"/>
      <c r="BHL161" s="438"/>
      <c r="BHM161" s="438"/>
      <c r="BHN161" s="438"/>
      <c r="BHO161" s="438"/>
      <c r="BHP161" s="438"/>
      <c r="BHQ161" s="438"/>
      <c r="BHR161" s="438"/>
      <c r="BHS161" s="438"/>
      <c r="BHT161" s="438"/>
      <c r="BHU161" s="438"/>
      <c r="BHV161" s="438"/>
      <c r="BHW161" s="438"/>
      <c r="BHX161" s="438"/>
      <c r="BHY161" s="438"/>
      <c r="BHZ161" s="438"/>
      <c r="BIA161" s="438"/>
      <c r="BIB161" s="438"/>
      <c r="BIC161" s="438"/>
      <c r="BID161" s="438"/>
      <c r="BIE161" s="438"/>
      <c r="BIF161" s="438"/>
      <c r="BIG161" s="438"/>
      <c r="BIH161" s="438"/>
      <c r="BII161" s="438"/>
      <c r="BIJ161" s="438"/>
      <c r="BIK161" s="438"/>
      <c r="BIL161" s="438"/>
      <c r="BIM161" s="438"/>
      <c r="BIN161" s="438"/>
      <c r="BIO161" s="438"/>
      <c r="BIP161" s="438"/>
      <c r="BIQ161" s="438"/>
      <c r="BIR161" s="438"/>
      <c r="BIS161" s="438"/>
      <c r="BIT161" s="438"/>
      <c r="BIU161" s="438"/>
      <c r="BIV161" s="438"/>
      <c r="BIW161" s="438"/>
      <c r="BIX161" s="438"/>
      <c r="BIY161" s="438"/>
      <c r="BIZ161" s="438"/>
      <c r="BJA161" s="438"/>
      <c r="BJB161" s="438"/>
      <c r="BJC161" s="438"/>
      <c r="BJD161" s="438"/>
      <c r="BJE161" s="438"/>
      <c r="BJF161" s="438"/>
      <c r="BJG161" s="438"/>
      <c r="BJH161" s="438"/>
      <c r="BJI161" s="438"/>
      <c r="BJJ161" s="438"/>
      <c r="BJK161" s="438"/>
      <c r="BJL161" s="438"/>
      <c r="BJM161" s="438"/>
      <c r="BJN161" s="438"/>
      <c r="BJO161" s="438"/>
      <c r="BJP161" s="438"/>
      <c r="BJQ161" s="438"/>
      <c r="BJR161" s="438"/>
      <c r="BJS161" s="438"/>
      <c r="BJT161" s="438"/>
      <c r="BJU161" s="438"/>
      <c r="BJV161" s="438"/>
      <c r="BJW161" s="438"/>
      <c r="BJX161" s="438"/>
      <c r="BJY161" s="438"/>
      <c r="BJZ161" s="438"/>
      <c r="BKA161" s="438"/>
      <c r="BKB161" s="438"/>
      <c r="BKC161" s="438"/>
      <c r="BKD161" s="438"/>
      <c r="BKE161" s="438"/>
      <c r="BKF161" s="438"/>
      <c r="BKG161" s="438"/>
      <c r="BKH161" s="438"/>
      <c r="BKI161" s="438"/>
      <c r="BKJ161" s="438"/>
      <c r="BKK161" s="438"/>
      <c r="BKL161" s="438"/>
      <c r="BKM161" s="438"/>
      <c r="BKN161" s="438"/>
      <c r="BKO161" s="438"/>
      <c r="BKP161" s="438"/>
      <c r="BKQ161" s="438"/>
      <c r="BKR161" s="438"/>
      <c r="BKS161" s="438"/>
      <c r="BKT161" s="438"/>
      <c r="BKU161" s="438"/>
      <c r="BKV161" s="438"/>
      <c r="BKW161" s="438"/>
      <c r="BKX161" s="438"/>
      <c r="BKY161" s="438"/>
      <c r="BKZ161" s="438"/>
      <c r="BLA161" s="438"/>
      <c r="BLB161" s="438"/>
      <c r="BLC161" s="438"/>
      <c r="BLD161" s="438"/>
      <c r="BLE161" s="438"/>
      <c r="BLF161" s="438"/>
      <c r="BLG161" s="438"/>
      <c r="BLH161" s="438"/>
      <c r="BLI161" s="438"/>
      <c r="BLJ161" s="438"/>
      <c r="BLK161" s="438"/>
      <c r="BLL161" s="438"/>
      <c r="BLM161" s="438"/>
      <c r="BLN161" s="438"/>
      <c r="BLO161" s="438"/>
      <c r="BLP161" s="438"/>
      <c r="BLQ161" s="438"/>
      <c r="BLR161" s="438"/>
      <c r="BLS161" s="438"/>
      <c r="BLT161" s="438"/>
      <c r="BLU161" s="438"/>
      <c r="BLV161" s="438"/>
      <c r="BLW161" s="438"/>
      <c r="BLX161" s="438"/>
      <c r="BLY161" s="438"/>
      <c r="BLZ161" s="438"/>
      <c r="BMA161" s="438"/>
      <c r="BMB161" s="438"/>
      <c r="BMC161" s="438"/>
      <c r="BMD161" s="438"/>
      <c r="BME161" s="438"/>
      <c r="BMF161" s="438"/>
      <c r="BMG161" s="438"/>
      <c r="BMH161" s="438"/>
      <c r="BMI161" s="438"/>
      <c r="BMJ161" s="438"/>
      <c r="BMK161" s="438"/>
      <c r="BML161" s="438"/>
      <c r="BMM161" s="438"/>
      <c r="BMN161" s="438"/>
      <c r="BMO161" s="438"/>
      <c r="BMP161" s="438"/>
      <c r="BMQ161" s="438"/>
      <c r="BMR161" s="438"/>
      <c r="BMS161" s="438"/>
      <c r="BMT161" s="438"/>
      <c r="BMU161" s="438"/>
      <c r="BMV161" s="438"/>
      <c r="BMW161" s="438"/>
      <c r="BMX161" s="438"/>
      <c r="BMY161" s="438"/>
      <c r="BMZ161" s="438"/>
      <c r="BNA161" s="438"/>
      <c r="BNB161" s="438"/>
      <c r="BNC161" s="438"/>
      <c r="BND161" s="438"/>
      <c r="BNE161" s="438"/>
      <c r="BNF161" s="438"/>
      <c r="BNG161" s="438"/>
      <c r="BNH161" s="438"/>
      <c r="BNI161" s="438"/>
      <c r="BNJ161" s="438"/>
      <c r="BNK161" s="438"/>
      <c r="BNL161" s="438"/>
      <c r="BNM161" s="438"/>
      <c r="BNN161" s="438"/>
      <c r="BNO161" s="438"/>
      <c r="BNP161" s="438"/>
      <c r="BNQ161" s="438"/>
      <c r="BNR161" s="438"/>
      <c r="BNS161" s="438"/>
      <c r="BNT161" s="438"/>
      <c r="BNU161" s="438"/>
      <c r="BNV161" s="438"/>
      <c r="BNW161" s="438"/>
      <c r="BNX161" s="438"/>
      <c r="BNY161" s="438"/>
      <c r="BNZ161" s="438"/>
      <c r="BOA161" s="438"/>
      <c r="BOB161" s="438"/>
      <c r="BOC161" s="438"/>
      <c r="BOD161" s="438"/>
      <c r="BOE161" s="438"/>
      <c r="BOF161" s="438"/>
      <c r="BOG161" s="438"/>
      <c r="BOH161" s="438"/>
      <c r="BOI161" s="438"/>
      <c r="BOJ161" s="438"/>
      <c r="BOK161" s="438"/>
      <c r="BOL161" s="438"/>
      <c r="BOM161" s="438"/>
      <c r="BON161" s="438"/>
      <c r="BOO161" s="438"/>
      <c r="BOP161" s="438"/>
      <c r="BOQ161" s="438"/>
      <c r="BOR161" s="438"/>
      <c r="BOS161" s="438"/>
      <c r="BOT161" s="438"/>
      <c r="BOU161" s="438"/>
      <c r="BOV161" s="438"/>
      <c r="BOW161" s="438"/>
      <c r="BOX161" s="438"/>
      <c r="BOY161" s="438"/>
      <c r="BOZ161" s="438"/>
      <c r="BPA161" s="438"/>
      <c r="BPB161" s="438"/>
      <c r="BPC161" s="438"/>
      <c r="BPD161" s="438"/>
      <c r="BPE161" s="438"/>
      <c r="BPF161" s="438"/>
      <c r="BPG161" s="438"/>
      <c r="BPH161" s="438"/>
      <c r="BPI161" s="438"/>
      <c r="BPJ161" s="438"/>
      <c r="BPK161" s="438"/>
      <c r="BPL161" s="438"/>
      <c r="BPM161" s="438"/>
      <c r="BPN161" s="438"/>
      <c r="BPO161" s="438"/>
      <c r="BPP161" s="438"/>
      <c r="BPQ161" s="438"/>
      <c r="BPR161" s="438"/>
      <c r="BPS161" s="438"/>
      <c r="BPT161" s="438"/>
      <c r="BPU161" s="438"/>
      <c r="BPV161" s="438"/>
      <c r="BPW161" s="438"/>
      <c r="BPX161" s="438"/>
      <c r="BPY161" s="438"/>
      <c r="BPZ161" s="438"/>
      <c r="BQA161" s="438"/>
      <c r="BQB161" s="438"/>
      <c r="BQC161" s="438"/>
      <c r="BQD161" s="438"/>
      <c r="BQE161" s="438"/>
      <c r="BQF161" s="438"/>
      <c r="BQG161" s="438"/>
      <c r="BQH161" s="438"/>
      <c r="BQI161" s="438"/>
      <c r="BQJ161" s="438"/>
      <c r="BQK161" s="438"/>
      <c r="BQL161" s="438"/>
      <c r="BQM161" s="438"/>
      <c r="BQN161" s="438"/>
      <c r="BQO161" s="438"/>
      <c r="BQP161" s="438"/>
      <c r="BQQ161" s="438"/>
      <c r="BQR161" s="438"/>
      <c r="BQS161" s="438"/>
      <c r="BQT161" s="438"/>
      <c r="BQU161" s="438"/>
      <c r="BQV161" s="438"/>
      <c r="BQW161" s="438"/>
      <c r="BQX161" s="438"/>
      <c r="BQY161" s="438"/>
      <c r="BQZ161" s="438"/>
      <c r="BRA161" s="438"/>
      <c r="BRB161" s="438"/>
      <c r="BRC161" s="438"/>
      <c r="BRD161" s="438"/>
      <c r="BRE161" s="438"/>
      <c r="BRF161" s="438"/>
      <c r="BRG161" s="438"/>
      <c r="BRH161" s="438"/>
      <c r="BRI161" s="438"/>
      <c r="BRJ161" s="438"/>
      <c r="BRK161" s="438"/>
      <c r="BRL161" s="438"/>
      <c r="BRM161" s="438"/>
      <c r="BRN161" s="438"/>
      <c r="BRO161" s="438"/>
      <c r="BRP161" s="438"/>
      <c r="BRQ161" s="438"/>
      <c r="BRR161" s="438"/>
      <c r="BRS161" s="438"/>
      <c r="BRT161" s="438"/>
      <c r="BRU161" s="438"/>
      <c r="BRV161" s="438"/>
      <c r="BRW161" s="438"/>
      <c r="BRX161" s="438"/>
      <c r="BRY161" s="438"/>
      <c r="BRZ161" s="438"/>
      <c r="BSA161" s="438"/>
      <c r="BSB161" s="438"/>
      <c r="BSC161" s="438"/>
      <c r="BSD161" s="438"/>
      <c r="BSE161" s="438"/>
      <c r="BSF161" s="438"/>
      <c r="BSG161" s="438"/>
      <c r="BSH161" s="438"/>
      <c r="BSI161" s="438"/>
      <c r="BSJ161" s="438"/>
      <c r="BSK161" s="438"/>
      <c r="BSL161" s="438"/>
      <c r="BSM161" s="438"/>
      <c r="BSN161" s="438"/>
      <c r="BSO161" s="438"/>
      <c r="BSP161" s="438"/>
      <c r="BSQ161" s="438"/>
      <c r="BSR161" s="438"/>
      <c r="BSS161" s="438"/>
      <c r="BST161" s="438"/>
      <c r="BSU161" s="438"/>
      <c r="BSV161" s="438"/>
      <c r="BSW161" s="438"/>
      <c r="BSX161" s="438"/>
      <c r="BSY161" s="438"/>
      <c r="BSZ161" s="438"/>
      <c r="BTA161" s="438"/>
      <c r="BTB161" s="438"/>
      <c r="BTC161" s="438"/>
      <c r="BTD161" s="438"/>
      <c r="BTE161" s="438"/>
      <c r="BTF161" s="438"/>
      <c r="BTG161" s="438"/>
      <c r="BTH161" s="438"/>
      <c r="BTI161" s="438"/>
      <c r="BTJ161" s="438"/>
      <c r="BTK161" s="438"/>
      <c r="BTL161" s="438"/>
      <c r="BTM161" s="438"/>
      <c r="BTN161" s="438"/>
      <c r="BTO161" s="438"/>
      <c r="BTP161" s="438"/>
      <c r="BTQ161" s="438"/>
      <c r="BTR161" s="438"/>
      <c r="BTS161" s="438"/>
      <c r="BTT161" s="438"/>
      <c r="BTU161" s="438"/>
      <c r="BTV161" s="438"/>
      <c r="BTW161" s="438"/>
      <c r="BTX161" s="438"/>
      <c r="BTY161" s="438"/>
      <c r="BTZ161" s="438"/>
      <c r="BUA161" s="438"/>
      <c r="BUB161" s="438"/>
      <c r="BUC161" s="438"/>
      <c r="BUD161" s="438"/>
      <c r="BUE161" s="438"/>
      <c r="BUF161" s="438"/>
      <c r="BUG161" s="438"/>
      <c r="BUH161" s="438"/>
      <c r="BUI161" s="438"/>
      <c r="BUJ161" s="438"/>
      <c r="BUK161" s="438"/>
      <c r="BUL161" s="438"/>
      <c r="BUM161" s="438"/>
      <c r="BUN161" s="438"/>
      <c r="BUO161" s="438"/>
      <c r="BUP161" s="438"/>
      <c r="BUQ161" s="438"/>
      <c r="BUR161" s="438"/>
      <c r="BUS161" s="438"/>
      <c r="BUT161" s="438"/>
      <c r="BUU161" s="438"/>
      <c r="BUV161" s="438"/>
      <c r="BUW161" s="438"/>
      <c r="BUX161" s="438"/>
      <c r="BUY161" s="438"/>
      <c r="BUZ161" s="438"/>
      <c r="BVA161" s="438"/>
      <c r="BVB161" s="438"/>
      <c r="BVC161" s="438"/>
      <c r="BVD161" s="438"/>
      <c r="BVE161" s="438"/>
      <c r="BVF161" s="438"/>
      <c r="BVG161" s="438"/>
      <c r="BVH161" s="438"/>
      <c r="BVI161" s="438"/>
      <c r="BVJ161" s="438"/>
      <c r="BVK161" s="438"/>
      <c r="BVL161" s="438"/>
      <c r="BVM161" s="438"/>
      <c r="BVN161" s="438"/>
      <c r="BVO161" s="438"/>
      <c r="BVP161" s="438"/>
      <c r="BVQ161" s="438"/>
      <c r="BVR161" s="438"/>
      <c r="BVS161" s="438"/>
      <c r="BVT161" s="438"/>
      <c r="BVU161" s="438"/>
      <c r="BVV161" s="438"/>
      <c r="BVW161" s="438"/>
      <c r="BVX161" s="438"/>
      <c r="BVY161" s="438"/>
      <c r="BVZ161" s="438"/>
      <c r="BWA161" s="438"/>
      <c r="BWB161" s="438"/>
      <c r="BWC161" s="438"/>
      <c r="BWD161" s="438"/>
      <c r="BWE161" s="438"/>
      <c r="BWF161" s="438"/>
      <c r="BWG161" s="438"/>
      <c r="BWH161" s="438"/>
      <c r="BWI161" s="438"/>
      <c r="BWJ161" s="438"/>
      <c r="BWK161" s="438"/>
      <c r="BWL161" s="438"/>
      <c r="BWM161" s="438"/>
      <c r="BWN161" s="438"/>
      <c r="BWO161" s="438"/>
      <c r="BWP161" s="438"/>
      <c r="BWQ161" s="438"/>
      <c r="BWR161" s="438"/>
      <c r="BWS161" s="438"/>
      <c r="BWT161" s="438"/>
      <c r="BWU161" s="438"/>
      <c r="BWV161" s="438"/>
      <c r="BWW161" s="438"/>
      <c r="BWX161" s="438"/>
      <c r="BWY161" s="438"/>
      <c r="BWZ161" s="438"/>
      <c r="BXA161" s="438"/>
      <c r="BXB161" s="438"/>
      <c r="BXC161" s="438"/>
      <c r="BXD161" s="438"/>
      <c r="BXE161" s="438"/>
      <c r="BXF161" s="438"/>
      <c r="BXG161" s="438"/>
      <c r="BXH161" s="438"/>
      <c r="BXI161" s="438"/>
      <c r="BXJ161" s="438"/>
      <c r="BXK161" s="438"/>
      <c r="BXL161" s="438"/>
      <c r="BXM161" s="438"/>
      <c r="BXN161" s="438"/>
      <c r="BXO161" s="438"/>
      <c r="BXP161" s="438"/>
      <c r="BXQ161" s="438"/>
      <c r="BXR161" s="438"/>
      <c r="BXS161" s="438"/>
      <c r="BXT161" s="438"/>
      <c r="BXU161" s="438"/>
      <c r="BXV161" s="438"/>
      <c r="BXW161" s="438"/>
      <c r="BXX161" s="438"/>
      <c r="BXY161" s="438"/>
      <c r="BXZ161" s="438"/>
      <c r="BYA161" s="438"/>
      <c r="BYB161" s="438"/>
      <c r="BYC161" s="438"/>
      <c r="BYD161" s="438"/>
      <c r="BYE161" s="438"/>
      <c r="BYF161" s="438"/>
      <c r="BYG161" s="438"/>
      <c r="BYH161" s="438"/>
      <c r="BYI161" s="438"/>
      <c r="BYJ161" s="438"/>
      <c r="BYK161" s="438"/>
      <c r="BYL161" s="438"/>
      <c r="BYM161" s="438"/>
      <c r="BYN161" s="438"/>
      <c r="BYO161" s="438"/>
      <c r="BYP161" s="438"/>
      <c r="BYQ161" s="438"/>
      <c r="BYR161" s="438"/>
      <c r="BYS161" s="438"/>
      <c r="BYT161" s="438"/>
      <c r="BYU161" s="438"/>
      <c r="BYV161" s="438"/>
      <c r="BYW161" s="438"/>
      <c r="BYX161" s="438"/>
      <c r="BYY161" s="438"/>
      <c r="BYZ161" s="438"/>
      <c r="BZA161" s="438"/>
      <c r="BZB161" s="438"/>
      <c r="BZC161" s="438"/>
      <c r="BZD161" s="438"/>
      <c r="BZE161" s="438"/>
      <c r="BZF161" s="438"/>
      <c r="BZG161" s="438"/>
      <c r="BZH161" s="438"/>
      <c r="BZI161" s="438"/>
      <c r="BZJ161" s="438"/>
      <c r="BZK161" s="438"/>
      <c r="BZL161" s="438"/>
      <c r="BZM161" s="438"/>
      <c r="BZN161" s="438"/>
      <c r="BZO161" s="438"/>
      <c r="BZP161" s="438"/>
      <c r="BZQ161" s="438"/>
      <c r="BZR161" s="438"/>
      <c r="BZS161" s="438"/>
      <c r="BZT161" s="438"/>
      <c r="BZU161" s="438"/>
      <c r="BZV161" s="438"/>
      <c r="BZW161" s="438"/>
      <c r="BZX161" s="438"/>
      <c r="BZY161" s="438"/>
      <c r="BZZ161" s="438"/>
      <c r="CAA161" s="438"/>
      <c r="CAB161" s="438"/>
      <c r="CAC161" s="438"/>
      <c r="CAD161" s="438"/>
      <c r="CAE161" s="438"/>
      <c r="CAF161" s="438"/>
      <c r="CAG161" s="438"/>
      <c r="CAH161" s="438"/>
      <c r="CAI161" s="438"/>
      <c r="CAJ161" s="438"/>
      <c r="CAK161" s="438"/>
      <c r="CAL161" s="438"/>
      <c r="CAM161" s="438"/>
      <c r="CAN161" s="438"/>
      <c r="CAO161" s="438"/>
      <c r="CAP161" s="438"/>
      <c r="CAQ161" s="438"/>
      <c r="CAR161" s="438"/>
      <c r="CAS161" s="438"/>
      <c r="CAT161" s="438"/>
      <c r="CAU161" s="438"/>
      <c r="CAV161" s="438"/>
      <c r="CAW161" s="438"/>
      <c r="CAX161" s="438"/>
      <c r="CAY161" s="438"/>
      <c r="CAZ161" s="438"/>
      <c r="CBA161" s="438"/>
      <c r="CBB161" s="438"/>
      <c r="CBC161" s="438"/>
      <c r="CBD161" s="438"/>
      <c r="CBE161" s="438"/>
      <c r="CBF161" s="438"/>
      <c r="CBG161" s="438"/>
      <c r="CBH161" s="438"/>
      <c r="CBI161" s="438"/>
      <c r="CBJ161" s="438"/>
      <c r="CBK161" s="438"/>
      <c r="CBL161" s="438"/>
      <c r="CBM161" s="438"/>
      <c r="CBN161" s="438"/>
      <c r="CBO161" s="438"/>
      <c r="CBP161" s="438"/>
      <c r="CBQ161" s="438"/>
      <c r="CBR161" s="438"/>
      <c r="CBS161" s="438"/>
      <c r="CBT161" s="438"/>
      <c r="CBU161" s="438"/>
      <c r="CBV161" s="438"/>
      <c r="CBW161" s="438"/>
      <c r="CBX161" s="438"/>
      <c r="CBY161" s="438"/>
      <c r="CBZ161" s="438"/>
      <c r="CCA161" s="438"/>
      <c r="CCB161" s="438"/>
      <c r="CCC161" s="438"/>
      <c r="CCD161" s="438"/>
      <c r="CCE161" s="438"/>
      <c r="CCF161" s="438"/>
      <c r="CCG161" s="438"/>
      <c r="CCH161" s="438"/>
      <c r="CCI161" s="438"/>
      <c r="CCJ161" s="438"/>
      <c r="CCK161" s="438"/>
      <c r="CCL161" s="438"/>
      <c r="CCM161" s="438"/>
      <c r="CCN161" s="438"/>
      <c r="CCO161" s="438"/>
      <c r="CCP161" s="438"/>
      <c r="CCQ161" s="438"/>
      <c r="CCR161" s="438"/>
      <c r="CCS161" s="438"/>
      <c r="CCT161" s="438"/>
      <c r="CCU161" s="438"/>
      <c r="CCV161" s="438"/>
      <c r="CCW161" s="438"/>
      <c r="CCX161" s="438"/>
      <c r="CCY161" s="438"/>
      <c r="CCZ161" s="438"/>
      <c r="CDA161" s="438"/>
      <c r="CDB161" s="438"/>
      <c r="CDC161" s="438"/>
      <c r="CDD161" s="438"/>
      <c r="CDE161" s="438"/>
      <c r="CDF161" s="438"/>
      <c r="CDG161" s="438"/>
      <c r="CDH161" s="438"/>
      <c r="CDI161" s="438"/>
      <c r="CDJ161" s="438"/>
      <c r="CDK161" s="438"/>
      <c r="CDL161" s="438"/>
      <c r="CDM161" s="438"/>
      <c r="CDN161" s="438"/>
      <c r="CDO161" s="438"/>
      <c r="CDP161" s="438"/>
      <c r="CDQ161" s="438"/>
      <c r="CDR161" s="438"/>
      <c r="CDS161" s="438"/>
      <c r="CDT161" s="438"/>
      <c r="CDU161" s="438"/>
      <c r="CDV161" s="438"/>
      <c r="CDW161" s="438"/>
      <c r="CDX161" s="438"/>
      <c r="CDY161" s="438"/>
      <c r="CDZ161" s="438"/>
      <c r="CEA161" s="438"/>
      <c r="CEB161" s="438"/>
      <c r="CEC161" s="438"/>
      <c r="CED161" s="438"/>
      <c r="CEE161" s="438"/>
      <c r="CEF161" s="438"/>
      <c r="CEG161" s="438"/>
      <c r="CEH161" s="438"/>
      <c r="CEI161" s="438"/>
      <c r="CEJ161" s="438"/>
      <c r="CEK161" s="438"/>
      <c r="CEL161" s="438"/>
      <c r="CEM161" s="438"/>
      <c r="CEN161" s="438"/>
      <c r="CEO161" s="438"/>
      <c r="CEP161" s="438"/>
      <c r="CEQ161" s="438"/>
      <c r="CER161" s="438"/>
      <c r="CES161" s="438"/>
      <c r="CET161" s="438"/>
      <c r="CEU161" s="438"/>
      <c r="CEV161" s="438"/>
      <c r="CEW161" s="438"/>
      <c r="CEX161" s="438"/>
      <c r="CEY161" s="438"/>
      <c r="CEZ161" s="438"/>
      <c r="CFA161" s="438"/>
      <c r="CFB161" s="438"/>
      <c r="CFC161" s="438"/>
      <c r="CFD161" s="438"/>
      <c r="CFE161" s="438"/>
      <c r="CFF161" s="438"/>
      <c r="CFG161" s="438"/>
      <c r="CFH161" s="438"/>
      <c r="CFI161" s="438"/>
      <c r="CFJ161" s="438"/>
      <c r="CFK161" s="438"/>
      <c r="CFL161" s="438"/>
      <c r="CFM161" s="438"/>
      <c r="CFN161" s="438"/>
      <c r="CFO161" s="438"/>
      <c r="CFP161" s="438"/>
      <c r="CFQ161" s="438"/>
      <c r="CFR161" s="438"/>
      <c r="CFS161" s="438"/>
      <c r="CFT161" s="438"/>
      <c r="CFU161" s="438"/>
      <c r="CFV161" s="438"/>
      <c r="CFW161" s="438"/>
      <c r="CFX161" s="438"/>
      <c r="CFY161" s="438"/>
      <c r="CFZ161" s="438"/>
      <c r="CGA161" s="438"/>
      <c r="CGB161" s="438"/>
      <c r="CGC161" s="438"/>
      <c r="CGD161" s="438"/>
      <c r="CGE161" s="438"/>
      <c r="CGF161" s="438"/>
      <c r="CGG161" s="438"/>
      <c r="CGH161" s="438"/>
      <c r="CGI161" s="438"/>
      <c r="CGJ161" s="438"/>
      <c r="CGK161" s="438"/>
      <c r="CGL161" s="438"/>
      <c r="CGM161" s="438"/>
      <c r="CGN161" s="438"/>
      <c r="CGO161" s="438"/>
      <c r="CGP161" s="438"/>
      <c r="CGQ161" s="438"/>
      <c r="CGR161" s="438"/>
      <c r="CGS161" s="438"/>
      <c r="CGT161" s="438"/>
      <c r="CGU161" s="438"/>
      <c r="CGV161" s="438"/>
      <c r="CGW161" s="438"/>
      <c r="CGX161" s="438"/>
      <c r="CGY161" s="438"/>
      <c r="CGZ161" s="438"/>
      <c r="CHA161" s="438"/>
      <c r="CHB161" s="438"/>
      <c r="CHC161" s="438"/>
      <c r="CHD161" s="438"/>
      <c r="CHE161" s="438"/>
      <c r="CHF161" s="438"/>
      <c r="CHG161" s="438"/>
      <c r="CHH161" s="438"/>
      <c r="CHI161" s="438"/>
      <c r="CHJ161" s="438"/>
      <c r="CHK161" s="438"/>
      <c r="CHL161" s="438"/>
      <c r="CHM161" s="438"/>
      <c r="CHN161" s="438"/>
      <c r="CHO161" s="438"/>
      <c r="CHP161" s="438"/>
      <c r="CHQ161" s="438"/>
      <c r="CHR161" s="438"/>
      <c r="CHS161" s="438"/>
      <c r="CHT161" s="438"/>
      <c r="CHU161" s="438"/>
      <c r="CHV161" s="438"/>
      <c r="CHW161" s="438"/>
      <c r="CHX161" s="438"/>
      <c r="CHY161" s="438"/>
      <c r="CHZ161" s="438"/>
      <c r="CIA161" s="438"/>
      <c r="CIB161" s="438"/>
      <c r="CIC161" s="438"/>
      <c r="CID161" s="438"/>
      <c r="CIE161" s="438"/>
      <c r="CIF161" s="438"/>
      <c r="CIG161" s="438"/>
      <c r="CIH161" s="438"/>
      <c r="CII161" s="438"/>
      <c r="CIJ161" s="438"/>
      <c r="CIK161" s="438"/>
      <c r="CIL161" s="438"/>
      <c r="CIM161" s="438"/>
      <c r="CIN161" s="438"/>
      <c r="CIO161" s="438"/>
      <c r="CIP161" s="438"/>
      <c r="CIQ161" s="438"/>
      <c r="CIR161" s="438"/>
      <c r="CIS161" s="438"/>
      <c r="CIT161" s="438"/>
      <c r="CIU161" s="438"/>
      <c r="CIV161" s="438"/>
      <c r="CIW161" s="438"/>
      <c r="CIX161" s="438"/>
      <c r="CIY161" s="438"/>
      <c r="CIZ161" s="438"/>
      <c r="CJA161" s="438"/>
      <c r="CJB161" s="438"/>
      <c r="CJC161" s="438"/>
      <c r="CJD161" s="438"/>
      <c r="CJE161" s="438"/>
      <c r="CJF161" s="438"/>
      <c r="CJG161" s="438"/>
      <c r="CJH161" s="438"/>
      <c r="CJI161" s="438"/>
      <c r="CJJ161" s="438"/>
      <c r="CJK161" s="438"/>
      <c r="CJL161" s="438"/>
      <c r="CJM161" s="438"/>
      <c r="CJN161" s="438"/>
      <c r="CJO161" s="438"/>
      <c r="CJP161" s="438"/>
      <c r="CJQ161" s="438"/>
      <c r="CJR161" s="438"/>
      <c r="CJS161" s="438"/>
      <c r="CJT161" s="438"/>
      <c r="CJU161" s="438"/>
      <c r="CJV161" s="438"/>
      <c r="CJW161" s="438"/>
      <c r="CJX161" s="438"/>
      <c r="CJY161" s="438"/>
      <c r="CJZ161" s="438"/>
      <c r="CKA161" s="438"/>
      <c r="CKB161" s="438"/>
      <c r="CKC161" s="438"/>
      <c r="CKD161" s="438"/>
      <c r="CKE161" s="438"/>
      <c r="CKF161" s="438"/>
      <c r="CKG161" s="438"/>
      <c r="CKH161" s="438"/>
      <c r="CKI161" s="438"/>
      <c r="CKJ161" s="438"/>
      <c r="CKK161" s="438"/>
      <c r="CKL161" s="438"/>
      <c r="CKM161" s="438"/>
      <c r="CKN161" s="438"/>
      <c r="CKO161" s="438"/>
      <c r="CKP161" s="438"/>
      <c r="CKQ161" s="438"/>
      <c r="CKR161" s="438"/>
      <c r="CKS161" s="438"/>
      <c r="CKT161" s="438"/>
      <c r="CKU161" s="438"/>
      <c r="CKV161" s="438"/>
      <c r="CKW161" s="438"/>
      <c r="CKX161" s="438"/>
      <c r="CKY161" s="438"/>
      <c r="CKZ161" s="438"/>
      <c r="CLA161" s="438"/>
      <c r="CLB161" s="438"/>
      <c r="CLC161" s="438"/>
      <c r="CLD161" s="438"/>
      <c r="CLE161" s="438"/>
      <c r="CLF161" s="438"/>
      <c r="CLG161" s="438"/>
      <c r="CLH161" s="438"/>
      <c r="CLI161" s="438"/>
      <c r="CLJ161" s="438"/>
      <c r="CLK161" s="438"/>
      <c r="CLL161" s="438"/>
      <c r="CLM161" s="438"/>
      <c r="CLN161" s="438"/>
      <c r="CLO161" s="438"/>
      <c r="CLP161" s="438"/>
      <c r="CLQ161" s="438"/>
      <c r="CLR161" s="438"/>
      <c r="CLS161" s="438"/>
      <c r="CLT161" s="438"/>
      <c r="CLU161" s="438"/>
      <c r="CLV161" s="438"/>
      <c r="CLW161" s="438"/>
      <c r="CLX161" s="438"/>
      <c r="CLY161" s="438"/>
      <c r="CLZ161" s="438"/>
      <c r="CMA161" s="438"/>
      <c r="CMB161" s="438"/>
      <c r="CMC161" s="438"/>
      <c r="CMD161" s="438"/>
      <c r="CME161" s="438"/>
      <c r="CMF161" s="438"/>
      <c r="CMG161" s="438"/>
      <c r="CMH161" s="438"/>
      <c r="CMI161" s="438"/>
      <c r="CMJ161" s="438"/>
      <c r="CMK161" s="438"/>
      <c r="CML161" s="438"/>
      <c r="CMM161" s="438"/>
      <c r="CMN161" s="438"/>
      <c r="CMO161" s="438"/>
      <c r="CMP161" s="438"/>
      <c r="CMQ161" s="438"/>
      <c r="CMR161" s="438"/>
      <c r="CMS161" s="438"/>
      <c r="CMT161" s="438"/>
      <c r="CMU161" s="438"/>
      <c r="CMV161" s="438"/>
      <c r="CMW161" s="438"/>
      <c r="CMX161" s="438"/>
      <c r="CMY161" s="438"/>
      <c r="CMZ161" s="438"/>
      <c r="CNA161" s="438"/>
      <c r="CNB161" s="438"/>
      <c r="CNC161" s="438"/>
      <c r="CND161" s="438"/>
      <c r="CNE161" s="438"/>
      <c r="CNF161" s="438"/>
      <c r="CNG161" s="438"/>
      <c r="CNH161" s="438"/>
      <c r="CNI161" s="438"/>
      <c r="CNJ161" s="438"/>
      <c r="CNK161" s="438"/>
      <c r="CNL161" s="438"/>
      <c r="CNM161" s="438"/>
      <c r="CNN161" s="438"/>
      <c r="CNO161" s="438"/>
      <c r="CNP161" s="438"/>
      <c r="CNQ161" s="438"/>
      <c r="CNR161" s="438"/>
      <c r="CNS161" s="438"/>
      <c r="CNT161" s="438"/>
      <c r="CNU161" s="438"/>
      <c r="CNV161" s="438"/>
      <c r="CNW161" s="438"/>
      <c r="CNX161" s="438"/>
      <c r="CNY161" s="438"/>
      <c r="CNZ161" s="438"/>
      <c r="COA161" s="438"/>
      <c r="COB161" s="438"/>
      <c r="COC161" s="438"/>
      <c r="COD161" s="438"/>
      <c r="COE161" s="438"/>
      <c r="COF161" s="438"/>
      <c r="COG161" s="438"/>
      <c r="COH161" s="438"/>
      <c r="COI161" s="438"/>
      <c r="COJ161" s="438"/>
      <c r="COK161" s="438"/>
      <c r="COL161" s="438"/>
      <c r="COM161" s="438"/>
      <c r="CON161" s="438"/>
      <c r="COO161" s="438"/>
      <c r="COP161" s="438"/>
      <c r="COQ161" s="438"/>
      <c r="COR161" s="438"/>
      <c r="COS161" s="438"/>
      <c r="COT161" s="438"/>
      <c r="COU161" s="438"/>
      <c r="COV161" s="438"/>
      <c r="COW161" s="438"/>
      <c r="COX161" s="438"/>
      <c r="COY161" s="438"/>
      <c r="COZ161" s="438"/>
      <c r="CPA161" s="438"/>
      <c r="CPB161" s="438"/>
      <c r="CPC161" s="438"/>
      <c r="CPD161" s="438"/>
      <c r="CPE161" s="438"/>
      <c r="CPF161" s="438"/>
      <c r="CPG161" s="438"/>
      <c r="CPH161" s="438"/>
      <c r="CPI161" s="438"/>
      <c r="CPJ161" s="438"/>
      <c r="CPK161" s="438"/>
      <c r="CPL161" s="438"/>
      <c r="CPM161" s="438"/>
      <c r="CPN161" s="438"/>
      <c r="CPO161" s="438"/>
      <c r="CPP161" s="438"/>
      <c r="CPQ161" s="438"/>
      <c r="CPR161" s="438"/>
      <c r="CPS161" s="438"/>
      <c r="CPT161" s="438"/>
      <c r="CPU161" s="438"/>
      <c r="CPV161" s="438"/>
      <c r="CPW161" s="438"/>
      <c r="CPX161" s="438"/>
      <c r="CPY161" s="438"/>
      <c r="CPZ161" s="438"/>
      <c r="CQA161" s="438"/>
      <c r="CQB161" s="438"/>
      <c r="CQC161" s="438"/>
      <c r="CQD161" s="438"/>
      <c r="CQE161" s="438"/>
      <c r="CQF161" s="438"/>
      <c r="CQG161" s="438"/>
      <c r="CQH161" s="438"/>
      <c r="CQI161" s="438"/>
      <c r="CQJ161" s="438"/>
      <c r="CQK161" s="438"/>
      <c r="CQL161" s="438"/>
      <c r="CQM161" s="438"/>
      <c r="CQN161" s="438"/>
      <c r="CQO161" s="438"/>
      <c r="CQP161" s="438"/>
      <c r="CQQ161" s="438"/>
      <c r="CQR161" s="438"/>
      <c r="CQS161" s="438"/>
      <c r="CQT161" s="438"/>
      <c r="CQU161" s="438"/>
      <c r="CQV161" s="438"/>
      <c r="CQW161" s="438"/>
      <c r="CQX161" s="438"/>
      <c r="CQY161" s="438"/>
      <c r="CQZ161" s="438"/>
      <c r="CRA161" s="438"/>
      <c r="CRB161" s="438"/>
      <c r="CRC161" s="438"/>
      <c r="CRD161" s="438"/>
      <c r="CRE161" s="438"/>
      <c r="CRF161" s="438"/>
      <c r="CRG161" s="438"/>
      <c r="CRH161" s="438"/>
      <c r="CRI161" s="438"/>
      <c r="CRJ161" s="438"/>
      <c r="CRK161" s="438"/>
      <c r="CRL161" s="438"/>
      <c r="CRM161" s="438"/>
      <c r="CRN161" s="438"/>
      <c r="CRO161" s="438"/>
      <c r="CRP161" s="438"/>
      <c r="CRQ161" s="438"/>
      <c r="CRR161" s="438"/>
      <c r="CRS161" s="438"/>
      <c r="CRT161" s="438"/>
      <c r="CRU161" s="438"/>
      <c r="CRV161" s="438"/>
      <c r="CRW161" s="438"/>
      <c r="CRX161" s="438"/>
      <c r="CRY161" s="438"/>
      <c r="CRZ161" s="438"/>
      <c r="CSA161" s="438"/>
      <c r="CSB161" s="438"/>
      <c r="CSC161" s="438"/>
      <c r="CSD161" s="438"/>
      <c r="CSE161" s="438"/>
      <c r="CSF161" s="438"/>
      <c r="CSG161" s="438"/>
      <c r="CSH161" s="438"/>
      <c r="CSI161" s="438"/>
      <c r="CSJ161" s="438"/>
      <c r="CSK161" s="438"/>
      <c r="CSL161" s="438"/>
      <c r="CSM161" s="438"/>
      <c r="CSN161" s="438"/>
      <c r="CSO161" s="438"/>
      <c r="CSP161" s="438"/>
      <c r="CSQ161" s="438"/>
      <c r="CSR161" s="438"/>
      <c r="CSS161" s="438"/>
      <c r="CST161" s="438"/>
      <c r="CSU161" s="438"/>
      <c r="CSV161" s="438"/>
      <c r="CSW161" s="438"/>
      <c r="CSX161" s="438"/>
      <c r="CSY161" s="438"/>
      <c r="CSZ161" s="438"/>
      <c r="CTA161" s="438"/>
      <c r="CTB161" s="438"/>
      <c r="CTC161" s="438"/>
      <c r="CTD161" s="438"/>
      <c r="CTE161" s="438"/>
      <c r="CTF161" s="438"/>
      <c r="CTG161" s="438"/>
      <c r="CTH161" s="438"/>
      <c r="CTI161" s="438"/>
      <c r="CTJ161" s="438"/>
      <c r="CTK161" s="438"/>
      <c r="CTL161" s="438"/>
      <c r="CTM161" s="438"/>
      <c r="CTN161" s="438"/>
      <c r="CTO161" s="438"/>
      <c r="CTP161" s="438"/>
      <c r="CTQ161" s="438"/>
      <c r="CTR161" s="438"/>
      <c r="CTS161" s="438"/>
      <c r="CTT161" s="438"/>
      <c r="CTU161" s="438"/>
      <c r="CTV161" s="438"/>
      <c r="CTW161" s="438"/>
      <c r="CTX161" s="438"/>
      <c r="CTY161" s="438"/>
      <c r="CTZ161" s="438"/>
      <c r="CUA161" s="438"/>
      <c r="CUB161" s="438"/>
      <c r="CUC161" s="438"/>
      <c r="CUD161" s="438"/>
      <c r="CUE161" s="438"/>
      <c r="CUF161" s="438"/>
      <c r="CUG161" s="438"/>
      <c r="CUH161" s="438"/>
      <c r="CUI161" s="438"/>
      <c r="CUJ161" s="438"/>
      <c r="CUK161" s="438"/>
      <c r="CUL161" s="438"/>
      <c r="CUM161" s="438"/>
      <c r="CUN161" s="438"/>
      <c r="CUO161" s="438"/>
      <c r="CUP161" s="438"/>
      <c r="CUQ161" s="438"/>
      <c r="CUR161" s="438"/>
      <c r="CUS161" s="438"/>
      <c r="CUT161" s="438"/>
      <c r="CUU161" s="438"/>
      <c r="CUV161" s="438"/>
      <c r="CUW161" s="438"/>
      <c r="CUX161" s="438"/>
      <c r="CUY161" s="438"/>
      <c r="CUZ161" s="438"/>
      <c r="CVA161" s="438"/>
      <c r="CVB161" s="438"/>
      <c r="CVC161" s="438"/>
      <c r="CVD161" s="438"/>
      <c r="CVE161" s="438"/>
      <c r="CVF161" s="438"/>
      <c r="CVG161" s="438"/>
      <c r="CVH161" s="438"/>
      <c r="CVI161" s="438"/>
      <c r="CVJ161" s="438"/>
      <c r="CVK161" s="438"/>
      <c r="CVL161" s="438"/>
      <c r="CVM161" s="438"/>
      <c r="CVN161" s="438"/>
      <c r="CVO161" s="438"/>
      <c r="CVP161" s="438"/>
      <c r="CVQ161" s="438"/>
      <c r="CVR161" s="438"/>
      <c r="CVS161" s="438"/>
      <c r="CVT161" s="438"/>
      <c r="CVU161" s="438"/>
      <c r="CVV161" s="438"/>
      <c r="CVW161" s="438"/>
      <c r="CVX161" s="438"/>
      <c r="CVY161" s="438"/>
      <c r="CVZ161" s="438"/>
      <c r="CWA161" s="438"/>
      <c r="CWB161" s="438"/>
      <c r="CWC161" s="438"/>
      <c r="CWD161" s="438"/>
      <c r="CWE161" s="438"/>
      <c r="CWF161" s="438"/>
      <c r="CWG161" s="438"/>
      <c r="CWH161" s="438"/>
      <c r="CWI161" s="438"/>
      <c r="CWJ161" s="438"/>
      <c r="CWK161" s="438"/>
      <c r="CWL161" s="438"/>
      <c r="CWM161" s="438"/>
      <c r="CWN161" s="438"/>
      <c r="CWO161" s="438"/>
      <c r="CWP161" s="438"/>
      <c r="CWQ161" s="438"/>
      <c r="CWR161" s="438"/>
      <c r="CWS161" s="438"/>
      <c r="CWT161" s="438"/>
      <c r="CWU161" s="438"/>
      <c r="CWV161" s="438"/>
      <c r="CWW161" s="438"/>
      <c r="CWX161" s="438"/>
      <c r="CWY161" s="438"/>
      <c r="CWZ161" s="438"/>
      <c r="CXA161" s="438"/>
      <c r="CXB161" s="438"/>
      <c r="CXC161" s="438"/>
      <c r="CXD161" s="438"/>
      <c r="CXE161" s="438"/>
      <c r="CXF161" s="438"/>
      <c r="CXG161" s="438"/>
      <c r="CXH161" s="438"/>
      <c r="CXI161" s="438"/>
      <c r="CXJ161" s="438"/>
      <c r="CXK161" s="438"/>
      <c r="CXL161" s="438"/>
      <c r="CXM161" s="438"/>
      <c r="CXN161" s="438"/>
      <c r="CXO161" s="438"/>
      <c r="CXP161" s="438"/>
      <c r="CXQ161" s="438"/>
      <c r="CXR161" s="438"/>
      <c r="CXS161" s="438"/>
      <c r="CXT161" s="438"/>
      <c r="CXU161" s="438"/>
      <c r="CXV161" s="438"/>
      <c r="CXW161" s="438"/>
      <c r="CXX161" s="438"/>
      <c r="CXY161" s="438"/>
      <c r="CXZ161" s="438"/>
      <c r="CYA161" s="438"/>
      <c r="CYB161" s="438"/>
      <c r="CYC161" s="438"/>
      <c r="CYD161" s="438"/>
      <c r="CYE161" s="438"/>
      <c r="CYF161" s="438"/>
      <c r="CYG161" s="438"/>
      <c r="CYH161" s="438"/>
      <c r="CYI161" s="438"/>
      <c r="CYJ161" s="438"/>
      <c r="CYK161" s="438"/>
      <c r="CYL161" s="438"/>
      <c r="CYM161" s="438"/>
      <c r="CYN161" s="438"/>
      <c r="CYO161" s="438"/>
      <c r="CYP161" s="438"/>
      <c r="CYQ161" s="438"/>
      <c r="CYR161" s="438"/>
      <c r="CYS161" s="438"/>
      <c r="CYT161" s="438"/>
      <c r="CYU161" s="438"/>
      <c r="CYV161" s="438"/>
      <c r="CYW161" s="438"/>
      <c r="CYX161" s="438"/>
      <c r="CYY161" s="438"/>
      <c r="CYZ161" s="438"/>
      <c r="CZA161" s="438"/>
      <c r="CZB161" s="438"/>
      <c r="CZC161" s="438"/>
      <c r="CZD161" s="438"/>
      <c r="CZE161" s="438"/>
      <c r="CZF161" s="438"/>
      <c r="CZG161" s="438"/>
      <c r="CZH161" s="438"/>
      <c r="CZI161" s="438"/>
      <c r="CZJ161" s="438"/>
      <c r="CZK161" s="438"/>
      <c r="CZL161" s="438"/>
      <c r="CZM161" s="438"/>
      <c r="CZN161" s="438"/>
      <c r="CZO161" s="438"/>
      <c r="CZP161" s="438"/>
      <c r="CZQ161" s="438"/>
      <c r="CZR161" s="438"/>
      <c r="CZS161" s="438"/>
      <c r="CZT161" s="438"/>
      <c r="CZU161" s="438"/>
      <c r="CZV161" s="438"/>
      <c r="CZW161" s="438"/>
      <c r="CZX161" s="438"/>
      <c r="CZY161" s="438"/>
      <c r="CZZ161" s="438"/>
      <c r="DAA161" s="438"/>
      <c r="DAB161" s="438"/>
      <c r="DAC161" s="438"/>
      <c r="DAD161" s="438"/>
      <c r="DAE161" s="438"/>
      <c r="DAF161" s="438"/>
      <c r="DAG161" s="438"/>
      <c r="DAH161" s="438"/>
      <c r="DAI161" s="438"/>
      <c r="DAJ161" s="438"/>
      <c r="DAK161" s="438"/>
      <c r="DAL161" s="438"/>
      <c r="DAM161" s="438"/>
      <c r="DAN161" s="438"/>
      <c r="DAO161" s="438"/>
      <c r="DAP161" s="438"/>
      <c r="DAQ161" s="438"/>
      <c r="DAR161" s="438"/>
      <c r="DAS161" s="438"/>
      <c r="DAT161" s="438"/>
      <c r="DAU161" s="438"/>
      <c r="DAV161" s="438"/>
      <c r="DAW161" s="438"/>
      <c r="DAX161" s="438"/>
      <c r="DAY161" s="438"/>
      <c r="DAZ161" s="438"/>
      <c r="DBA161" s="438"/>
      <c r="DBB161" s="438"/>
      <c r="DBC161" s="438"/>
      <c r="DBD161" s="438"/>
      <c r="DBE161" s="438"/>
      <c r="DBF161" s="438"/>
      <c r="DBG161" s="438"/>
      <c r="DBH161" s="438"/>
      <c r="DBI161" s="438"/>
      <c r="DBJ161" s="438"/>
      <c r="DBK161" s="438"/>
      <c r="DBL161" s="438"/>
      <c r="DBM161" s="438"/>
      <c r="DBN161" s="438"/>
      <c r="DBO161" s="438"/>
      <c r="DBP161" s="438"/>
      <c r="DBQ161" s="438"/>
      <c r="DBR161" s="438"/>
      <c r="DBS161" s="438"/>
      <c r="DBT161" s="438"/>
      <c r="DBU161" s="438"/>
      <c r="DBV161" s="438"/>
      <c r="DBW161" s="438"/>
      <c r="DBX161" s="438"/>
      <c r="DBY161" s="438"/>
      <c r="DBZ161" s="438"/>
      <c r="DCA161" s="438"/>
      <c r="DCB161" s="438"/>
      <c r="DCC161" s="438"/>
      <c r="DCD161" s="438"/>
      <c r="DCE161" s="438"/>
      <c r="DCF161" s="438"/>
      <c r="DCG161" s="438"/>
      <c r="DCH161" s="438"/>
      <c r="DCI161" s="438"/>
      <c r="DCJ161" s="438"/>
      <c r="DCK161" s="438"/>
      <c r="DCL161" s="438"/>
      <c r="DCM161" s="438"/>
      <c r="DCN161" s="438"/>
      <c r="DCO161" s="438"/>
      <c r="DCP161" s="438"/>
      <c r="DCQ161" s="438"/>
      <c r="DCR161" s="438"/>
      <c r="DCS161" s="438"/>
      <c r="DCT161" s="438"/>
      <c r="DCU161" s="438"/>
      <c r="DCV161" s="438"/>
      <c r="DCW161" s="438"/>
      <c r="DCX161" s="438"/>
      <c r="DCY161" s="438"/>
      <c r="DCZ161" s="438"/>
      <c r="DDA161" s="438"/>
      <c r="DDB161" s="438"/>
      <c r="DDC161" s="438"/>
      <c r="DDD161" s="438"/>
      <c r="DDE161" s="438"/>
      <c r="DDF161" s="438"/>
      <c r="DDG161" s="438"/>
      <c r="DDH161" s="438"/>
      <c r="DDI161" s="438"/>
      <c r="DDJ161" s="438"/>
      <c r="DDK161" s="438"/>
      <c r="DDL161" s="438"/>
      <c r="DDM161" s="438"/>
      <c r="DDN161" s="438"/>
      <c r="DDO161" s="438"/>
      <c r="DDP161" s="438"/>
      <c r="DDQ161" s="438"/>
      <c r="DDR161" s="438"/>
      <c r="DDS161" s="438"/>
      <c r="DDT161" s="438"/>
      <c r="DDU161" s="438"/>
      <c r="DDV161" s="438"/>
      <c r="DDW161" s="438"/>
      <c r="DDX161" s="438"/>
      <c r="DDY161" s="438"/>
      <c r="DDZ161" s="438"/>
      <c r="DEA161" s="438"/>
      <c r="DEB161" s="438"/>
      <c r="DEC161" s="438"/>
      <c r="DED161" s="438"/>
      <c r="DEE161" s="438"/>
      <c r="DEF161" s="438"/>
      <c r="DEG161" s="438"/>
      <c r="DEH161" s="438"/>
      <c r="DEI161" s="438"/>
      <c r="DEJ161" s="438"/>
      <c r="DEK161" s="438"/>
      <c r="DEL161" s="438"/>
      <c r="DEM161" s="438"/>
      <c r="DEN161" s="438"/>
      <c r="DEO161" s="438"/>
      <c r="DEP161" s="438"/>
      <c r="DEQ161" s="438"/>
      <c r="DER161" s="438"/>
      <c r="DES161" s="438"/>
      <c r="DET161" s="438"/>
      <c r="DEU161" s="438"/>
      <c r="DEV161" s="438"/>
      <c r="DEW161" s="438"/>
      <c r="DEX161" s="438"/>
      <c r="DEY161" s="438"/>
      <c r="DEZ161" s="438"/>
      <c r="DFA161" s="438"/>
      <c r="DFB161" s="438"/>
      <c r="DFC161" s="438"/>
      <c r="DFD161" s="438"/>
      <c r="DFE161" s="438"/>
      <c r="DFF161" s="438"/>
      <c r="DFG161" s="438"/>
      <c r="DFH161" s="438"/>
      <c r="DFI161" s="438"/>
      <c r="DFJ161" s="438"/>
      <c r="DFK161" s="438"/>
      <c r="DFL161" s="438"/>
      <c r="DFM161" s="438"/>
      <c r="DFN161" s="438"/>
      <c r="DFO161" s="438"/>
      <c r="DFP161" s="438"/>
      <c r="DFQ161" s="438"/>
      <c r="DFR161" s="438"/>
      <c r="DFS161" s="438"/>
      <c r="DFT161" s="438"/>
      <c r="DFU161" s="438"/>
      <c r="DFV161" s="438"/>
      <c r="DFW161" s="438"/>
      <c r="DFX161" s="438"/>
      <c r="DFY161" s="438"/>
      <c r="DFZ161" s="438"/>
      <c r="DGA161" s="438"/>
      <c r="DGB161" s="438"/>
      <c r="DGC161" s="438"/>
      <c r="DGD161" s="438"/>
      <c r="DGE161" s="438"/>
      <c r="DGF161" s="438"/>
      <c r="DGG161" s="438"/>
      <c r="DGH161" s="438"/>
      <c r="DGI161" s="438"/>
      <c r="DGJ161" s="438"/>
      <c r="DGK161" s="438"/>
      <c r="DGL161" s="438"/>
      <c r="DGM161" s="438"/>
      <c r="DGN161" s="438"/>
      <c r="DGO161" s="438"/>
      <c r="DGP161" s="438"/>
      <c r="DGQ161" s="438"/>
      <c r="DGR161" s="438"/>
      <c r="DGS161" s="438"/>
      <c r="DGT161" s="438"/>
      <c r="DGU161" s="438"/>
      <c r="DGV161" s="438"/>
      <c r="DGW161" s="438"/>
      <c r="DGX161" s="438"/>
      <c r="DGY161" s="438"/>
      <c r="DGZ161" s="438"/>
      <c r="DHA161" s="438"/>
      <c r="DHB161" s="438"/>
      <c r="DHC161" s="438"/>
      <c r="DHD161" s="438"/>
      <c r="DHE161" s="438"/>
      <c r="DHF161" s="438"/>
      <c r="DHG161" s="438"/>
      <c r="DHH161" s="438"/>
      <c r="DHI161" s="438"/>
      <c r="DHJ161" s="438"/>
      <c r="DHK161" s="438"/>
      <c r="DHL161" s="438"/>
      <c r="DHM161" s="438"/>
      <c r="DHN161" s="438"/>
      <c r="DHO161" s="438"/>
      <c r="DHP161" s="438"/>
      <c r="DHQ161" s="438"/>
      <c r="DHR161" s="438"/>
      <c r="DHS161" s="438"/>
      <c r="DHT161" s="438"/>
      <c r="DHU161" s="438"/>
      <c r="DHV161" s="438"/>
      <c r="DHW161" s="438"/>
      <c r="DHX161" s="438"/>
      <c r="DHY161" s="438"/>
      <c r="DHZ161" s="438"/>
      <c r="DIA161" s="438"/>
      <c r="DIB161" s="438"/>
      <c r="DIC161" s="438"/>
      <c r="DID161" s="438"/>
      <c r="DIE161" s="438"/>
      <c r="DIF161" s="438"/>
      <c r="DIG161" s="438"/>
      <c r="DIH161" s="438"/>
      <c r="DII161" s="438"/>
      <c r="DIJ161" s="438"/>
      <c r="DIK161" s="438"/>
      <c r="DIL161" s="438"/>
      <c r="DIM161" s="438"/>
      <c r="DIN161" s="438"/>
      <c r="DIO161" s="438"/>
      <c r="DIP161" s="438"/>
      <c r="DIQ161" s="438"/>
      <c r="DIR161" s="438"/>
      <c r="DIS161" s="438"/>
      <c r="DIT161" s="438"/>
      <c r="DIU161" s="438"/>
      <c r="DIV161" s="438"/>
      <c r="DIW161" s="438"/>
      <c r="DIX161" s="438"/>
      <c r="DIY161" s="438"/>
      <c r="DIZ161" s="438"/>
      <c r="DJA161" s="438"/>
      <c r="DJB161" s="438"/>
      <c r="DJC161" s="438"/>
      <c r="DJD161" s="438"/>
      <c r="DJE161" s="438"/>
      <c r="DJF161" s="438"/>
      <c r="DJG161" s="438"/>
      <c r="DJH161" s="438"/>
      <c r="DJI161" s="438"/>
      <c r="DJJ161" s="438"/>
      <c r="DJK161" s="438"/>
      <c r="DJL161" s="438"/>
      <c r="DJM161" s="438"/>
      <c r="DJN161" s="438"/>
      <c r="DJO161" s="438"/>
      <c r="DJP161" s="438"/>
      <c r="DJQ161" s="438"/>
      <c r="DJR161" s="438"/>
      <c r="DJS161" s="438"/>
      <c r="DJT161" s="438"/>
      <c r="DJU161" s="438"/>
      <c r="DJV161" s="438"/>
      <c r="DJW161" s="438"/>
      <c r="DJX161" s="438"/>
      <c r="DJY161" s="438"/>
      <c r="DJZ161" s="438"/>
      <c r="DKA161" s="438"/>
      <c r="DKB161" s="438"/>
      <c r="DKC161" s="438"/>
      <c r="DKD161" s="438"/>
      <c r="DKE161" s="438"/>
      <c r="DKF161" s="438"/>
      <c r="DKG161" s="438"/>
      <c r="DKH161" s="438"/>
      <c r="DKI161" s="438"/>
      <c r="DKJ161" s="438"/>
      <c r="DKK161" s="438"/>
      <c r="DKL161" s="438"/>
      <c r="DKM161" s="438"/>
      <c r="DKN161" s="438"/>
      <c r="DKO161" s="438"/>
      <c r="DKP161" s="438"/>
      <c r="DKQ161" s="438"/>
      <c r="DKR161" s="438"/>
      <c r="DKS161" s="438"/>
      <c r="DKT161" s="438"/>
      <c r="DKU161" s="438"/>
      <c r="DKV161" s="438"/>
      <c r="DKW161" s="438"/>
      <c r="DKX161" s="438"/>
      <c r="DKY161" s="438"/>
      <c r="DKZ161" s="438"/>
      <c r="DLA161" s="438"/>
      <c r="DLB161" s="438"/>
      <c r="DLC161" s="438"/>
      <c r="DLD161" s="438"/>
      <c r="DLE161" s="438"/>
      <c r="DLF161" s="438"/>
      <c r="DLG161" s="438"/>
      <c r="DLH161" s="438"/>
      <c r="DLI161" s="438"/>
      <c r="DLJ161" s="438"/>
      <c r="DLK161" s="438"/>
      <c r="DLL161" s="438"/>
      <c r="DLM161" s="438"/>
      <c r="DLN161" s="438"/>
      <c r="DLO161" s="438"/>
      <c r="DLP161" s="438"/>
      <c r="DLQ161" s="438"/>
      <c r="DLR161" s="438"/>
      <c r="DLS161" s="438"/>
      <c r="DLT161" s="438"/>
      <c r="DLU161" s="438"/>
      <c r="DLV161" s="438"/>
      <c r="DLW161" s="438"/>
      <c r="DLX161" s="438"/>
      <c r="DLY161" s="438"/>
      <c r="DLZ161" s="438"/>
      <c r="DMA161" s="438"/>
      <c r="DMB161" s="438"/>
      <c r="DMC161" s="438"/>
      <c r="DMD161" s="438"/>
      <c r="DME161" s="438"/>
      <c r="DMF161" s="438"/>
      <c r="DMG161" s="438"/>
      <c r="DMH161" s="438"/>
      <c r="DMI161" s="438"/>
      <c r="DMJ161" s="438"/>
      <c r="DMK161" s="438"/>
      <c r="DML161" s="438"/>
      <c r="DMM161" s="438"/>
      <c r="DMN161" s="438"/>
      <c r="DMO161" s="438"/>
      <c r="DMP161" s="438"/>
      <c r="DMQ161" s="438"/>
      <c r="DMR161" s="438"/>
      <c r="DMS161" s="438"/>
      <c r="DMT161" s="438"/>
      <c r="DMU161" s="438"/>
      <c r="DMV161" s="438"/>
      <c r="DMW161" s="438"/>
      <c r="DMX161" s="438"/>
      <c r="DMY161" s="438"/>
      <c r="DMZ161" s="438"/>
      <c r="DNA161" s="438"/>
      <c r="DNB161" s="438"/>
      <c r="DNC161" s="438"/>
      <c r="DND161" s="438"/>
      <c r="DNE161" s="438"/>
      <c r="DNF161" s="438"/>
      <c r="DNG161" s="438"/>
      <c r="DNH161" s="438"/>
      <c r="DNI161" s="438"/>
      <c r="DNJ161" s="438"/>
      <c r="DNK161" s="438"/>
      <c r="DNL161" s="438"/>
      <c r="DNM161" s="438"/>
      <c r="DNN161" s="438"/>
      <c r="DNO161" s="438"/>
      <c r="DNP161" s="438"/>
      <c r="DNQ161" s="438"/>
      <c r="DNR161" s="438"/>
      <c r="DNS161" s="438"/>
      <c r="DNT161" s="438"/>
      <c r="DNU161" s="438"/>
      <c r="DNV161" s="438"/>
      <c r="DNW161" s="438"/>
      <c r="DNX161" s="438"/>
      <c r="DNY161" s="438"/>
      <c r="DNZ161" s="438"/>
      <c r="DOA161" s="438"/>
      <c r="DOB161" s="438"/>
      <c r="DOC161" s="438"/>
      <c r="DOD161" s="438"/>
      <c r="DOE161" s="438"/>
      <c r="DOF161" s="438"/>
      <c r="DOG161" s="438"/>
      <c r="DOH161" s="438"/>
      <c r="DOI161" s="438"/>
      <c r="DOJ161" s="438"/>
      <c r="DOK161" s="438"/>
      <c r="DOL161" s="438"/>
      <c r="DOM161" s="438"/>
      <c r="DON161" s="438"/>
      <c r="DOO161" s="438"/>
      <c r="DOP161" s="438"/>
      <c r="DOQ161" s="438"/>
      <c r="DOR161" s="438"/>
      <c r="DOS161" s="438"/>
      <c r="DOT161" s="438"/>
      <c r="DOU161" s="438"/>
      <c r="DOV161" s="438"/>
      <c r="DOW161" s="438"/>
      <c r="DOX161" s="438"/>
      <c r="DOY161" s="438"/>
      <c r="DOZ161" s="438"/>
      <c r="DPA161" s="438"/>
      <c r="DPB161" s="438"/>
      <c r="DPC161" s="438"/>
      <c r="DPD161" s="438"/>
      <c r="DPE161" s="438"/>
      <c r="DPF161" s="438"/>
      <c r="DPG161" s="438"/>
      <c r="DPH161" s="438"/>
      <c r="DPI161" s="438"/>
      <c r="DPJ161" s="438"/>
      <c r="DPK161" s="438"/>
      <c r="DPL161" s="438"/>
      <c r="DPM161" s="438"/>
      <c r="DPN161" s="438"/>
      <c r="DPO161" s="438"/>
      <c r="DPP161" s="438"/>
      <c r="DPQ161" s="438"/>
      <c r="DPR161" s="438"/>
      <c r="DPS161" s="438"/>
      <c r="DPT161" s="438"/>
      <c r="DPU161" s="438"/>
      <c r="DPV161" s="438"/>
      <c r="DPW161" s="438"/>
      <c r="DPX161" s="438"/>
      <c r="DPY161" s="438"/>
      <c r="DPZ161" s="438"/>
      <c r="DQA161" s="438"/>
      <c r="DQB161" s="438"/>
      <c r="DQC161" s="438"/>
      <c r="DQD161" s="438"/>
      <c r="DQE161" s="438"/>
      <c r="DQF161" s="438"/>
      <c r="DQG161" s="438"/>
      <c r="DQH161" s="438"/>
      <c r="DQI161" s="438"/>
      <c r="DQJ161" s="438"/>
      <c r="DQK161" s="438"/>
      <c r="DQL161" s="438"/>
      <c r="DQM161" s="438"/>
      <c r="DQN161" s="438"/>
      <c r="DQO161" s="438"/>
      <c r="DQP161" s="438"/>
      <c r="DQQ161" s="438"/>
      <c r="DQR161" s="438"/>
      <c r="DQS161" s="438"/>
      <c r="DQT161" s="438"/>
      <c r="DQU161" s="438"/>
      <c r="DQV161" s="438"/>
      <c r="DQW161" s="438"/>
      <c r="DQX161" s="438"/>
      <c r="DQY161" s="438"/>
      <c r="DQZ161" s="438"/>
      <c r="DRA161" s="438"/>
      <c r="DRB161" s="438"/>
      <c r="DRC161" s="438"/>
      <c r="DRD161" s="438"/>
      <c r="DRE161" s="438"/>
      <c r="DRF161" s="438"/>
      <c r="DRG161" s="438"/>
      <c r="DRH161" s="438"/>
      <c r="DRI161" s="438"/>
      <c r="DRJ161" s="438"/>
      <c r="DRK161" s="438"/>
      <c r="DRL161" s="438"/>
      <c r="DRM161" s="438"/>
      <c r="DRN161" s="438"/>
      <c r="DRO161" s="438"/>
      <c r="DRP161" s="438"/>
      <c r="DRQ161" s="438"/>
      <c r="DRR161" s="438"/>
      <c r="DRS161" s="438"/>
      <c r="DRT161" s="438"/>
      <c r="DRU161" s="438"/>
      <c r="DRV161" s="438"/>
      <c r="DRW161" s="438"/>
      <c r="DRX161" s="438"/>
      <c r="DRY161" s="438"/>
      <c r="DRZ161" s="438"/>
      <c r="DSA161" s="438"/>
      <c r="DSB161" s="438"/>
      <c r="DSC161" s="438"/>
      <c r="DSD161" s="438"/>
      <c r="DSE161" s="438"/>
      <c r="DSF161" s="438"/>
      <c r="DSG161" s="438"/>
      <c r="DSH161" s="438"/>
      <c r="DSI161" s="438"/>
      <c r="DSJ161" s="438"/>
      <c r="DSK161" s="438"/>
      <c r="DSL161" s="438"/>
      <c r="DSM161" s="438"/>
      <c r="DSN161" s="438"/>
      <c r="DSO161" s="438"/>
      <c r="DSP161" s="438"/>
      <c r="DSQ161" s="438"/>
      <c r="DSR161" s="438"/>
      <c r="DSS161" s="438"/>
      <c r="DST161" s="438"/>
      <c r="DSU161" s="438"/>
      <c r="DSV161" s="438"/>
      <c r="DSW161" s="438"/>
      <c r="DSX161" s="438"/>
      <c r="DSY161" s="438"/>
      <c r="DSZ161" s="438"/>
      <c r="DTA161" s="438"/>
      <c r="DTB161" s="438"/>
      <c r="DTC161" s="438"/>
      <c r="DTD161" s="438"/>
      <c r="DTE161" s="438"/>
      <c r="DTF161" s="438"/>
      <c r="DTG161" s="438"/>
      <c r="DTH161" s="438"/>
      <c r="DTI161" s="438"/>
      <c r="DTJ161" s="438"/>
      <c r="DTK161" s="438"/>
      <c r="DTL161" s="438"/>
      <c r="DTM161" s="438"/>
      <c r="DTN161" s="438"/>
      <c r="DTO161" s="438"/>
      <c r="DTP161" s="438"/>
      <c r="DTQ161" s="438"/>
      <c r="DTR161" s="438"/>
      <c r="DTS161" s="438"/>
      <c r="DTT161" s="438"/>
      <c r="DTU161" s="438"/>
      <c r="DTV161" s="438"/>
      <c r="DTW161" s="438"/>
      <c r="DTX161" s="438"/>
      <c r="DTY161" s="438"/>
      <c r="DTZ161" s="438"/>
      <c r="DUA161" s="438"/>
      <c r="DUB161" s="438"/>
      <c r="DUC161" s="438"/>
      <c r="DUD161" s="438"/>
      <c r="DUE161" s="438"/>
      <c r="DUF161" s="438"/>
      <c r="DUG161" s="438"/>
      <c r="DUH161" s="438"/>
      <c r="DUI161" s="438"/>
      <c r="DUJ161" s="438"/>
      <c r="DUK161" s="438"/>
      <c r="DUL161" s="438"/>
      <c r="DUM161" s="438"/>
      <c r="DUN161" s="438"/>
      <c r="DUO161" s="438"/>
      <c r="DUP161" s="438"/>
      <c r="DUQ161" s="438"/>
      <c r="DUR161" s="438"/>
      <c r="DUS161" s="438"/>
      <c r="DUT161" s="438"/>
      <c r="DUU161" s="438"/>
      <c r="DUV161" s="438"/>
      <c r="DUW161" s="438"/>
      <c r="DUX161" s="438"/>
      <c r="DUY161" s="438"/>
      <c r="DUZ161" s="438"/>
      <c r="DVA161" s="438"/>
      <c r="DVB161" s="438"/>
      <c r="DVC161" s="438"/>
      <c r="DVD161" s="438"/>
      <c r="DVE161" s="438"/>
      <c r="DVF161" s="438"/>
      <c r="DVG161" s="438"/>
      <c r="DVH161" s="438"/>
      <c r="DVI161" s="438"/>
      <c r="DVJ161" s="438"/>
      <c r="DVK161" s="438"/>
      <c r="DVL161" s="438"/>
      <c r="DVM161" s="438"/>
      <c r="DVN161" s="438"/>
      <c r="DVO161" s="438"/>
      <c r="DVP161" s="438"/>
      <c r="DVQ161" s="438"/>
      <c r="DVR161" s="438"/>
      <c r="DVS161" s="438"/>
      <c r="DVT161" s="438"/>
      <c r="DVU161" s="438"/>
      <c r="DVV161" s="438"/>
      <c r="DVW161" s="438"/>
      <c r="DVX161" s="438"/>
      <c r="DVY161" s="438"/>
      <c r="DVZ161" s="438"/>
      <c r="DWA161" s="438"/>
      <c r="DWB161" s="438"/>
      <c r="DWC161" s="438"/>
      <c r="DWD161" s="438"/>
      <c r="DWE161" s="438"/>
      <c r="DWF161" s="438"/>
      <c r="DWG161" s="438"/>
      <c r="DWH161" s="438"/>
      <c r="DWI161" s="438"/>
      <c r="DWJ161" s="438"/>
      <c r="DWK161" s="438"/>
      <c r="DWL161" s="438"/>
      <c r="DWM161" s="438"/>
      <c r="DWN161" s="438"/>
      <c r="DWO161" s="438"/>
      <c r="DWP161" s="438"/>
      <c r="DWQ161" s="438"/>
      <c r="DWR161" s="438"/>
      <c r="DWS161" s="438"/>
      <c r="DWT161" s="438"/>
      <c r="DWU161" s="438"/>
      <c r="DWV161" s="438"/>
      <c r="DWW161" s="438"/>
      <c r="DWX161" s="438"/>
      <c r="DWY161" s="438"/>
      <c r="DWZ161" s="438"/>
      <c r="DXA161" s="438"/>
      <c r="DXB161" s="438"/>
      <c r="DXC161" s="438"/>
      <c r="DXD161" s="438"/>
      <c r="DXE161" s="438"/>
      <c r="DXF161" s="438"/>
      <c r="DXG161" s="438"/>
      <c r="DXH161" s="438"/>
      <c r="DXI161" s="438"/>
      <c r="DXJ161" s="438"/>
      <c r="DXK161" s="438"/>
      <c r="DXL161" s="438"/>
      <c r="DXM161" s="438"/>
      <c r="DXN161" s="438"/>
      <c r="DXO161" s="438"/>
      <c r="DXP161" s="438"/>
      <c r="DXQ161" s="438"/>
      <c r="DXR161" s="438"/>
      <c r="DXS161" s="438"/>
      <c r="DXT161" s="438"/>
      <c r="DXU161" s="438"/>
      <c r="DXV161" s="438"/>
      <c r="DXW161" s="438"/>
      <c r="DXX161" s="438"/>
      <c r="DXY161" s="438"/>
      <c r="DXZ161" s="438"/>
      <c r="DYA161" s="438"/>
      <c r="DYB161" s="438"/>
      <c r="DYC161" s="438"/>
      <c r="DYD161" s="438"/>
      <c r="DYE161" s="438"/>
      <c r="DYF161" s="438"/>
      <c r="DYG161" s="438"/>
      <c r="DYH161" s="438"/>
      <c r="DYI161" s="438"/>
      <c r="DYJ161" s="438"/>
      <c r="DYK161" s="438"/>
      <c r="DYL161" s="438"/>
      <c r="DYM161" s="438"/>
      <c r="DYN161" s="438"/>
      <c r="DYO161" s="438"/>
      <c r="DYP161" s="438"/>
      <c r="DYQ161" s="438"/>
      <c r="DYR161" s="438"/>
      <c r="DYS161" s="438"/>
      <c r="DYT161" s="438"/>
      <c r="DYU161" s="438"/>
      <c r="DYV161" s="438"/>
      <c r="DYW161" s="438"/>
      <c r="DYX161" s="438"/>
      <c r="DYY161" s="438"/>
      <c r="DYZ161" s="438"/>
      <c r="DZA161" s="438"/>
      <c r="DZB161" s="438"/>
      <c r="DZC161" s="438"/>
      <c r="DZD161" s="438"/>
      <c r="DZE161" s="438"/>
      <c r="DZF161" s="438"/>
      <c r="DZG161" s="438"/>
      <c r="DZH161" s="438"/>
      <c r="DZI161" s="438"/>
      <c r="DZJ161" s="438"/>
      <c r="DZK161" s="438"/>
      <c r="DZL161" s="438"/>
      <c r="DZM161" s="438"/>
      <c r="DZN161" s="438"/>
      <c r="DZO161" s="438"/>
      <c r="DZP161" s="438"/>
      <c r="DZQ161" s="438"/>
      <c r="DZR161" s="438"/>
      <c r="DZS161" s="438"/>
      <c r="DZT161" s="438"/>
      <c r="DZU161" s="438"/>
      <c r="DZV161" s="438"/>
      <c r="DZW161" s="438"/>
      <c r="DZX161" s="438"/>
      <c r="DZY161" s="438"/>
      <c r="DZZ161" s="438"/>
      <c r="EAA161" s="438"/>
      <c r="EAB161" s="438"/>
      <c r="EAC161" s="438"/>
      <c r="EAD161" s="438"/>
      <c r="EAE161" s="438"/>
      <c r="EAF161" s="438"/>
      <c r="EAG161" s="438"/>
      <c r="EAH161" s="438"/>
      <c r="EAI161" s="438"/>
      <c r="EAJ161" s="438"/>
      <c r="EAK161" s="438"/>
      <c r="EAL161" s="438"/>
      <c r="EAM161" s="438"/>
      <c r="EAN161" s="438"/>
      <c r="EAO161" s="438"/>
      <c r="EAP161" s="438"/>
      <c r="EAQ161" s="438"/>
      <c r="EAR161" s="438"/>
      <c r="EAS161" s="438"/>
      <c r="EAT161" s="438"/>
      <c r="EAU161" s="438"/>
      <c r="EAV161" s="438"/>
      <c r="EAW161" s="438"/>
      <c r="EAX161" s="438"/>
      <c r="EAY161" s="438"/>
      <c r="EAZ161" s="438"/>
      <c r="EBA161" s="438"/>
      <c r="EBB161" s="438"/>
      <c r="EBC161" s="438"/>
      <c r="EBD161" s="438"/>
      <c r="EBE161" s="438"/>
      <c r="EBF161" s="438"/>
      <c r="EBG161" s="438"/>
      <c r="EBH161" s="438"/>
      <c r="EBI161" s="438"/>
      <c r="EBJ161" s="438"/>
      <c r="EBK161" s="438"/>
      <c r="EBL161" s="438"/>
      <c r="EBM161" s="438"/>
      <c r="EBN161" s="438"/>
      <c r="EBO161" s="438"/>
      <c r="EBP161" s="438"/>
      <c r="EBQ161" s="438"/>
      <c r="EBR161" s="438"/>
      <c r="EBS161" s="438"/>
      <c r="EBT161" s="438"/>
      <c r="EBU161" s="438"/>
      <c r="EBV161" s="438"/>
      <c r="EBW161" s="438"/>
      <c r="EBX161" s="438"/>
      <c r="EBY161" s="438"/>
      <c r="EBZ161" s="438"/>
      <c r="ECA161" s="438"/>
      <c r="ECB161" s="438"/>
      <c r="ECC161" s="438"/>
      <c r="ECD161" s="438"/>
      <c r="ECE161" s="438"/>
      <c r="ECF161" s="438"/>
      <c r="ECG161" s="438"/>
      <c r="ECH161" s="438"/>
      <c r="ECI161" s="438"/>
      <c r="ECJ161" s="438"/>
      <c r="ECK161" s="438"/>
      <c r="ECL161" s="438"/>
      <c r="ECM161" s="438"/>
      <c r="ECN161" s="438"/>
      <c r="ECO161" s="438"/>
      <c r="ECP161" s="438"/>
      <c r="ECQ161" s="438"/>
      <c r="ECR161" s="438"/>
      <c r="ECS161" s="438"/>
      <c r="ECT161" s="438"/>
      <c r="ECU161" s="438"/>
      <c r="ECV161" s="438"/>
      <c r="ECW161" s="438"/>
      <c r="ECX161" s="438"/>
      <c r="ECY161" s="438"/>
      <c r="ECZ161" s="438"/>
      <c r="EDA161" s="438"/>
      <c r="EDB161" s="438"/>
      <c r="EDC161" s="438"/>
      <c r="EDD161" s="438"/>
      <c r="EDE161" s="438"/>
      <c r="EDF161" s="438"/>
      <c r="EDG161" s="438"/>
      <c r="EDH161" s="438"/>
      <c r="EDI161" s="438"/>
      <c r="EDJ161" s="438"/>
      <c r="EDK161" s="438"/>
      <c r="EDL161" s="438"/>
      <c r="EDM161" s="438"/>
      <c r="EDN161" s="438"/>
      <c r="EDO161" s="438"/>
      <c r="EDP161" s="438"/>
      <c r="EDQ161" s="438"/>
      <c r="EDR161" s="438"/>
      <c r="EDS161" s="438"/>
      <c r="EDT161" s="438"/>
      <c r="EDU161" s="438"/>
      <c r="EDV161" s="438"/>
      <c r="EDW161" s="438"/>
      <c r="EDX161" s="438"/>
      <c r="EDY161" s="438"/>
      <c r="EDZ161" s="438"/>
      <c r="EEA161" s="438"/>
      <c r="EEB161" s="438"/>
      <c r="EEC161" s="438"/>
      <c r="EED161" s="438"/>
      <c r="EEE161" s="438"/>
      <c r="EEF161" s="438"/>
      <c r="EEG161" s="438"/>
      <c r="EEH161" s="438"/>
      <c r="EEI161" s="438"/>
      <c r="EEJ161" s="438"/>
      <c r="EEK161" s="438"/>
      <c r="EEL161" s="438"/>
      <c r="EEM161" s="438"/>
      <c r="EEN161" s="438"/>
      <c r="EEO161" s="438"/>
      <c r="EEP161" s="438"/>
      <c r="EEQ161" s="438"/>
      <c r="EER161" s="438"/>
      <c r="EES161" s="438"/>
      <c r="EET161" s="438"/>
      <c r="EEU161" s="438"/>
      <c r="EEV161" s="438"/>
      <c r="EEW161" s="438"/>
      <c r="EEX161" s="438"/>
      <c r="EEY161" s="438"/>
      <c r="EEZ161" s="438"/>
      <c r="EFA161" s="438"/>
      <c r="EFB161" s="438"/>
      <c r="EFC161" s="438"/>
      <c r="EFD161" s="438"/>
      <c r="EFE161" s="438"/>
      <c r="EFF161" s="438"/>
      <c r="EFG161" s="438"/>
      <c r="EFH161" s="438"/>
      <c r="EFI161" s="438"/>
      <c r="EFJ161" s="438"/>
      <c r="EFK161" s="438"/>
      <c r="EFL161" s="438"/>
      <c r="EFM161" s="438"/>
      <c r="EFN161" s="438"/>
      <c r="EFO161" s="438"/>
      <c r="EFP161" s="438"/>
      <c r="EFQ161" s="438"/>
      <c r="EFR161" s="438"/>
      <c r="EFS161" s="438"/>
      <c r="EFT161" s="438"/>
      <c r="EFU161" s="438"/>
      <c r="EFV161" s="438"/>
      <c r="EFW161" s="438"/>
      <c r="EFX161" s="438"/>
      <c r="EFY161" s="438"/>
      <c r="EFZ161" s="438"/>
      <c r="EGA161" s="438"/>
      <c r="EGB161" s="438"/>
      <c r="EGC161" s="438"/>
      <c r="EGD161" s="438"/>
      <c r="EGE161" s="438"/>
      <c r="EGF161" s="438"/>
      <c r="EGG161" s="438"/>
      <c r="EGH161" s="438"/>
      <c r="EGI161" s="438"/>
      <c r="EGJ161" s="438"/>
      <c r="EGK161" s="438"/>
      <c r="EGL161" s="438"/>
      <c r="EGM161" s="438"/>
      <c r="EGN161" s="438"/>
      <c r="EGO161" s="438"/>
      <c r="EGP161" s="438"/>
      <c r="EGQ161" s="438"/>
      <c r="EGR161" s="438"/>
      <c r="EGS161" s="438"/>
      <c r="EGT161" s="438"/>
      <c r="EGU161" s="438"/>
      <c r="EGV161" s="438"/>
      <c r="EGW161" s="438"/>
      <c r="EGX161" s="438"/>
      <c r="EGY161" s="438"/>
      <c r="EGZ161" s="438"/>
      <c r="EHA161" s="438"/>
      <c r="EHB161" s="438"/>
      <c r="EHC161" s="438"/>
      <c r="EHD161" s="438"/>
      <c r="EHE161" s="438"/>
      <c r="EHF161" s="438"/>
      <c r="EHG161" s="438"/>
      <c r="EHH161" s="438"/>
      <c r="EHI161" s="438"/>
      <c r="EHJ161" s="438"/>
      <c r="EHK161" s="438"/>
      <c r="EHL161" s="438"/>
      <c r="EHM161" s="438"/>
      <c r="EHN161" s="438"/>
      <c r="EHO161" s="438"/>
      <c r="EHP161" s="438"/>
      <c r="EHQ161" s="438"/>
      <c r="EHR161" s="438"/>
      <c r="EHS161" s="438"/>
      <c r="EHT161" s="438"/>
      <c r="EHU161" s="438"/>
      <c r="EHV161" s="438"/>
      <c r="EHW161" s="438"/>
      <c r="EHX161" s="438"/>
      <c r="EHY161" s="438"/>
      <c r="EHZ161" s="438"/>
      <c r="EIA161" s="438"/>
      <c r="EIB161" s="438"/>
      <c r="EIC161" s="438"/>
      <c r="EID161" s="438"/>
      <c r="EIE161" s="438"/>
      <c r="EIF161" s="438"/>
      <c r="EIG161" s="438"/>
      <c r="EIH161" s="438"/>
      <c r="EII161" s="438"/>
      <c r="EIJ161" s="438"/>
      <c r="EIK161" s="438"/>
      <c r="EIL161" s="438"/>
      <c r="EIM161" s="438"/>
      <c r="EIN161" s="438"/>
      <c r="EIO161" s="438"/>
      <c r="EIP161" s="438"/>
      <c r="EIQ161" s="438"/>
      <c r="EIR161" s="438"/>
      <c r="EIS161" s="438"/>
      <c r="EIT161" s="438"/>
      <c r="EIU161" s="438"/>
      <c r="EIV161" s="438"/>
      <c r="EIW161" s="438"/>
      <c r="EIX161" s="438"/>
      <c r="EIY161" s="438"/>
      <c r="EIZ161" s="438"/>
      <c r="EJA161" s="438"/>
      <c r="EJB161" s="438"/>
      <c r="EJC161" s="438"/>
      <c r="EJD161" s="438"/>
      <c r="EJE161" s="438"/>
      <c r="EJF161" s="438"/>
      <c r="EJG161" s="438"/>
      <c r="EJH161" s="438"/>
      <c r="EJI161" s="438"/>
      <c r="EJJ161" s="438"/>
      <c r="EJK161" s="438"/>
      <c r="EJL161" s="438"/>
      <c r="EJM161" s="438"/>
      <c r="EJN161" s="438"/>
      <c r="EJO161" s="438"/>
      <c r="EJP161" s="438"/>
      <c r="EJQ161" s="438"/>
      <c r="EJR161" s="438"/>
      <c r="EJS161" s="438"/>
      <c r="EJT161" s="438"/>
      <c r="EJU161" s="438"/>
      <c r="EJV161" s="438"/>
      <c r="EJW161" s="438"/>
      <c r="EJX161" s="438"/>
      <c r="EJY161" s="438"/>
      <c r="EJZ161" s="438"/>
      <c r="EKA161" s="438"/>
      <c r="EKB161" s="438"/>
      <c r="EKC161" s="438"/>
      <c r="EKD161" s="438"/>
      <c r="EKE161" s="438"/>
      <c r="EKF161" s="438"/>
      <c r="EKG161" s="438"/>
      <c r="EKH161" s="438"/>
      <c r="EKI161" s="438"/>
      <c r="EKJ161" s="438"/>
      <c r="EKK161" s="438"/>
      <c r="EKL161" s="438"/>
      <c r="EKM161" s="438"/>
      <c r="EKN161" s="438"/>
      <c r="EKO161" s="438"/>
      <c r="EKP161" s="438"/>
      <c r="EKQ161" s="438"/>
      <c r="EKR161" s="438"/>
      <c r="EKS161" s="438"/>
      <c r="EKT161" s="438"/>
      <c r="EKU161" s="438"/>
      <c r="EKV161" s="438"/>
      <c r="EKW161" s="438"/>
      <c r="EKX161" s="438"/>
      <c r="EKY161" s="438"/>
      <c r="EKZ161" s="438"/>
      <c r="ELA161" s="438"/>
      <c r="ELB161" s="438"/>
      <c r="ELC161" s="438"/>
      <c r="ELD161" s="438"/>
      <c r="ELE161" s="438"/>
      <c r="ELF161" s="438"/>
      <c r="ELG161" s="438"/>
      <c r="ELH161" s="438"/>
      <c r="ELI161" s="438"/>
      <c r="ELJ161" s="438"/>
      <c r="ELK161" s="438"/>
      <c r="ELL161" s="438"/>
      <c r="ELM161" s="438"/>
      <c r="ELN161" s="438"/>
      <c r="ELO161" s="438"/>
      <c r="ELP161" s="438"/>
      <c r="ELQ161" s="438"/>
      <c r="ELR161" s="438"/>
      <c r="ELS161" s="438"/>
      <c r="ELT161" s="438"/>
      <c r="ELU161" s="438"/>
      <c r="ELV161" s="438"/>
      <c r="ELW161" s="438"/>
      <c r="ELX161" s="438"/>
      <c r="ELY161" s="438"/>
      <c r="ELZ161" s="438"/>
      <c r="EMA161" s="438"/>
      <c r="EMB161" s="438"/>
      <c r="EMC161" s="438"/>
      <c r="EMD161" s="438"/>
      <c r="EME161" s="438"/>
      <c r="EMF161" s="438"/>
      <c r="EMG161" s="438"/>
      <c r="EMH161" s="438"/>
      <c r="EMI161" s="438"/>
      <c r="EMJ161" s="438"/>
      <c r="EMK161" s="438"/>
      <c r="EML161" s="438"/>
      <c r="EMM161" s="438"/>
      <c r="EMN161" s="438"/>
      <c r="EMO161" s="438"/>
      <c r="EMP161" s="438"/>
      <c r="EMQ161" s="438"/>
      <c r="EMR161" s="438"/>
      <c r="EMS161" s="438"/>
      <c r="EMT161" s="438"/>
      <c r="EMU161" s="438"/>
      <c r="EMV161" s="438"/>
      <c r="EMW161" s="438"/>
      <c r="EMX161" s="438"/>
      <c r="EMY161" s="438"/>
      <c r="EMZ161" s="438"/>
      <c r="ENA161" s="438"/>
      <c r="ENB161" s="438"/>
      <c r="ENC161" s="438"/>
      <c r="END161" s="438"/>
      <c r="ENE161" s="438"/>
      <c r="ENF161" s="438"/>
      <c r="ENG161" s="438"/>
      <c r="ENH161" s="438"/>
      <c r="ENI161" s="438"/>
      <c r="ENJ161" s="438"/>
      <c r="ENK161" s="438"/>
      <c r="ENL161" s="438"/>
      <c r="ENM161" s="438"/>
      <c r="ENN161" s="438"/>
      <c r="ENO161" s="438"/>
      <c r="ENP161" s="438"/>
      <c r="ENQ161" s="438"/>
      <c r="ENR161" s="438"/>
      <c r="ENS161" s="438"/>
      <c r="ENT161" s="438"/>
      <c r="ENU161" s="438"/>
      <c r="ENV161" s="438"/>
      <c r="ENW161" s="438"/>
      <c r="ENX161" s="438"/>
      <c r="ENY161" s="438"/>
      <c r="ENZ161" s="438"/>
      <c r="EOA161" s="438"/>
      <c r="EOB161" s="438"/>
      <c r="EOC161" s="438"/>
      <c r="EOD161" s="438"/>
      <c r="EOE161" s="438"/>
      <c r="EOF161" s="438"/>
      <c r="EOG161" s="438"/>
      <c r="EOH161" s="438"/>
      <c r="EOI161" s="438"/>
      <c r="EOJ161" s="438"/>
      <c r="EOK161" s="438"/>
      <c r="EOL161" s="438"/>
      <c r="EOM161" s="438"/>
      <c r="EON161" s="438"/>
      <c r="EOO161" s="438"/>
      <c r="EOP161" s="438"/>
      <c r="EOQ161" s="438"/>
      <c r="EOR161" s="438"/>
      <c r="EOS161" s="438"/>
      <c r="EOT161" s="438"/>
      <c r="EOU161" s="438"/>
      <c r="EOV161" s="438"/>
      <c r="EOW161" s="438"/>
      <c r="EOX161" s="438"/>
      <c r="EOY161" s="438"/>
      <c r="EOZ161" s="438"/>
      <c r="EPA161" s="438"/>
      <c r="EPB161" s="438"/>
      <c r="EPC161" s="438"/>
      <c r="EPD161" s="438"/>
      <c r="EPE161" s="438"/>
      <c r="EPF161" s="438"/>
      <c r="EPG161" s="438"/>
      <c r="EPH161" s="438"/>
      <c r="EPI161" s="438"/>
      <c r="EPJ161" s="438"/>
      <c r="EPK161" s="438"/>
      <c r="EPL161" s="438"/>
      <c r="EPM161" s="438"/>
      <c r="EPN161" s="438"/>
      <c r="EPO161" s="438"/>
      <c r="EPP161" s="438"/>
      <c r="EPQ161" s="438"/>
      <c r="EPR161" s="438"/>
      <c r="EPS161" s="438"/>
      <c r="EPT161" s="438"/>
      <c r="EPU161" s="438"/>
      <c r="EPV161" s="438"/>
      <c r="EPW161" s="438"/>
      <c r="EPX161" s="438"/>
      <c r="EPY161" s="438"/>
      <c r="EPZ161" s="438"/>
      <c r="EQA161" s="438"/>
      <c r="EQB161" s="438"/>
      <c r="EQC161" s="438"/>
      <c r="EQD161" s="438"/>
      <c r="EQE161" s="438"/>
      <c r="EQF161" s="438"/>
      <c r="EQG161" s="438"/>
      <c r="EQH161" s="438"/>
      <c r="EQI161" s="438"/>
      <c r="EQJ161" s="438"/>
      <c r="EQK161" s="438"/>
      <c r="EQL161" s="438"/>
      <c r="EQM161" s="438"/>
      <c r="EQN161" s="438"/>
      <c r="EQO161" s="438"/>
      <c r="EQP161" s="438"/>
      <c r="EQQ161" s="438"/>
      <c r="EQR161" s="438"/>
      <c r="EQS161" s="438"/>
      <c r="EQT161" s="438"/>
      <c r="EQU161" s="438"/>
      <c r="EQV161" s="438"/>
      <c r="EQW161" s="438"/>
      <c r="EQX161" s="438"/>
      <c r="EQY161" s="438"/>
      <c r="EQZ161" s="438"/>
      <c r="ERA161" s="438"/>
      <c r="ERB161" s="438"/>
      <c r="ERC161" s="438"/>
      <c r="ERD161" s="438"/>
      <c r="ERE161" s="438"/>
      <c r="ERF161" s="438"/>
      <c r="ERG161" s="438"/>
      <c r="ERH161" s="438"/>
      <c r="ERI161" s="438"/>
      <c r="ERJ161" s="438"/>
      <c r="ERK161" s="438"/>
      <c r="ERL161" s="438"/>
      <c r="ERM161" s="438"/>
      <c r="ERN161" s="438"/>
      <c r="ERO161" s="438"/>
      <c r="ERP161" s="438"/>
      <c r="ERQ161" s="438"/>
      <c r="ERR161" s="438"/>
      <c r="ERS161" s="438"/>
      <c r="ERT161" s="438"/>
      <c r="ERU161" s="438"/>
      <c r="ERV161" s="438"/>
      <c r="ERW161" s="438"/>
      <c r="ERX161" s="438"/>
      <c r="ERY161" s="438"/>
      <c r="ERZ161" s="438"/>
      <c r="ESA161" s="438"/>
      <c r="ESB161" s="438"/>
      <c r="ESC161" s="438"/>
      <c r="ESD161" s="438"/>
      <c r="ESE161" s="438"/>
      <c r="ESF161" s="438"/>
      <c r="ESG161" s="438"/>
      <c r="ESH161" s="438"/>
      <c r="ESI161" s="438"/>
      <c r="ESJ161" s="438"/>
      <c r="ESK161" s="438"/>
      <c r="ESL161" s="438"/>
      <c r="ESM161" s="438"/>
      <c r="ESN161" s="438"/>
      <c r="ESO161" s="438"/>
      <c r="ESP161" s="438"/>
      <c r="ESQ161" s="438"/>
      <c r="ESR161" s="438"/>
      <c r="ESS161" s="438"/>
      <c r="EST161" s="438"/>
      <c r="ESU161" s="438"/>
      <c r="ESV161" s="438"/>
      <c r="ESW161" s="438"/>
      <c r="ESX161" s="438"/>
      <c r="ESY161" s="438"/>
      <c r="ESZ161" s="438"/>
      <c r="ETA161" s="438"/>
      <c r="ETB161" s="438"/>
      <c r="ETC161" s="438"/>
      <c r="ETD161" s="438"/>
      <c r="ETE161" s="438"/>
      <c r="ETF161" s="438"/>
      <c r="ETG161" s="438"/>
      <c r="ETH161" s="438"/>
      <c r="ETI161" s="438"/>
      <c r="ETJ161" s="438"/>
      <c r="ETK161" s="438"/>
      <c r="ETL161" s="438"/>
      <c r="ETM161" s="438"/>
      <c r="ETN161" s="438"/>
      <c r="ETO161" s="438"/>
      <c r="ETP161" s="438"/>
      <c r="ETQ161" s="438"/>
      <c r="ETR161" s="438"/>
      <c r="ETS161" s="438"/>
      <c r="ETT161" s="438"/>
      <c r="ETU161" s="438"/>
      <c r="ETV161" s="438"/>
      <c r="ETW161" s="438"/>
      <c r="ETX161" s="438"/>
      <c r="ETY161" s="438"/>
      <c r="ETZ161" s="438"/>
      <c r="EUA161" s="438"/>
      <c r="EUB161" s="438"/>
      <c r="EUC161" s="438"/>
      <c r="EUD161" s="438"/>
      <c r="EUE161" s="438"/>
      <c r="EUF161" s="438"/>
      <c r="EUG161" s="438"/>
      <c r="EUH161" s="438"/>
      <c r="EUI161" s="438"/>
      <c r="EUJ161" s="438"/>
      <c r="EUK161" s="438"/>
      <c r="EUL161" s="438"/>
      <c r="EUM161" s="438"/>
      <c r="EUN161" s="438"/>
      <c r="EUO161" s="438"/>
      <c r="EUP161" s="438"/>
      <c r="EUQ161" s="438"/>
      <c r="EUR161" s="438"/>
      <c r="EUS161" s="438"/>
      <c r="EUT161" s="438"/>
      <c r="EUU161" s="438"/>
      <c r="EUV161" s="438"/>
      <c r="EUW161" s="438"/>
      <c r="EUX161" s="438"/>
      <c r="EUY161" s="438"/>
      <c r="EUZ161" s="438"/>
      <c r="EVA161" s="438"/>
      <c r="EVB161" s="438"/>
      <c r="EVC161" s="438"/>
      <c r="EVD161" s="438"/>
      <c r="EVE161" s="438"/>
      <c r="EVF161" s="438"/>
      <c r="EVG161" s="438"/>
      <c r="EVH161" s="438"/>
      <c r="EVI161" s="438"/>
      <c r="EVJ161" s="438"/>
      <c r="EVK161" s="438"/>
      <c r="EVL161" s="438"/>
      <c r="EVM161" s="438"/>
      <c r="EVN161" s="438"/>
      <c r="EVO161" s="438"/>
      <c r="EVP161" s="438"/>
      <c r="EVQ161" s="438"/>
      <c r="EVR161" s="438"/>
      <c r="EVS161" s="438"/>
      <c r="EVT161" s="438"/>
      <c r="EVU161" s="438"/>
      <c r="EVV161" s="438"/>
      <c r="EVW161" s="438"/>
      <c r="EVX161" s="438"/>
      <c r="EVY161" s="438"/>
      <c r="EVZ161" s="438"/>
      <c r="EWA161" s="438"/>
      <c r="EWB161" s="438"/>
      <c r="EWC161" s="438"/>
      <c r="EWD161" s="438"/>
      <c r="EWE161" s="438"/>
      <c r="EWF161" s="438"/>
      <c r="EWG161" s="438"/>
      <c r="EWH161" s="438"/>
      <c r="EWI161" s="438"/>
      <c r="EWJ161" s="438"/>
      <c r="EWK161" s="438"/>
      <c r="EWL161" s="438"/>
      <c r="EWM161" s="438"/>
      <c r="EWN161" s="438"/>
      <c r="EWO161" s="438"/>
      <c r="EWP161" s="438"/>
      <c r="EWQ161" s="438"/>
      <c r="EWR161" s="438"/>
      <c r="EWS161" s="438"/>
      <c r="EWT161" s="438"/>
      <c r="EWU161" s="438"/>
      <c r="EWV161" s="438"/>
      <c r="EWW161" s="438"/>
      <c r="EWX161" s="438"/>
      <c r="EWY161" s="438"/>
      <c r="EWZ161" s="438"/>
      <c r="EXA161" s="438"/>
      <c r="EXB161" s="438"/>
      <c r="EXC161" s="438"/>
      <c r="EXD161" s="438"/>
      <c r="EXE161" s="438"/>
      <c r="EXF161" s="438"/>
      <c r="EXG161" s="438"/>
      <c r="EXH161" s="438"/>
      <c r="EXI161" s="438"/>
      <c r="EXJ161" s="438"/>
      <c r="EXK161" s="438"/>
      <c r="EXL161" s="438"/>
      <c r="EXM161" s="438"/>
      <c r="EXN161" s="438"/>
      <c r="EXO161" s="438"/>
      <c r="EXP161" s="438"/>
      <c r="EXQ161" s="438"/>
      <c r="EXR161" s="438"/>
      <c r="EXS161" s="438"/>
      <c r="EXT161" s="438"/>
      <c r="EXU161" s="438"/>
      <c r="EXV161" s="438"/>
      <c r="EXW161" s="438"/>
      <c r="EXX161" s="438"/>
      <c r="EXY161" s="438"/>
      <c r="EXZ161" s="438"/>
      <c r="EYA161" s="438"/>
      <c r="EYB161" s="438"/>
      <c r="EYC161" s="438"/>
      <c r="EYD161" s="438"/>
      <c r="EYE161" s="438"/>
      <c r="EYF161" s="438"/>
      <c r="EYG161" s="438"/>
      <c r="EYH161" s="438"/>
      <c r="EYI161" s="438"/>
      <c r="EYJ161" s="438"/>
      <c r="EYK161" s="438"/>
      <c r="EYL161" s="438"/>
      <c r="EYM161" s="438"/>
      <c r="EYN161" s="438"/>
      <c r="EYO161" s="438"/>
      <c r="EYP161" s="438"/>
      <c r="EYQ161" s="438"/>
      <c r="EYR161" s="438"/>
      <c r="EYS161" s="438"/>
      <c r="EYT161" s="438"/>
      <c r="EYU161" s="438"/>
      <c r="EYV161" s="438"/>
      <c r="EYW161" s="438"/>
      <c r="EYX161" s="438"/>
      <c r="EYY161" s="438"/>
      <c r="EYZ161" s="438"/>
      <c r="EZA161" s="438"/>
      <c r="EZB161" s="438"/>
      <c r="EZC161" s="438"/>
      <c r="EZD161" s="438"/>
      <c r="EZE161" s="438"/>
      <c r="EZF161" s="438"/>
      <c r="EZG161" s="438"/>
      <c r="EZH161" s="438"/>
      <c r="EZI161" s="438"/>
      <c r="EZJ161" s="438"/>
      <c r="EZK161" s="438"/>
      <c r="EZL161" s="438"/>
      <c r="EZM161" s="438"/>
      <c r="EZN161" s="438"/>
      <c r="EZO161" s="438"/>
      <c r="EZP161" s="438"/>
      <c r="EZQ161" s="438"/>
      <c r="EZR161" s="438"/>
      <c r="EZS161" s="438"/>
      <c r="EZT161" s="438"/>
      <c r="EZU161" s="438"/>
      <c r="EZV161" s="438"/>
      <c r="EZW161" s="438"/>
      <c r="EZX161" s="438"/>
      <c r="EZY161" s="438"/>
      <c r="EZZ161" s="438"/>
      <c r="FAA161" s="438"/>
      <c r="FAB161" s="438"/>
      <c r="FAC161" s="438"/>
      <c r="FAD161" s="438"/>
      <c r="FAE161" s="438"/>
      <c r="FAF161" s="438"/>
      <c r="FAG161" s="438"/>
      <c r="FAH161" s="438"/>
      <c r="FAI161" s="438"/>
      <c r="FAJ161" s="438"/>
      <c r="FAK161" s="438"/>
      <c r="FAL161" s="438"/>
      <c r="FAM161" s="438"/>
      <c r="FAN161" s="438"/>
      <c r="FAO161" s="438"/>
      <c r="FAP161" s="438"/>
      <c r="FAQ161" s="438"/>
      <c r="FAR161" s="438"/>
      <c r="FAS161" s="438"/>
      <c r="FAT161" s="438"/>
      <c r="FAU161" s="438"/>
      <c r="FAV161" s="438"/>
      <c r="FAW161" s="438"/>
      <c r="FAX161" s="438"/>
      <c r="FAY161" s="438"/>
      <c r="FAZ161" s="438"/>
      <c r="FBA161" s="438"/>
      <c r="FBB161" s="438"/>
      <c r="FBC161" s="438"/>
      <c r="FBD161" s="438"/>
      <c r="FBE161" s="438"/>
      <c r="FBF161" s="438"/>
      <c r="FBG161" s="438"/>
      <c r="FBH161" s="438"/>
      <c r="FBI161" s="438"/>
      <c r="FBJ161" s="438"/>
      <c r="FBK161" s="438"/>
      <c r="FBL161" s="438"/>
      <c r="FBM161" s="438"/>
      <c r="FBN161" s="438"/>
      <c r="FBO161" s="438"/>
      <c r="FBP161" s="438"/>
      <c r="FBQ161" s="438"/>
      <c r="FBR161" s="438"/>
      <c r="FBS161" s="438"/>
      <c r="FBT161" s="438"/>
      <c r="FBU161" s="438"/>
      <c r="FBV161" s="438"/>
      <c r="FBW161" s="438"/>
      <c r="FBX161" s="438"/>
      <c r="FBY161" s="438"/>
      <c r="FBZ161" s="438"/>
      <c r="FCA161" s="438"/>
      <c r="FCB161" s="438"/>
      <c r="FCC161" s="438"/>
      <c r="FCD161" s="438"/>
      <c r="FCE161" s="438"/>
      <c r="FCF161" s="438"/>
      <c r="FCG161" s="438"/>
      <c r="FCH161" s="438"/>
      <c r="FCI161" s="438"/>
      <c r="FCJ161" s="438"/>
      <c r="FCK161" s="438"/>
      <c r="FCL161" s="438"/>
      <c r="FCM161" s="438"/>
      <c r="FCN161" s="438"/>
      <c r="FCO161" s="438"/>
      <c r="FCP161" s="438"/>
      <c r="FCQ161" s="438"/>
      <c r="FCR161" s="438"/>
      <c r="FCS161" s="438"/>
      <c r="FCT161" s="438"/>
      <c r="FCU161" s="438"/>
      <c r="FCV161" s="438"/>
      <c r="FCW161" s="438"/>
      <c r="FCX161" s="438"/>
      <c r="FCY161" s="438"/>
      <c r="FCZ161" s="438"/>
      <c r="FDA161" s="438"/>
      <c r="FDB161" s="438"/>
      <c r="FDC161" s="438"/>
      <c r="FDD161" s="438"/>
      <c r="FDE161" s="438"/>
      <c r="FDF161" s="438"/>
      <c r="FDG161" s="438"/>
      <c r="FDH161" s="438"/>
      <c r="FDI161" s="438"/>
      <c r="FDJ161" s="438"/>
      <c r="FDK161" s="438"/>
      <c r="FDL161" s="438"/>
      <c r="FDM161" s="438"/>
      <c r="FDN161" s="438"/>
      <c r="FDO161" s="438"/>
      <c r="FDP161" s="438"/>
      <c r="FDQ161" s="438"/>
      <c r="FDR161" s="438"/>
      <c r="FDS161" s="438"/>
      <c r="FDT161" s="438"/>
      <c r="FDU161" s="438"/>
      <c r="FDV161" s="438"/>
      <c r="FDW161" s="438"/>
      <c r="FDX161" s="438"/>
      <c r="FDY161" s="438"/>
      <c r="FDZ161" s="438"/>
      <c r="FEA161" s="438"/>
      <c r="FEB161" s="438"/>
      <c r="FEC161" s="438"/>
      <c r="FED161" s="438"/>
      <c r="FEE161" s="438"/>
      <c r="FEF161" s="438"/>
      <c r="FEG161" s="438"/>
      <c r="FEH161" s="438"/>
      <c r="FEI161" s="438"/>
      <c r="FEJ161" s="438"/>
      <c r="FEK161" s="438"/>
      <c r="FEL161" s="438"/>
      <c r="FEM161" s="438"/>
      <c r="FEN161" s="438"/>
      <c r="FEO161" s="438"/>
      <c r="FEP161" s="438"/>
      <c r="FEQ161" s="438"/>
      <c r="FER161" s="438"/>
      <c r="FES161" s="438"/>
      <c r="FET161" s="438"/>
      <c r="FEU161" s="438"/>
      <c r="FEV161" s="438"/>
      <c r="FEW161" s="438"/>
      <c r="FEX161" s="438"/>
      <c r="FEY161" s="438"/>
      <c r="FEZ161" s="438"/>
      <c r="FFA161" s="438"/>
      <c r="FFB161" s="438"/>
      <c r="FFC161" s="438"/>
      <c r="FFD161" s="438"/>
      <c r="FFE161" s="438"/>
      <c r="FFF161" s="438"/>
      <c r="FFG161" s="438"/>
      <c r="FFH161" s="438"/>
      <c r="FFI161" s="438"/>
      <c r="FFJ161" s="438"/>
      <c r="FFK161" s="438"/>
      <c r="FFL161" s="438"/>
      <c r="FFM161" s="438"/>
      <c r="FFN161" s="438"/>
      <c r="FFO161" s="438"/>
      <c r="FFP161" s="438"/>
      <c r="FFQ161" s="438"/>
      <c r="FFR161" s="438"/>
      <c r="FFS161" s="438"/>
      <c r="FFT161" s="438"/>
      <c r="FFU161" s="438"/>
      <c r="FFV161" s="438"/>
      <c r="FFW161" s="438"/>
      <c r="FFX161" s="438"/>
      <c r="FFY161" s="438"/>
      <c r="FFZ161" s="438"/>
      <c r="FGA161" s="438"/>
      <c r="FGB161" s="438"/>
      <c r="FGC161" s="438"/>
      <c r="FGD161" s="438"/>
      <c r="FGE161" s="438"/>
      <c r="FGF161" s="438"/>
      <c r="FGG161" s="438"/>
      <c r="FGH161" s="438"/>
      <c r="FGI161" s="438"/>
      <c r="FGJ161" s="438"/>
      <c r="FGK161" s="438"/>
      <c r="FGL161" s="438"/>
      <c r="FGM161" s="438"/>
      <c r="FGN161" s="438"/>
      <c r="FGO161" s="438"/>
      <c r="FGP161" s="438"/>
      <c r="FGQ161" s="438"/>
      <c r="FGR161" s="438"/>
      <c r="FGS161" s="438"/>
      <c r="FGT161" s="438"/>
      <c r="FGU161" s="438"/>
      <c r="FGV161" s="438"/>
      <c r="FGW161" s="438"/>
      <c r="FGX161" s="438"/>
      <c r="FGY161" s="438"/>
      <c r="FGZ161" s="438"/>
      <c r="FHA161" s="438"/>
      <c r="FHB161" s="438"/>
      <c r="FHC161" s="438"/>
      <c r="FHD161" s="438"/>
      <c r="FHE161" s="438"/>
      <c r="FHF161" s="438"/>
      <c r="FHG161" s="438"/>
      <c r="FHH161" s="438"/>
      <c r="FHI161" s="438"/>
      <c r="FHJ161" s="438"/>
      <c r="FHK161" s="438"/>
      <c r="FHL161" s="438"/>
      <c r="FHM161" s="438"/>
      <c r="FHN161" s="438"/>
      <c r="FHO161" s="438"/>
      <c r="FHP161" s="438"/>
      <c r="FHQ161" s="438"/>
      <c r="FHR161" s="438"/>
      <c r="FHS161" s="438"/>
      <c r="FHT161" s="438"/>
      <c r="FHU161" s="438"/>
      <c r="FHV161" s="438"/>
      <c r="FHW161" s="438"/>
      <c r="FHX161" s="438"/>
      <c r="FHY161" s="438"/>
      <c r="FHZ161" s="438"/>
      <c r="FIA161" s="438"/>
      <c r="FIB161" s="438"/>
      <c r="FIC161" s="438"/>
      <c r="FID161" s="438"/>
      <c r="FIE161" s="438"/>
      <c r="FIF161" s="438"/>
      <c r="FIG161" s="438"/>
      <c r="FIH161" s="438"/>
      <c r="FII161" s="438"/>
      <c r="FIJ161" s="438"/>
      <c r="FIK161" s="438"/>
      <c r="FIL161" s="438"/>
      <c r="FIM161" s="438"/>
      <c r="FIN161" s="438"/>
      <c r="FIO161" s="438"/>
      <c r="FIP161" s="438"/>
      <c r="FIQ161" s="438"/>
      <c r="FIR161" s="438"/>
      <c r="FIS161" s="438"/>
      <c r="FIT161" s="438"/>
      <c r="FIU161" s="438"/>
      <c r="FIV161" s="438"/>
      <c r="FIW161" s="438"/>
      <c r="FIX161" s="438"/>
      <c r="FIY161" s="438"/>
      <c r="FIZ161" s="438"/>
      <c r="FJA161" s="438"/>
      <c r="FJB161" s="438"/>
      <c r="FJC161" s="438"/>
      <c r="FJD161" s="438"/>
      <c r="FJE161" s="438"/>
      <c r="FJF161" s="438"/>
      <c r="FJG161" s="438"/>
      <c r="FJH161" s="438"/>
      <c r="FJI161" s="438"/>
      <c r="FJJ161" s="438"/>
      <c r="FJK161" s="438"/>
      <c r="FJL161" s="438"/>
      <c r="FJM161" s="438"/>
      <c r="FJN161" s="438"/>
      <c r="FJO161" s="438"/>
      <c r="FJP161" s="438"/>
      <c r="FJQ161" s="438"/>
      <c r="FJR161" s="438"/>
      <c r="FJS161" s="438"/>
      <c r="FJT161" s="438"/>
      <c r="FJU161" s="438"/>
      <c r="FJV161" s="438"/>
      <c r="FJW161" s="438"/>
      <c r="FJX161" s="438"/>
      <c r="FJY161" s="438"/>
      <c r="FJZ161" s="438"/>
      <c r="FKA161" s="438"/>
      <c r="FKB161" s="438"/>
      <c r="FKC161" s="438"/>
      <c r="FKD161" s="438"/>
      <c r="FKE161" s="438"/>
      <c r="FKF161" s="438"/>
      <c r="FKG161" s="438"/>
      <c r="FKH161" s="438"/>
      <c r="FKI161" s="438"/>
      <c r="FKJ161" s="438"/>
      <c r="FKK161" s="438"/>
      <c r="FKL161" s="438"/>
      <c r="FKM161" s="438"/>
      <c r="FKN161" s="438"/>
      <c r="FKO161" s="438"/>
      <c r="FKP161" s="438"/>
      <c r="FKQ161" s="438"/>
      <c r="FKR161" s="438"/>
      <c r="FKS161" s="438"/>
      <c r="FKT161" s="438"/>
      <c r="FKU161" s="438"/>
      <c r="FKV161" s="438"/>
      <c r="FKW161" s="438"/>
      <c r="FKX161" s="438"/>
      <c r="FKY161" s="438"/>
      <c r="FKZ161" s="438"/>
      <c r="FLA161" s="438"/>
      <c r="FLB161" s="438"/>
      <c r="FLC161" s="438"/>
      <c r="FLD161" s="438"/>
      <c r="FLE161" s="438"/>
      <c r="FLF161" s="438"/>
      <c r="FLG161" s="438"/>
      <c r="FLH161" s="438"/>
      <c r="FLI161" s="438"/>
      <c r="FLJ161" s="438"/>
      <c r="FLK161" s="438"/>
      <c r="FLL161" s="438"/>
      <c r="FLM161" s="438"/>
      <c r="FLN161" s="438"/>
      <c r="FLO161" s="438"/>
      <c r="FLP161" s="438"/>
      <c r="FLQ161" s="438"/>
      <c r="FLR161" s="438"/>
      <c r="FLS161" s="438"/>
      <c r="FLT161" s="438"/>
      <c r="FLU161" s="438"/>
      <c r="FLV161" s="438"/>
      <c r="FLW161" s="438"/>
      <c r="FLX161" s="438"/>
      <c r="FLY161" s="438"/>
      <c r="FLZ161" s="438"/>
      <c r="FMA161" s="438"/>
      <c r="FMB161" s="438"/>
      <c r="FMC161" s="438"/>
      <c r="FMD161" s="438"/>
      <c r="FME161" s="438"/>
      <c r="FMF161" s="438"/>
      <c r="FMG161" s="438"/>
      <c r="FMH161" s="438"/>
      <c r="FMI161" s="438"/>
      <c r="FMJ161" s="438"/>
      <c r="FMK161" s="438"/>
      <c r="FML161" s="438"/>
      <c r="FMM161" s="438"/>
      <c r="FMN161" s="438"/>
      <c r="FMO161" s="438"/>
      <c r="FMP161" s="438"/>
      <c r="FMQ161" s="438"/>
      <c r="FMR161" s="438"/>
      <c r="FMS161" s="438"/>
      <c r="FMT161" s="438"/>
      <c r="FMU161" s="438"/>
      <c r="FMV161" s="438"/>
      <c r="FMW161" s="438"/>
      <c r="FMX161" s="438"/>
      <c r="FMY161" s="438"/>
      <c r="FMZ161" s="438"/>
      <c r="FNA161" s="438"/>
      <c r="FNB161" s="438"/>
      <c r="FNC161" s="438"/>
      <c r="FND161" s="438"/>
      <c r="FNE161" s="438"/>
      <c r="FNF161" s="438"/>
      <c r="FNG161" s="438"/>
      <c r="FNH161" s="438"/>
      <c r="FNI161" s="438"/>
      <c r="FNJ161" s="438"/>
      <c r="FNK161" s="438"/>
      <c r="FNL161" s="438"/>
      <c r="FNM161" s="438"/>
      <c r="FNN161" s="438"/>
      <c r="FNO161" s="438"/>
      <c r="FNP161" s="438"/>
      <c r="FNQ161" s="438"/>
      <c r="FNR161" s="438"/>
      <c r="FNS161" s="438"/>
      <c r="FNT161" s="438"/>
      <c r="FNU161" s="438"/>
      <c r="FNV161" s="438"/>
      <c r="FNW161" s="438"/>
      <c r="FNX161" s="438"/>
      <c r="FNY161" s="438"/>
      <c r="FNZ161" s="438"/>
      <c r="FOA161" s="438"/>
      <c r="FOB161" s="438"/>
      <c r="FOC161" s="438"/>
      <c r="FOD161" s="438"/>
      <c r="FOE161" s="438"/>
      <c r="FOF161" s="438"/>
      <c r="FOG161" s="438"/>
      <c r="FOH161" s="438"/>
      <c r="FOI161" s="438"/>
      <c r="FOJ161" s="438"/>
      <c r="FOK161" s="438"/>
      <c r="FOL161" s="438"/>
      <c r="FOM161" s="438"/>
      <c r="FON161" s="438"/>
      <c r="FOO161" s="438"/>
      <c r="FOP161" s="438"/>
      <c r="FOQ161" s="438"/>
      <c r="FOR161" s="438"/>
      <c r="FOS161" s="438"/>
      <c r="FOT161" s="438"/>
      <c r="FOU161" s="438"/>
      <c r="FOV161" s="438"/>
      <c r="FOW161" s="438"/>
      <c r="FOX161" s="438"/>
      <c r="FOY161" s="438"/>
      <c r="FOZ161" s="438"/>
      <c r="FPA161" s="438"/>
      <c r="FPB161" s="438"/>
      <c r="FPC161" s="438"/>
      <c r="FPD161" s="438"/>
      <c r="FPE161" s="438"/>
      <c r="FPF161" s="438"/>
      <c r="FPG161" s="438"/>
      <c r="FPH161" s="438"/>
      <c r="FPI161" s="438"/>
      <c r="FPJ161" s="438"/>
      <c r="FPK161" s="438"/>
      <c r="FPL161" s="438"/>
      <c r="FPM161" s="438"/>
      <c r="FPN161" s="438"/>
      <c r="FPO161" s="438"/>
      <c r="FPP161" s="438"/>
      <c r="FPQ161" s="438"/>
      <c r="FPR161" s="438"/>
      <c r="FPS161" s="438"/>
      <c r="FPT161" s="438"/>
      <c r="FPU161" s="438"/>
      <c r="FPV161" s="438"/>
      <c r="FPW161" s="438"/>
      <c r="FPX161" s="438"/>
      <c r="FPY161" s="438"/>
      <c r="FPZ161" s="438"/>
      <c r="FQA161" s="438"/>
      <c r="FQB161" s="438"/>
      <c r="FQC161" s="438"/>
      <c r="FQD161" s="438"/>
      <c r="FQE161" s="438"/>
      <c r="FQF161" s="438"/>
      <c r="FQG161" s="438"/>
      <c r="FQH161" s="438"/>
      <c r="FQI161" s="438"/>
      <c r="FQJ161" s="438"/>
      <c r="FQK161" s="438"/>
      <c r="FQL161" s="438"/>
      <c r="FQM161" s="438"/>
      <c r="FQN161" s="438"/>
      <c r="FQO161" s="438"/>
      <c r="FQP161" s="438"/>
      <c r="FQQ161" s="438"/>
      <c r="FQR161" s="438"/>
      <c r="FQS161" s="438"/>
      <c r="FQT161" s="438"/>
      <c r="FQU161" s="438"/>
      <c r="FQV161" s="438"/>
      <c r="FQW161" s="438"/>
      <c r="FQX161" s="438"/>
      <c r="FQY161" s="438"/>
      <c r="FQZ161" s="438"/>
      <c r="FRA161" s="438"/>
      <c r="FRB161" s="438"/>
      <c r="FRC161" s="438"/>
      <c r="FRD161" s="438"/>
      <c r="FRE161" s="438"/>
      <c r="FRF161" s="438"/>
      <c r="FRG161" s="438"/>
      <c r="FRH161" s="438"/>
      <c r="FRI161" s="438"/>
      <c r="FRJ161" s="438"/>
      <c r="FRK161" s="438"/>
      <c r="FRL161" s="438"/>
      <c r="FRM161" s="438"/>
      <c r="FRN161" s="438"/>
      <c r="FRO161" s="438"/>
      <c r="FRP161" s="438"/>
      <c r="FRQ161" s="438"/>
      <c r="FRR161" s="438"/>
      <c r="FRS161" s="438"/>
      <c r="FRT161" s="438"/>
      <c r="FRU161" s="438"/>
      <c r="FRV161" s="438"/>
      <c r="FRW161" s="438"/>
      <c r="FRX161" s="438"/>
      <c r="FRY161" s="438"/>
      <c r="FRZ161" s="438"/>
      <c r="FSA161" s="438"/>
      <c r="FSB161" s="438"/>
      <c r="FSC161" s="438"/>
      <c r="FSD161" s="438"/>
      <c r="FSE161" s="438"/>
      <c r="FSF161" s="438"/>
      <c r="FSG161" s="438"/>
      <c r="FSH161" s="438"/>
      <c r="FSI161" s="438"/>
      <c r="FSJ161" s="438"/>
      <c r="FSK161" s="438"/>
      <c r="FSL161" s="438"/>
      <c r="FSM161" s="438"/>
      <c r="FSN161" s="438"/>
      <c r="FSO161" s="438"/>
      <c r="FSP161" s="438"/>
      <c r="FSQ161" s="438"/>
      <c r="FSR161" s="438"/>
      <c r="FSS161" s="438"/>
      <c r="FST161" s="438"/>
      <c r="FSU161" s="438"/>
      <c r="FSV161" s="438"/>
      <c r="FSW161" s="438"/>
      <c r="FSX161" s="438"/>
      <c r="FSY161" s="438"/>
      <c r="FSZ161" s="438"/>
      <c r="FTA161" s="438"/>
      <c r="FTB161" s="438"/>
      <c r="FTC161" s="438"/>
      <c r="FTD161" s="438"/>
      <c r="FTE161" s="438"/>
      <c r="FTF161" s="438"/>
      <c r="FTG161" s="438"/>
      <c r="FTH161" s="438"/>
      <c r="FTI161" s="438"/>
      <c r="FTJ161" s="438"/>
      <c r="FTK161" s="438"/>
      <c r="FTL161" s="438"/>
      <c r="FTM161" s="438"/>
      <c r="FTN161" s="438"/>
      <c r="FTO161" s="438"/>
      <c r="FTP161" s="438"/>
      <c r="FTQ161" s="438"/>
      <c r="FTR161" s="438"/>
      <c r="FTS161" s="438"/>
      <c r="FTT161" s="438"/>
      <c r="FTU161" s="438"/>
      <c r="FTV161" s="438"/>
      <c r="FTW161" s="438"/>
      <c r="FTX161" s="438"/>
      <c r="FTY161" s="438"/>
      <c r="FTZ161" s="438"/>
      <c r="FUA161" s="438"/>
      <c r="FUB161" s="438"/>
      <c r="FUC161" s="438"/>
      <c r="FUD161" s="438"/>
      <c r="FUE161" s="438"/>
      <c r="FUF161" s="438"/>
      <c r="FUG161" s="438"/>
      <c r="FUH161" s="438"/>
      <c r="FUI161" s="438"/>
      <c r="FUJ161" s="438"/>
      <c r="FUK161" s="438"/>
      <c r="FUL161" s="438"/>
      <c r="FUM161" s="438"/>
      <c r="FUN161" s="438"/>
      <c r="FUO161" s="438"/>
      <c r="FUP161" s="438"/>
      <c r="FUQ161" s="438"/>
      <c r="FUR161" s="438"/>
      <c r="FUS161" s="438"/>
      <c r="FUT161" s="438"/>
      <c r="FUU161" s="438"/>
      <c r="FUV161" s="438"/>
      <c r="FUW161" s="438"/>
      <c r="FUX161" s="438"/>
      <c r="FUY161" s="438"/>
      <c r="FUZ161" s="438"/>
      <c r="FVA161" s="438"/>
      <c r="FVB161" s="438"/>
      <c r="FVC161" s="438"/>
      <c r="FVD161" s="438"/>
      <c r="FVE161" s="438"/>
      <c r="FVF161" s="438"/>
      <c r="FVG161" s="438"/>
      <c r="FVH161" s="438"/>
      <c r="FVI161" s="438"/>
      <c r="FVJ161" s="438"/>
      <c r="FVK161" s="438"/>
      <c r="FVL161" s="438"/>
      <c r="FVM161" s="438"/>
      <c r="FVN161" s="438"/>
      <c r="FVO161" s="438"/>
      <c r="FVP161" s="438"/>
      <c r="FVQ161" s="438"/>
      <c r="FVR161" s="438"/>
      <c r="FVS161" s="438"/>
      <c r="FVT161" s="438"/>
      <c r="FVU161" s="438"/>
      <c r="FVV161" s="438"/>
      <c r="FVW161" s="438"/>
      <c r="FVX161" s="438"/>
      <c r="FVY161" s="438"/>
      <c r="FVZ161" s="438"/>
      <c r="FWA161" s="438"/>
      <c r="FWB161" s="438"/>
      <c r="FWC161" s="438"/>
      <c r="FWD161" s="438"/>
      <c r="FWE161" s="438"/>
      <c r="FWF161" s="438"/>
      <c r="FWG161" s="438"/>
      <c r="FWH161" s="438"/>
      <c r="FWI161" s="438"/>
      <c r="FWJ161" s="438"/>
      <c r="FWK161" s="438"/>
      <c r="FWL161" s="438"/>
      <c r="FWM161" s="438"/>
      <c r="FWN161" s="438"/>
      <c r="FWO161" s="438"/>
      <c r="FWP161" s="438"/>
      <c r="FWQ161" s="438"/>
      <c r="FWR161" s="438"/>
      <c r="FWS161" s="438"/>
      <c r="FWT161" s="438"/>
      <c r="FWU161" s="438"/>
      <c r="FWV161" s="438"/>
      <c r="FWW161" s="438"/>
      <c r="FWX161" s="438"/>
      <c r="FWY161" s="438"/>
      <c r="FWZ161" s="438"/>
      <c r="FXA161" s="438"/>
      <c r="FXB161" s="438"/>
      <c r="FXC161" s="438"/>
      <c r="FXD161" s="438"/>
      <c r="FXE161" s="438"/>
      <c r="FXF161" s="438"/>
      <c r="FXG161" s="438"/>
      <c r="FXH161" s="438"/>
      <c r="FXI161" s="438"/>
      <c r="FXJ161" s="438"/>
      <c r="FXK161" s="438"/>
      <c r="FXL161" s="438"/>
      <c r="FXM161" s="438"/>
      <c r="FXN161" s="438"/>
      <c r="FXO161" s="438"/>
      <c r="FXP161" s="438"/>
      <c r="FXQ161" s="438"/>
      <c r="FXR161" s="438"/>
      <c r="FXS161" s="438"/>
      <c r="FXT161" s="438"/>
      <c r="FXU161" s="438"/>
      <c r="FXV161" s="438"/>
      <c r="FXW161" s="438"/>
      <c r="FXX161" s="438"/>
      <c r="FXY161" s="438"/>
      <c r="FXZ161" s="438"/>
      <c r="FYA161" s="438"/>
      <c r="FYB161" s="438"/>
      <c r="FYC161" s="438"/>
      <c r="FYD161" s="438"/>
      <c r="FYE161" s="438"/>
      <c r="FYF161" s="438"/>
      <c r="FYG161" s="438"/>
      <c r="FYH161" s="438"/>
      <c r="FYI161" s="438"/>
      <c r="FYJ161" s="438"/>
      <c r="FYK161" s="438"/>
      <c r="FYL161" s="438"/>
      <c r="FYM161" s="438"/>
      <c r="FYN161" s="438"/>
      <c r="FYO161" s="438"/>
      <c r="FYP161" s="438"/>
      <c r="FYQ161" s="438"/>
      <c r="FYR161" s="438"/>
      <c r="FYS161" s="438"/>
      <c r="FYT161" s="438"/>
      <c r="FYU161" s="438"/>
      <c r="FYV161" s="438"/>
      <c r="FYW161" s="438"/>
      <c r="FYX161" s="438"/>
      <c r="FYY161" s="438"/>
      <c r="FYZ161" s="438"/>
      <c r="FZA161" s="438"/>
      <c r="FZB161" s="438"/>
      <c r="FZC161" s="438"/>
      <c r="FZD161" s="438"/>
      <c r="FZE161" s="438"/>
      <c r="FZF161" s="438"/>
      <c r="FZG161" s="438"/>
      <c r="FZH161" s="438"/>
      <c r="FZI161" s="438"/>
      <c r="FZJ161" s="438"/>
      <c r="FZK161" s="438"/>
      <c r="FZL161" s="438"/>
      <c r="FZM161" s="438"/>
      <c r="FZN161" s="438"/>
      <c r="FZO161" s="438"/>
      <c r="FZP161" s="438"/>
      <c r="FZQ161" s="438"/>
      <c r="FZR161" s="438"/>
      <c r="FZS161" s="438"/>
      <c r="FZT161" s="438"/>
      <c r="FZU161" s="438"/>
      <c r="FZV161" s="438"/>
      <c r="FZW161" s="438"/>
      <c r="FZX161" s="438"/>
      <c r="FZY161" s="438"/>
      <c r="FZZ161" s="438"/>
      <c r="GAA161" s="438"/>
      <c r="GAB161" s="438"/>
      <c r="GAC161" s="438"/>
      <c r="GAD161" s="438"/>
      <c r="GAE161" s="438"/>
      <c r="GAF161" s="438"/>
      <c r="GAG161" s="438"/>
      <c r="GAH161" s="438"/>
      <c r="GAI161" s="438"/>
      <c r="GAJ161" s="438"/>
      <c r="GAK161" s="438"/>
      <c r="GAL161" s="438"/>
      <c r="GAM161" s="438"/>
      <c r="GAN161" s="438"/>
      <c r="GAO161" s="438"/>
      <c r="GAP161" s="438"/>
      <c r="GAQ161" s="438"/>
      <c r="GAR161" s="438"/>
      <c r="GAS161" s="438"/>
      <c r="GAT161" s="438"/>
      <c r="GAU161" s="438"/>
      <c r="GAV161" s="438"/>
      <c r="GAW161" s="438"/>
      <c r="GAX161" s="438"/>
      <c r="GAY161" s="438"/>
      <c r="GAZ161" s="438"/>
      <c r="GBA161" s="438"/>
      <c r="GBB161" s="438"/>
      <c r="GBC161" s="438"/>
      <c r="GBD161" s="438"/>
      <c r="GBE161" s="438"/>
      <c r="GBF161" s="438"/>
      <c r="GBG161" s="438"/>
      <c r="GBH161" s="438"/>
      <c r="GBI161" s="438"/>
      <c r="GBJ161" s="438"/>
      <c r="GBK161" s="438"/>
      <c r="GBL161" s="438"/>
      <c r="GBM161" s="438"/>
      <c r="GBN161" s="438"/>
      <c r="GBO161" s="438"/>
      <c r="GBP161" s="438"/>
      <c r="GBQ161" s="438"/>
      <c r="GBR161" s="438"/>
      <c r="GBS161" s="438"/>
      <c r="GBT161" s="438"/>
      <c r="GBU161" s="438"/>
      <c r="GBV161" s="438"/>
      <c r="GBW161" s="438"/>
      <c r="GBX161" s="438"/>
      <c r="GBY161" s="438"/>
      <c r="GBZ161" s="438"/>
      <c r="GCA161" s="438"/>
      <c r="GCB161" s="438"/>
      <c r="GCC161" s="438"/>
      <c r="GCD161" s="438"/>
      <c r="GCE161" s="438"/>
      <c r="GCF161" s="438"/>
      <c r="GCG161" s="438"/>
      <c r="GCH161" s="438"/>
      <c r="GCI161" s="438"/>
      <c r="GCJ161" s="438"/>
      <c r="GCK161" s="438"/>
      <c r="GCL161" s="438"/>
      <c r="GCM161" s="438"/>
      <c r="GCN161" s="438"/>
      <c r="GCO161" s="438"/>
      <c r="GCP161" s="438"/>
      <c r="GCQ161" s="438"/>
      <c r="GCR161" s="438"/>
      <c r="GCS161" s="438"/>
      <c r="GCT161" s="438"/>
      <c r="GCU161" s="438"/>
      <c r="GCV161" s="438"/>
      <c r="GCW161" s="438"/>
      <c r="GCX161" s="438"/>
      <c r="GCY161" s="438"/>
      <c r="GCZ161" s="438"/>
      <c r="GDA161" s="438"/>
      <c r="GDB161" s="438"/>
      <c r="GDC161" s="438"/>
      <c r="GDD161" s="438"/>
      <c r="GDE161" s="438"/>
      <c r="GDF161" s="438"/>
      <c r="GDG161" s="438"/>
      <c r="GDH161" s="438"/>
      <c r="GDI161" s="438"/>
      <c r="GDJ161" s="438"/>
      <c r="GDK161" s="438"/>
      <c r="GDL161" s="438"/>
      <c r="GDM161" s="438"/>
      <c r="GDN161" s="438"/>
      <c r="GDO161" s="438"/>
      <c r="GDP161" s="438"/>
      <c r="GDQ161" s="438"/>
      <c r="GDR161" s="438"/>
      <c r="GDS161" s="438"/>
      <c r="GDT161" s="438"/>
      <c r="GDU161" s="438"/>
      <c r="GDV161" s="438"/>
      <c r="GDW161" s="438"/>
      <c r="GDX161" s="438"/>
      <c r="GDY161" s="438"/>
      <c r="GDZ161" s="438"/>
      <c r="GEA161" s="438"/>
      <c r="GEB161" s="438"/>
      <c r="GEC161" s="438"/>
      <c r="GED161" s="438"/>
      <c r="GEE161" s="438"/>
      <c r="GEF161" s="438"/>
      <c r="GEG161" s="438"/>
      <c r="GEH161" s="438"/>
      <c r="GEI161" s="438"/>
      <c r="GEJ161" s="438"/>
      <c r="GEK161" s="438"/>
      <c r="GEL161" s="438"/>
      <c r="GEM161" s="438"/>
      <c r="GEN161" s="438"/>
      <c r="GEO161" s="438"/>
      <c r="GEP161" s="438"/>
      <c r="GEQ161" s="438"/>
      <c r="GER161" s="438"/>
      <c r="GES161" s="438"/>
      <c r="GET161" s="438"/>
      <c r="GEU161" s="438"/>
      <c r="GEV161" s="438"/>
      <c r="GEW161" s="438"/>
      <c r="GEX161" s="438"/>
      <c r="GEY161" s="438"/>
      <c r="GEZ161" s="438"/>
      <c r="GFA161" s="438"/>
      <c r="GFB161" s="438"/>
      <c r="GFC161" s="438"/>
      <c r="GFD161" s="438"/>
      <c r="GFE161" s="438"/>
      <c r="GFF161" s="438"/>
      <c r="GFG161" s="438"/>
      <c r="GFH161" s="438"/>
      <c r="GFI161" s="438"/>
      <c r="GFJ161" s="438"/>
      <c r="GFK161" s="438"/>
      <c r="GFL161" s="438"/>
      <c r="GFM161" s="438"/>
      <c r="GFN161" s="438"/>
      <c r="GFO161" s="438"/>
      <c r="GFP161" s="438"/>
      <c r="GFQ161" s="438"/>
      <c r="GFR161" s="438"/>
      <c r="GFS161" s="438"/>
      <c r="GFT161" s="438"/>
      <c r="GFU161" s="438"/>
      <c r="GFV161" s="438"/>
      <c r="GFW161" s="438"/>
      <c r="GFX161" s="438"/>
      <c r="GFY161" s="438"/>
      <c r="GFZ161" s="438"/>
      <c r="GGA161" s="438"/>
      <c r="GGB161" s="438"/>
      <c r="GGC161" s="438"/>
      <c r="GGD161" s="438"/>
      <c r="GGE161" s="438"/>
      <c r="GGF161" s="438"/>
      <c r="GGG161" s="438"/>
      <c r="GGH161" s="438"/>
      <c r="GGI161" s="438"/>
      <c r="GGJ161" s="438"/>
      <c r="GGK161" s="438"/>
      <c r="GGL161" s="438"/>
      <c r="GGM161" s="438"/>
      <c r="GGN161" s="438"/>
      <c r="GGO161" s="438"/>
      <c r="GGP161" s="438"/>
      <c r="GGQ161" s="438"/>
      <c r="GGR161" s="438"/>
      <c r="GGS161" s="438"/>
      <c r="GGT161" s="438"/>
      <c r="GGU161" s="438"/>
      <c r="GGV161" s="438"/>
      <c r="GGW161" s="438"/>
      <c r="GGX161" s="438"/>
      <c r="GGY161" s="438"/>
      <c r="GGZ161" s="438"/>
      <c r="GHA161" s="438"/>
      <c r="GHB161" s="438"/>
      <c r="GHC161" s="438"/>
      <c r="GHD161" s="438"/>
      <c r="GHE161" s="438"/>
      <c r="GHF161" s="438"/>
      <c r="GHG161" s="438"/>
      <c r="GHH161" s="438"/>
      <c r="GHI161" s="438"/>
      <c r="GHJ161" s="438"/>
      <c r="GHK161" s="438"/>
      <c r="GHL161" s="438"/>
      <c r="GHM161" s="438"/>
      <c r="GHN161" s="438"/>
      <c r="GHO161" s="438"/>
      <c r="GHP161" s="438"/>
      <c r="GHQ161" s="438"/>
      <c r="GHR161" s="438"/>
      <c r="GHS161" s="438"/>
      <c r="GHT161" s="438"/>
      <c r="GHU161" s="438"/>
      <c r="GHV161" s="438"/>
      <c r="GHW161" s="438"/>
      <c r="GHX161" s="438"/>
      <c r="GHY161" s="438"/>
      <c r="GHZ161" s="438"/>
      <c r="GIA161" s="438"/>
      <c r="GIB161" s="438"/>
      <c r="GIC161" s="438"/>
      <c r="GID161" s="438"/>
      <c r="GIE161" s="438"/>
      <c r="GIF161" s="438"/>
      <c r="GIG161" s="438"/>
      <c r="GIH161" s="438"/>
      <c r="GII161" s="438"/>
      <c r="GIJ161" s="438"/>
      <c r="GIK161" s="438"/>
      <c r="GIL161" s="438"/>
      <c r="GIM161" s="438"/>
      <c r="GIN161" s="438"/>
      <c r="GIO161" s="438"/>
      <c r="GIP161" s="438"/>
      <c r="GIQ161" s="438"/>
      <c r="GIR161" s="438"/>
      <c r="GIS161" s="438"/>
      <c r="GIT161" s="438"/>
      <c r="GIU161" s="438"/>
      <c r="GIV161" s="438"/>
      <c r="GIW161" s="438"/>
      <c r="GIX161" s="438"/>
      <c r="GIY161" s="438"/>
      <c r="GIZ161" s="438"/>
      <c r="GJA161" s="438"/>
      <c r="GJB161" s="438"/>
      <c r="GJC161" s="438"/>
      <c r="GJD161" s="438"/>
      <c r="GJE161" s="438"/>
      <c r="GJF161" s="438"/>
      <c r="GJG161" s="438"/>
      <c r="GJH161" s="438"/>
      <c r="GJI161" s="438"/>
      <c r="GJJ161" s="438"/>
      <c r="GJK161" s="438"/>
      <c r="GJL161" s="438"/>
      <c r="GJM161" s="438"/>
      <c r="GJN161" s="438"/>
      <c r="GJO161" s="438"/>
      <c r="GJP161" s="438"/>
      <c r="GJQ161" s="438"/>
      <c r="GJR161" s="438"/>
      <c r="GJS161" s="438"/>
      <c r="GJT161" s="438"/>
      <c r="GJU161" s="438"/>
      <c r="GJV161" s="438"/>
      <c r="GJW161" s="438"/>
      <c r="GJX161" s="438"/>
      <c r="GJY161" s="438"/>
      <c r="GJZ161" s="438"/>
      <c r="GKA161" s="438"/>
      <c r="GKB161" s="438"/>
      <c r="GKC161" s="438"/>
      <c r="GKD161" s="438"/>
      <c r="GKE161" s="438"/>
      <c r="GKF161" s="438"/>
      <c r="GKG161" s="438"/>
      <c r="GKH161" s="438"/>
      <c r="GKI161" s="438"/>
      <c r="GKJ161" s="438"/>
      <c r="GKK161" s="438"/>
      <c r="GKL161" s="438"/>
      <c r="GKM161" s="438"/>
      <c r="GKN161" s="438"/>
      <c r="GKO161" s="438"/>
      <c r="GKP161" s="438"/>
      <c r="GKQ161" s="438"/>
      <c r="GKR161" s="438"/>
      <c r="GKS161" s="438"/>
      <c r="GKT161" s="438"/>
      <c r="GKU161" s="438"/>
      <c r="GKV161" s="438"/>
      <c r="GKW161" s="438"/>
      <c r="GKX161" s="438"/>
      <c r="GKY161" s="438"/>
      <c r="GKZ161" s="438"/>
      <c r="GLA161" s="438"/>
      <c r="GLB161" s="438"/>
      <c r="GLC161" s="438"/>
      <c r="GLD161" s="438"/>
      <c r="GLE161" s="438"/>
      <c r="GLF161" s="438"/>
      <c r="GLG161" s="438"/>
      <c r="GLH161" s="438"/>
      <c r="GLI161" s="438"/>
      <c r="GLJ161" s="438"/>
      <c r="GLK161" s="438"/>
      <c r="GLL161" s="438"/>
      <c r="GLM161" s="438"/>
      <c r="GLN161" s="438"/>
      <c r="GLO161" s="438"/>
      <c r="GLP161" s="438"/>
      <c r="GLQ161" s="438"/>
      <c r="GLR161" s="438"/>
      <c r="GLS161" s="438"/>
      <c r="GLT161" s="438"/>
      <c r="GLU161" s="438"/>
      <c r="GLV161" s="438"/>
      <c r="GLW161" s="438"/>
      <c r="GLX161" s="438"/>
      <c r="GLY161" s="438"/>
      <c r="GLZ161" s="438"/>
      <c r="GMA161" s="438"/>
      <c r="GMB161" s="438"/>
      <c r="GMC161" s="438"/>
      <c r="GMD161" s="438"/>
      <c r="GME161" s="438"/>
      <c r="GMF161" s="438"/>
      <c r="GMG161" s="438"/>
      <c r="GMH161" s="438"/>
      <c r="GMI161" s="438"/>
      <c r="GMJ161" s="438"/>
      <c r="GMK161" s="438"/>
      <c r="GML161" s="438"/>
      <c r="GMM161" s="438"/>
      <c r="GMN161" s="438"/>
      <c r="GMO161" s="438"/>
      <c r="GMP161" s="438"/>
      <c r="GMQ161" s="438"/>
      <c r="GMR161" s="438"/>
      <c r="GMS161" s="438"/>
      <c r="GMT161" s="438"/>
      <c r="GMU161" s="438"/>
      <c r="GMV161" s="438"/>
      <c r="GMW161" s="438"/>
      <c r="GMX161" s="438"/>
      <c r="GMY161" s="438"/>
      <c r="GMZ161" s="438"/>
      <c r="GNA161" s="438"/>
      <c r="GNB161" s="438"/>
      <c r="GNC161" s="438"/>
      <c r="GND161" s="438"/>
      <c r="GNE161" s="438"/>
      <c r="GNF161" s="438"/>
      <c r="GNG161" s="438"/>
      <c r="GNH161" s="438"/>
      <c r="GNI161" s="438"/>
      <c r="GNJ161" s="438"/>
      <c r="GNK161" s="438"/>
      <c r="GNL161" s="438"/>
      <c r="GNM161" s="438"/>
      <c r="GNN161" s="438"/>
      <c r="GNO161" s="438"/>
      <c r="GNP161" s="438"/>
      <c r="GNQ161" s="438"/>
      <c r="GNR161" s="438"/>
      <c r="GNS161" s="438"/>
      <c r="GNT161" s="438"/>
      <c r="GNU161" s="438"/>
      <c r="GNV161" s="438"/>
      <c r="GNW161" s="438"/>
      <c r="GNX161" s="438"/>
      <c r="GNY161" s="438"/>
      <c r="GNZ161" s="438"/>
      <c r="GOA161" s="438"/>
      <c r="GOB161" s="438"/>
      <c r="GOC161" s="438"/>
      <c r="GOD161" s="438"/>
      <c r="GOE161" s="438"/>
      <c r="GOF161" s="438"/>
      <c r="GOG161" s="438"/>
      <c r="GOH161" s="438"/>
      <c r="GOI161" s="438"/>
      <c r="GOJ161" s="438"/>
      <c r="GOK161" s="438"/>
      <c r="GOL161" s="438"/>
      <c r="GOM161" s="438"/>
      <c r="GON161" s="438"/>
      <c r="GOO161" s="438"/>
      <c r="GOP161" s="438"/>
      <c r="GOQ161" s="438"/>
      <c r="GOR161" s="438"/>
      <c r="GOS161" s="438"/>
      <c r="GOT161" s="438"/>
      <c r="GOU161" s="438"/>
      <c r="GOV161" s="438"/>
      <c r="GOW161" s="438"/>
      <c r="GOX161" s="438"/>
      <c r="GOY161" s="438"/>
      <c r="GOZ161" s="438"/>
      <c r="GPA161" s="438"/>
      <c r="GPB161" s="438"/>
      <c r="GPC161" s="438"/>
      <c r="GPD161" s="438"/>
      <c r="GPE161" s="438"/>
      <c r="GPF161" s="438"/>
      <c r="GPG161" s="438"/>
      <c r="GPH161" s="438"/>
      <c r="GPI161" s="438"/>
      <c r="GPJ161" s="438"/>
      <c r="GPK161" s="438"/>
      <c r="GPL161" s="438"/>
      <c r="GPM161" s="438"/>
      <c r="GPN161" s="438"/>
      <c r="GPO161" s="438"/>
      <c r="GPP161" s="438"/>
      <c r="GPQ161" s="438"/>
      <c r="GPR161" s="438"/>
      <c r="GPS161" s="438"/>
      <c r="GPT161" s="438"/>
      <c r="GPU161" s="438"/>
      <c r="GPV161" s="438"/>
      <c r="GPW161" s="438"/>
      <c r="GPX161" s="438"/>
      <c r="GPY161" s="438"/>
      <c r="GPZ161" s="438"/>
      <c r="GQA161" s="438"/>
      <c r="GQB161" s="438"/>
      <c r="GQC161" s="438"/>
      <c r="GQD161" s="438"/>
      <c r="GQE161" s="438"/>
      <c r="GQF161" s="438"/>
      <c r="GQG161" s="438"/>
      <c r="GQH161" s="438"/>
      <c r="GQI161" s="438"/>
      <c r="GQJ161" s="438"/>
      <c r="GQK161" s="438"/>
      <c r="GQL161" s="438"/>
      <c r="GQM161" s="438"/>
      <c r="GQN161" s="438"/>
      <c r="GQO161" s="438"/>
      <c r="GQP161" s="438"/>
      <c r="GQQ161" s="438"/>
      <c r="GQR161" s="438"/>
      <c r="GQS161" s="438"/>
      <c r="GQT161" s="438"/>
      <c r="GQU161" s="438"/>
      <c r="GQV161" s="438"/>
      <c r="GQW161" s="438"/>
      <c r="GQX161" s="438"/>
      <c r="GQY161" s="438"/>
      <c r="GQZ161" s="438"/>
      <c r="GRA161" s="438"/>
      <c r="GRB161" s="438"/>
      <c r="GRC161" s="438"/>
      <c r="GRD161" s="438"/>
      <c r="GRE161" s="438"/>
      <c r="GRF161" s="438"/>
      <c r="GRG161" s="438"/>
      <c r="GRH161" s="438"/>
      <c r="GRI161" s="438"/>
      <c r="GRJ161" s="438"/>
      <c r="GRK161" s="438"/>
      <c r="GRL161" s="438"/>
      <c r="GRM161" s="438"/>
      <c r="GRN161" s="438"/>
      <c r="GRO161" s="438"/>
      <c r="GRP161" s="438"/>
      <c r="GRQ161" s="438"/>
      <c r="GRR161" s="438"/>
      <c r="GRS161" s="438"/>
      <c r="GRT161" s="438"/>
      <c r="GRU161" s="438"/>
      <c r="GRV161" s="438"/>
      <c r="GRW161" s="438"/>
      <c r="GRX161" s="438"/>
      <c r="GRY161" s="438"/>
      <c r="GRZ161" s="438"/>
      <c r="GSA161" s="438"/>
      <c r="GSB161" s="438"/>
      <c r="GSC161" s="438"/>
      <c r="GSD161" s="438"/>
      <c r="GSE161" s="438"/>
      <c r="GSF161" s="438"/>
      <c r="GSG161" s="438"/>
      <c r="GSH161" s="438"/>
      <c r="GSI161" s="438"/>
      <c r="GSJ161" s="438"/>
      <c r="GSK161" s="438"/>
      <c r="GSL161" s="438"/>
      <c r="GSM161" s="438"/>
      <c r="GSN161" s="438"/>
      <c r="GSO161" s="438"/>
      <c r="GSP161" s="438"/>
      <c r="GSQ161" s="438"/>
      <c r="GSR161" s="438"/>
      <c r="GSS161" s="438"/>
      <c r="GST161" s="438"/>
      <c r="GSU161" s="438"/>
      <c r="GSV161" s="438"/>
      <c r="GSW161" s="438"/>
      <c r="GSX161" s="438"/>
      <c r="GSY161" s="438"/>
      <c r="GSZ161" s="438"/>
      <c r="GTA161" s="438"/>
      <c r="GTB161" s="438"/>
      <c r="GTC161" s="438"/>
      <c r="GTD161" s="438"/>
      <c r="GTE161" s="438"/>
      <c r="GTF161" s="438"/>
      <c r="GTG161" s="438"/>
      <c r="GTH161" s="438"/>
      <c r="GTI161" s="438"/>
      <c r="GTJ161" s="438"/>
      <c r="GTK161" s="438"/>
      <c r="GTL161" s="438"/>
      <c r="GTM161" s="438"/>
      <c r="GTN161" s="438"/>
      <c r="GTO161" s="438"/>
      <c r="GTP161" s="438"/>
      <c r="GTQ161" s="438"/>
      <c r="GTR161" s="438"/>
      <c r="GTS161" s="438"/>
      <c r="GTT161" s="438"/>
      <c r="GTU161" s="438"/>
      <c r="GTV161" s="438"/>
      <c r="GTW161" s="438"/>
      <c r="GTX161" s="438"/>
      <c r="GTY161" s="438"/>
      <c r="GTZ161" s="438"/>
      <c r="GUA161" s="438"/>
      <c r="GUB161" s="438"/>
      <c r="GUC161" s="438"/>
      <c r="GUD161" s="438"/>
      <c r="GUE161" s="438"/>
      <c r="GUF161" s="438"/>
      <c r="GUG161" s="438"/>
      <c r="GUH161" s="438"/>
      <c r="GUI161" s="438"/>
      <c r="GUJ161" s="438"/>
      <c r="GUK161" s="438"/>
      <c r="GUL161" s="438"/>
      <c r="GUM161" s="438"/>
      <c r="GUN161" s="438"/>
      <c r="GUO161" s="438"/>
      <c r="GUP161" s="438"/>
      <c r="GUQ161" s="438"/>
      <c r="GUR161" s="438"/>
      <c r="GUS161" s="438"/>
      <c r="GUT161" s="438"/>
      <c r="GUU161" s="438"/>
      <c r="GUV161" s="438"/>
      <c r="GUW161" s="438"/>
      <c r="GUX161" s="438"/>
      <c r="GUY161" s="438"/>
      <c r="GUZ161" s="438"/>
      <c r="GVA161" s="438"/>
      <c r="GVB161" s="438"/>
      <c r="GVC161" s="438"/>
      <c r="GVD161" s="438"/>
      <c r="GVE161" s="438"/>
      <c r="GVF161" s="438"/>
      <c r="GVG161" s="438"/>
      <c r="GVH161" s="438"/>
      <c r="GVI161" s="438"/>
      <c r="GVJ161" s="438"/>
      <c r="GVK161" s="438"/>
      <c r="GVL161" s="438"/>
      <c r="GVM161" s="438"/>
      <c r="GVN161" s="438"/>
      <c r="GVO161" s="438"/>
      <c r="GVP161" s="438"/>
      <c r="GVQ161" s="438"/>
      <c r="GVR161" s="438"/>
      <c r="GVS161" s="438"/>
      <c r="GVT161" s="438"/>
      <c r="GVU161" s="438"/>
      <c r="GVV161" s="438"/>
      <c r="GVW161" s="438"/>
      <c r="GVX161" s="438"/>
      <c r="GVY161" s="438"/>
      <c r="GVZ161" s="438"/>
      <c r="GWA161" s="438"/>
      <c r="GWB161" s="438"/>
      <c r="GWC161" s="438"/>
      <c r="GWD161" s="438"/>
      <c r="GWE161" s="438"/>
      <c r="GWF161" s="438"/>
      <c r="GWG161" s="438"/>
      <c r="GWH161" s="438"/>
      <c r="GWI161" s="438"/>
      <c r="GWJ161" s="438"/>
      <c r="GWK161" s="438"/>
      <c r="GWL161" s="438"/>
      <c r="GWM161" s="438"/>
      <c r="GWN161" s="438"/>
      <c r="GWO161" s="438"/>
      <c r="GWP161" s="438"/>
      <c r="GWQ161" s="438"/>
      <c r="GWR161" s="438"/>
      <c r="GWS161" s="438"/>
      <c r="GWT161" s="438"/>
      <c r="GWU161" s="438"/>
      <c r="GWV161" s="438"/>
      <c r="GWW161" s="438"/>
      <c r="GWX161" s="438"/>
      <c r="GWY161" s="438"/>
      <c r="GWZ161" s="438"/>
      <c r="GXA161" s="438"/>
      <c r="GXB161" s="438"/>
      <c r="GXC161" s="438"/>
      <c r="GXD161" s="438"/>
      <c r="GXE161" s="438"/>
      <c r="GXF161" s="438"/>
      <c r="GXG161" s="438"/>
      <c r="GXH161" s="438"/>
      <c r="GXI161" s="438"/>
      <c r="GXJ161" s="438"/>
      <c r="GXK161" s="438"/>
      <c r="GXL161" s="438"/>
      <c r="GXM161" s="438"/>
      <c r="GXN161" s="438"/>
      <c r="GXO161" s="438"/>
      <c r="GXP161" s="438"/>
      <c r="GXQ161" s="438"/>
      <c r="GXR161" s="438"/>
      <c r="GXS161" s="438"/>
      <c r="GXT161" s="438"/>
      <c r="GXU161" s="438"/>
      <c r="GXV161" s="438"/>
      <c r="GXW161" s="438"/>
      <c r="GXX161" s="438"/>
      <c r="GXY161" s="438"/>
      <c r="GXZ161" s="438"/>
      <c r="GYA161" s="438"/>
      <c r="GYB161" s="438"/>
      <c r="GYC161" s="438"/>
      <c r="GYD161" s="438"/>
      <c r="GYE161" s="438"/>
      <c r="GYF161" s="438"/>
      <c r="GYG161" s="438"/>
      <c r="GYH161" s="438"/>
      <c r="GYI161" s="438"/>
      <c r="GYJ161" s="438"/>
      <c r="GYK161" s="438"/>
      <c r="GYL161" s="438"/>
      <c r="GYM161" s="438"/>
      <c r="GYN161" s="438"/>
      <c r="GYO161" s="438"/>
      <c r="GYP161" s="438"/>
      <c r="GYQ161" s="438"/>
      <c r="GYR161" s="438"/>
      <c r="GYS161" s="438"/>
      <c r="GYT161" s="438"/>
      <c r="GYU161" s="438"/>
      <c r="GYV161" s="438"/>
      <c r="GYW161" s="438"/>
      <c r="GYX161" s="438"/>
      <c r="GYY161" s="438"/>
      <c r="GYZ161" s="438"/>
      <c r="GZA161" s="438"/>
      <c r="GZB161" s="438"/>
      <c r="GZC161" s="438"/>
      <c r="GZD161" s="438"/>
      <c r="GZE161" s="438"/>
      <c r="GZF161" s="438"/>
      <c r="GZG161" s="438"/>
      <c r="GZH161" s="438"/>
      <c r="GZI161" s="438"/>
      <c r="GZJ161" s="438"/>
      <c r="GZK161" s="438"/>
      <c r="GZL161" s="438"/>
      <c r="GZM161" s="438"/>
      <c r="GZN161" s="438"/>
      <c r="GZO161" s="438"/>
      <c r="GZP161" s="438"/>
      <c r="GZQ161" s="438"/>
      <c r="GZR161" s="438"/>
      <c r="GZS161" s="438"/>
      <c r="GZT161" s="438"/>
      <c r="GZU161" s="438"/>
      <c r="GZV161" s="438"/>
      <c r="GZW161" s="438"/>
      <c r="GZX161" s="438"/>
      <c r="GZY161" s="438"/>
      <c r="GZZ161" s="438"/>
      <c r="HAA161" s="438"/>
      <c r="HAB161" s="438"/>
      <c r="HAC161" s="438"/>
      <c r="HAD161" s="438"/>
      <c r="HAE161" s="438"/>
      <c r="HAF161" s="438"/>
      <c r="HAG161" s="438"/>
      <c r="HAH161" s="438"/>
      <c r="HAI161" s="438"/>
      <c r="HAJ161" s="438"/>
      <c r="HAK161" s="438"/>
      <c r="HAL161" s="438"/>
      <c r="HAM161" s="438"/>
      <c r="HAN161" s="438"/>
      <c r="HAO161" s="438"/>
      <c r="HAP161" s="438"/>
      <c r="HAQ161" s="438"/>
      <c r="HAR161" s="438"/>
      <c r="HAS161" s="438"/>
      <c r="HAT161" s="438"/>
      <c r="HAU161" s="438"/>
      <c r="HAV161" s="438"/>
      <c r="HAW161" s="438"/>
      <c r="HAX161" s="438"/>
      <c r="HAY161" s="438"/>
      <c r="HAZ161" s="438"/>
      <c r="HBA161" s="438"/>
      <c r="HBB161" s="438"/>
      <c r="HBC161" s="438"/>
      <c r="HBD161" s="438"/>
      <c r="HBE161" s="438"/>
      <c r="HBF161" s="438"/>
      <c r="HBG161" s="438"/>
      <c r="HBH161" s="438"/>
      <c r="HBI161" s="438"/>
      <c r="HBJ161" s="438"/>
      <c r="HBK161" s="438"/>
      <c r="HBL161" s="438"/>
      <c r="HBM161" s="438"/>
      <c r="HBN161" s="438"/>
      <c r="HBO161" s="438"/>
      <c r="HBP161" s="438"/>
      <c r="HBQ161" s="438"/>
      <c r="HBR161" s="438"/>
      <c r="HBS161" s="438"/>
      <c r="HBT161" s="438"/>
      <c r="HBU161" s="438"/>
      <c r="HBV161" s="438"/>
      <c r="HBW161" s="438"/>
      <c r="HBX161" s="438"/>
      <c r="HBY161" s="438"/>
      <c r="HBZ161" s="438"/>
      <c r="HCA161" s="438"/>
      <c r="HCB161" s="438"/>
      <c r="HCC161" s="438"/>
      <c r="HCD161" s="438"/>
      <c r="HCE161" s="438"/>
      <c r="HCF161" s="438"/>
      <c r="HCG161" s="438"/>
      <c r="HCH161" s="438"/>
      <c r="HCI161" s="438"/>
      <c r="HCJ161" s="438"/>
      <c r="HCK161" s="438"/>
      <c r="HCL161" s="438"/>
      <c r="HCM161" s="438"/>
      <c r="HCN161" s="438"/>
      <c r="HCO161" s="438"/>
      <c r="HCP161" s="438"/>
      <c r="HCQ161" s="438"/>
      <c r="HCR161" s="438"/>
      <c r="HCS161" s="438"/>
      <c r="HCT161" s="438"/>
      <c r="HCU161" s="438"/>
      <c r="HCV161" s="438"/>
      <c r="HCW161" s="438"/>
      <c r="HCX161" s="438"/>
      <c r="HCY161" s="438"/>
      <c r="HCZ161" s="438"/>
      <c r="HDA161" s="438"/>
      <c r="HDB161" s="438"/>
      <c r="HDC161" s="438"/>
      <c r="HDD161" s="438"/>
      <c r="HDE161" s="438"/>
      <c r="HDF161" s="438"/>
      <c r="HDG161" s="438"/>
      <c r="HDH161" s="438"/>
      <c r="HDI161" s="438"/>
      <c r="HDJ161" s="438"/>
      <c r="HDK161" s="438"/>
      <c r="HDL161" s="438"/>
      <c r="HDM161" s="438"/>
      <c r="HDN161" s="438"/>
      <c r="HDO161" s="438"/>
      <c r="HDP161" s="438"/>
      <c r="HDQ161" s="438"/>
      <c r="HDR161" s="438"/>
      <c r="HDS161" s="438"/>
      <c r="HDT161" s="438"/>
      <c r="HDU161" s="438"/>
      <c r="HDV161" s="438"/>
      <c r="HDW161" s="438"/>
      <c r="HDX161" s="438"/>
      <c r="HDY161" s="438"/>
      <c r="HDZ161" s="438"/>
      <c r="HEA161" s="438"/>
      <c r="HEB161" s="438"/>
      <c r="HEC161" s="438"/>
      <c r="HED161" s="438"/>
      <c r="HEE161" s="438"/>
      <c r="HEF161" s="438"/>
      <c r="HEG161" s="438"/>
      <c r="HEH161" s="438"/>
      <c r="HEI161" s="438"/>
      <c r="HEJ161" s="438"/>
      <c r="HEK161" s="438"/>
      <c r="HEL161" s="438"/>
      <c r="HEM161" s="438"/>
      <c r="HEN161" s="438"/>
      <c r="HEO161" s="438"/>
      <c r="HEP161" s="438"/>
      <c r="HEQ161" s="438"/>
      <c r="HER161" s="438"/>
      <c r="HES161" s="438"/>
      <c r="HET161" s="438"/>
      <c r="HEU161" s="438"/>
      <c r="HEV161" s="438"/>
      <c r="HEW161" s="438"/>
      <c r="HEX161" s="438"/>
      <c r="HEY161" s="438"/>
      <c r="HEZ161" s="438"/>
      <c r="HFA161" s="438"/>
      <c r="HFB161" s="438"/>
      <c r="HFC161" s="438"/>
      <c r="HFD161" s="438"/>
      <c r="HFE161" s="438"/>
      <c r="HFF161" s="438"/>
      <c r="HFG161" s="438"/>
      <c r="HFH161" s="438"/>
      <c r="HFI161" s="438"/>
      <c r="HFJ161" s="438"/>
      <c r="HFK161" s="438"/>
      <c r="HFL161" s="438"/>
      <c r="HFM161" s="438"/>
      <c r="HFN161" s="438"/>
      <c r="HFO161" s="438"/>
      <c r="HFP161" s="438"/>
      <c r="HFQ161" s="438"/>
      <c r="HFR161" s="438"/>
      <c r="HFS161" s="438"/>
      <c r="HFT161" s="438"/>
      <c r="HFU161" s="438"/>
      <c r="HFV161" s="438"/>
      <c r="HFW161" s="438"/>
      <c r="HFX161" s="438"/>
      <c r="HFY161" s="438"/>
      <c r="HFZ161" s="438"/>
      <c r="HGA161" s="438"/>
      <c r="HGB161" s="438"/>
      <c r="HGC161" s="438"/>
      <c r="HGD161" s="438"/>
      <c r="HGE161" s="438"/>
      <c r="HGF161" s="438"/>
      <c r="HGG161" s="438"/>
      <c r="HGH161" s="438"/>
      <c r="HGI161" s="438"/>
      <c r="HGJ161" s="438"/>
      <c r="HGK161" s="438"/>
      <c r="HGL161" s="438"/>
      <c r="HGM161" s="438"/>
      <c r="HGN161" s="438"/>
      <c r="HGO161" s="438"/>
      <c r="HGP161" s="438"/>
      <c r="HGQ161" s="438"/>
      <c r="HGR161" s="438"/>
      <c r="HGS161" s="438"/>
      <c r="HGT161" s="438"/>
      <c r="HGU161" s="438"/>
      <c r="HGV161" s="438"/>
      <c r="HGW161" s="438"/>
      <c r="HGX161" s="438"/>
      <c r="HGY161" s="438"/>
      <c r="HGZ161" s="438"/>
      <c r="HHA161" s="438"/>
      <c r="HHB161" s="438"/>
      <c r="HHC161" s="438"/>
      <c r="HHD161" s="438"/>
      <c r="HHE161" s="438"/>
      <c r="HHF161" s="438"/>
      <c r="HHG161" s="438"/>
      <c r="HHH161" s="438"/>
      <c r="HHI161" s="438"/>
      <c r="HHJ161" s="438"/>
      <c r="HHK161" s="438"/>
      <c r="HHL161" s="438"/>
      <c r="HHM161" s="438"/>
      <c r="HHN161" s="438"/>
      <c r="HHO161" s="438"/>
      <c r="HHP161" s="438"/>
      <c r="HHQ161" s="438"/>
      <c r="HHR161" s="438"/>
      <c r="HHS161" s="438"/>
      <c r="HHT161" s="438"/>
      <c r="HHU161" s="438"/>
      <c r="HHV161" s="438"/>
      <c r="HHW161" s="438"/>
      <c r="HHX161" s="438"/>
      <c r="HHY161" s="438"/>
      <c r="HHZ161" s="438"/>
      <c r="HIA161" s="438"/>
      <c r="HIB161" s="438"/>
      <c r="HIC161" s="438"/>
      <c r="HID161" s="438"/>
      <c r="HIE161" s="438"/>
      <c r="HIF161" s="438"/>
      <c r="HIG161" s="438"/>
      <c r="HIH161" s="438"/>
      <c r="HII161" s="438"/>
      <c r="HIJ161" s="438"/>
      <c r="HIK161" s="438"/>
      <c r="HIL161" s="438"/>
      <c r="HIM161" s="438"/>
      <c r="HIN161" s="438"/>
      <c r="HIO161" s="438"/>
      <c r="HIP161" s="438"/>
      <c r="HIQ161" s="438"/>
      <c r="HIR161" s="438"/>
      <c r="HIS161" s="438"/>
      <c r="HIT161" s="438"/>
      <c r="HIU161" s="438"/>
      <c r="HIV161" s="438"/>
      <c r="HIW161" s="438"/>
      <c r="HIX161" s="438"/>
      <c r="HIY161" s="438"/>
      <c r="HIZ161" s="438"/>
      <c r="HJA161" s="438"/>
      <c r="HJB161" s="438"/>
      <c r="HJC161" s="438"/>
      <c r="HJD161" s="438"/>
      <c r="HJE161" s="438"/>
      <c r="HJF161" s="438"/>
      <c r="HJG161" s="438"/>
      <c r="HJH161" s="438"/>
      <c r="HJI161" s="438"/>
      <c r="HJJ161" s="438"/>
      <c r="HJK161" s="438"/>
      <c r="HJL161" s="438"/>
      <c r="HJM161" s="438"/>
      <c r="HJN161" s="438"/>
      <c r="HJO161" s="438"/>
      <c r="HJP161" s="438"/>
      <c r="HJQ161" s="438"/>
      <c r="HJR161" s="438"/>
      <c r="HJS161" s="438"/>
      <c r="HJT161" s="438"/>
      <c r="HJU161" s="438"/>
      <c r="HJV161" s="438"/>
      <c r="HJW161" s="438"/>
      <c r="HJX161" s="438"/>
      <c r="HJY161" s="438"/>
      <c r="HJZ161" s="438"/>
      <c r="HKA161" s="438"/>
      <c r="HKB161" s="438"/>
      <c r="HKC161" s="438"/>
      <c r="HKD161" s="438"/>
      <c r="HKE161" s="438"/>
      <c r="HKF161" s="438"/>
      <c r="HKG161" s="438"/>
      <c r="HKH161" s="438"/>
      <c r="HKI161" s="438"/>
      <c r="HKJ161" s="438"/>
      <c r="HKK161" s="438"/>
      <c r="HKL161" s="438"/>
      <c r="HKM161" s="438"/>
      <c r="HKN161" s="438"/>
      <c r="HKO161" s="438"/>
      <c r="HKP161" s="438"/>
      <c r="HKQ161" s="438"/>
      <c r="HKR161" s="438"/>
      <c r="HKS161" s="438"/>
      <c r="HKT161" s="438"/>
      <c r="HKU161" s="438"/>
      <c r="HKV161" s="438"/>
      <c r="HKW161" s="438"/>
      <c r="HKX161" s="438"/>
      <c r="HKY161" s="438"/>
      <c r="HKZ161" s="438"/>
      <c r="HLA161" s="438"/>
      <c r="HLB161" s="438"/>
      <c r="HLC161" s="438"/>
      <c r="HLD161" s="438"/>
      <c r="HLE161" s="438"/>
      <c r="HLF161" s="438"/>
      <c r="HLG161" s="438"/>
      <c r="HLH161" s="438"/>
      <c r="HLI161" s="438"/>
      <c r="HLJ161" s="438"/>
      <c r="HLK161" s="438"/>
      <c r="HLL161" s="438"/>
      <c r="HLM161" s="438"/>
      <c r="HLN161" s="438"/>
      <c r="HLO161" s="438"/>
      <c r="HLP161" s="438"/>
      <c r="HLQ161" s="438"/>
      <c r="HLR161" s="438"/>
      <c r="HLS161" s="438"/>
      <c r="HLT161" s="438"/>
      <c r="HLU161" s="438"/>
      <c r="HLV161" s="438"/>
      <c r="HLW161" s="438"/>
      <c r="HLX161" s="438"/>
      <c r="HLY161" s="438"/>
      <c r="HLZ161" s="438"/>
      <c r="HMA161" s="438"/>
      <c r="HMB161" s="438"/>
      <c r="HMC161" s="438"/>
      <c r="HMD161" s="438"/>
      <c r="HME161" s="438"/>
      <c r="HMF161" s="438"/>
      <c r="HMG161" s="438"/>
      <c r="HMH161" s="438"/>
      <c r="HMI161" s="438"/>
      <c r="HMJ161" s="438"/>
      <c r="HMK161" s="438"/>
      <c r="HML161" s="438"/>
      <c r="HMM161" s="438"/>
      <c r="HMN161" s="438"/>
      <c r="HMO161" s="438"/>
      <c r="HMP161" s="438"/>
      <c r="HMQ161" s="438"/>
      <c r="HMR161" s="438"/>
      <c r="HMS161" s="438"/>
      <c r="HMT161" s="438"/>
      <c r="HMU161" s="438"/>
      <c r="HMV161" s="438"/>
      <c r="HMW161" s="438"/>
      <c r="HMX161" s="438"/>
      <c r="HMY161" s="438"/>
      <c r="HMZ161" s="438"/>
      <c r="HNA161" s="438"/>
      <c r="HNB161" s="438"/>
      <c r="HNC161" s="438"/>
      <c r="HND161" s="438"/>
      <c r="HNE161" s="438"/>
      <c r="HNF161" s="438"/>
      <c r="HNG161" s="438"/>
      <c r="HNH161" s="438"/>
      <c r="HNI161" s="438"/>
      <c r="HNJ161" s="438"/>
      <c r="HNK161" s="438"/>
      <c r="HNL161" s="438"/>
      <c r="HNM161" s="438"/>
      <c r="HNN161" s="438"/>
      <c r="HNO161" s="438"/>
      <c r="HNP161" s="438"/>
      <c r="HNQ161" s="438"/>
      <c r="HNR161" s="438"/>
      <c r="HNS161" s="438"/>
      <c r="HNT161" s="438"/>
      <c r="HNU161" s="438"/>
      <c r="HNV161" s="438"/>
      <c r="HNW161" s="438"/>
      <c r="HNX161" s="438"/>
      <c r="HNY161" s="438"/>
      <c r="HNZ161" s="438"/>
      <c r="HOA161" s="438"/>
      <c r="HOB161" s="438"/>
      <c r="HOC161" s="438"/>
      <c r="HOD161" s="438"/>
      <c r="HOE161" s="438"/>
      <c r="HOF161" s="438"/>
      <c r="HOG161" s="438"/>
      <c r="HOH161" s="438"/>
      <c r="HOI161" s="438"/>
      <c r="HOJ161" s="438"/>
      <c r="HOK161" s="438"/>
      <c r="HOL161" s="438"/>
      <c r="HOM161" s="438"/>
      <c r="HON161" s="438"/>
      <c r="HOO161" s="438"/>
      <c r="HOP161" s="438"/>
      <c r="HOQ161" s="438"/>
      <c r="HOR161" s="438"/>
      <c r="HOS161" s="438"/>
      <c r="HOT161" s="438"/>
      <c r="HOU161" s="438"/>
      <c r="HOV161" s="438"/>
      <c r="HOW161" s="438"/>
      <c r="HOX161" s="438"/>
      <c r="HOY161" s="438"/>
      <c r="HOZ161" s="438"/>
      <c r="HPA161" s="438"/>
      <c r="HPB161" s="438"/>
      <c r="HPC161" s="438"/>
      <c r="HPD161" s="438"/>
      <c r="HPE161" s="438"/>
      <c r="HPF161" s="438"/>
      <c r="HPG161" s="438"/>
      <c r="HPH161" s="438"/>
      <c r="HPI161" s="438"/>
      <c r="HPJ161" s="438"/>
      <c r="HPK161" s="438"/>
      <c r="HPL161" s="438"/>
      <c r="HPM161" s="438"/>
      <c r="HPN161" s="438"/>
      <c r="HPO161" s="438"/>
      <c r="HPP161" s="438"/>
      <c r="HPQ161" s="438"/>
      <c r="HPR161" s="438"/>
      <c r="HPS161" s="438"/>
      <c r="HPT161" s="438"/>
      <c r="HPU161" s="438"/>
      <c r="HPV161" s="438"/>
      <c r="HPW161" s="438"/>
      <c r="HPX161" s="438"/>
      <c r="HPY161" s="438"/>
      <c r="HPZ161" s="438"/>
      <c r="HQA161" s="438"/>
      <c r="HQB161" s="438"/>
      <c r="HQC161" s="438"/>
      <c r="HQD161" s="438"/>
      <c r="HQE161" s="438"/>
      <c r="HQF161" s="438"/>
      <c r="HQG161" s="438"/>
      <c r="HQH161" s="438"/>
      <c r="HQI161" s="438"/>
      <c r="HQJ161" s="438"/>
      <c r="HQK161" s="438"/>
      <c r="HQL161" s="438"/>
      <c r="HQM161" s="438"/>
      <c r="HQN161" s="438"/>
      <c r="HQO161" s="438"/>
      <c r="HQP161" s="438"/>
      <c r="HQQ161" s="438"/>
      <c r="HQR161" s="438"/>
      <c r="HQS161" s="438"/>
      <c r="HQT161" s="438"/>
      <c r="HQU161" s="438"/>
      <c r="HQV161" s="438"/>
      <c r="HQW161" s="438"/>
      <c r="HQX161" s="438"/>
      <c r="HQY161" s="438"/>
      <c r="HQZ161" s="438"/>
      <c r="HRA161" s="438"/>
      <c r="HRB161" s="438"/>
      <c r="HRC161" s="438"/>
      <c r="HRD161" s="438"/>
      <c r="HRE161" s="438"/>
      <c r="HRF161" s="438"/>
      <c r="HRG161" s="438"/>
      <c r="HRH161" s="438"/>
      <c r="HRI161" s="438"/>
      <c r="HRJ161" s="438"/>
      <c r="HRK161" s="438"/>
      <c r="HRL161" s="438"/>
      <c r="HRM161" s="438"/>
      <c r="HRN161" s="438"/>
      <c r="HRO161" s="438"/>
      <c r="HRP161" s="438"/>
      <c r="HRQ161" s="438"/>
      <c r="HRR161" s="438"/>
      <c r="HRS161" s="438"/>
      <c r="HRT161" s="438"/>
      <c r="HRU161" s="438"/>
      <c r="HRV161" s="438"/>
      <c r="HRW161" s="438"/>
      <c r="HRX161" s="438"/>
      <c r="HRY161" s="438"/>
      <c r="HRZ161" s="438"/>
      <c r="HSA161" s="438"/>
      <c r="HSB161" s="438"/>
      <c r="HSC161" s="438"/>
      <c r="HSD161" s="438"/>
      <c r="HSE161" s="438"/>
      <c r="HSF161" s="438"/>
      <c r="HSG161" s="438"/>
      <c r="HSH161" s="438"/>
      <c r="HSI161" s="438"/>
      <c r="HSJ161" s="438"/>
      <c r="HSK161" s="438"/>
      <c r="HSL161" s="438"/>
      <c r="HSM161" s="438"/>
      <c r="HSN161" s="438"/>
      <c r="HSO161" s="438"/>
      <c r="HSP161" s="438"/>
      <c r="HSQ161" s="438"/>
      <c r="HSR161" s="438"/>
      <c r="HSS161" s="438"/>
      <c r="HST161" s="438"/>
      <c r="HSU161" s="438"/>
      <c r="HSV161" s="438"/>
      <c r="HSW161" s="438"/>
      <c r="HSX161" s="438"/>
      <c r="HSY161" s="438"/>
      <c r="HSZ161" s="438"/>
      <c r="HTA161" s="438"/>
      <c r="HTB161" s="438"/>
      <c r="HTC161" s="438"/>
      <c r="HTD161" s="438"/>
      <c r="HTE161" s="438"/>
      <c r="HTF161" s="438"/>
      <c r="HTG161" s="438"/>
      <c r="HTH161" s="438"/>
      <c r="HTI161" s="438"/>
      <c r="HTJ161" s="438"/>
      <c r="HTK161" s="438"/>
      <c r="HTL161" s="438"/>
      <c r="HTM161" s="438"/>
      <c r="HTN161" s="438"/>
      <c r="HTO161" s="438"/>
      <c r="HTP161" s="438"/>
      <c r="HTQ161" s="438"/>
      <c r="HTR161" s="438"/>
      <c r="HTS161" s="438"/>
      <c r="HTT161" s="438"/>
      <c r="HTU161" s="438"/>
      <c r="HTV161" s="438"/>
      <c r="HTW161" s="438"/>
      <c r="HTX161" s="438"/>
      <c r="HTY161" s="438"/>
      <c r="HTZ161" s="438"/>
      <c r="HUA161" s="438"/>
      <c r="HUB161" s="438"/>
      <c r="HUC161" s="438"/>
      <c r="HUD161" s="438"/>
      <c r="HUE161" s="438"/>
      <c r="HUF161" s="438"/>
      <c r="HUG161" s="438"/>
      <c r="HUH161" s="438"/>
      <c r="HUI161" s="438"/>
      <c r="HUJ161" s="438"/>
      <c r="HUK161" s="438"/>
      <c r="HUL161" s="438"/>
      <c r="HUM161" s="438"/>
      <c r="HUN161" s="438"/>
      <c r="HUO161" s="438"/>
      <c r="HUP161" s="438"/>
      <c r="HUQ161" s="438"/>
      <c r="HUR161" s="438"/>
      <c r="HUS161" s="438"/>
      <c r="HUT161" s="438"/>
      <c r="HUU161" s="438"/>
      <c r="HUV161" s="438"/>
      <c r="HUW161" s="438"/>
      <c r="HUX161" s="438"/>
      <c r="HUY161" s="438"/>
      <c r="HUZ161" s="438"/>
      <c r="HVA161" s="438"/>
      <c r="HVB161" s="438"/>
      <c r="HVC161" s="438"/>
      <c r="HVD161" s="438"/>
      <c r="HVE161" s="438"/>
      <c r="HVF161" s="438"/>
      <c r="HVG161" s="438"/>
      <c r="HVH161" s="438"/>
      <c r="HVI161" s="438"/>
      <c r="HVJ161" s="438"/>
      <c r="HVK161" s="438"/>
      <c r="HVL161" s="438"/>
      <c r="HVM161" s="438"/>
      <c r="HVN161" s="438"/>
      <c r="HVO161" s="438"/>
      <c r="HVP161" s="438"/>
      <c r="HVQ161" s="438"/>
      <c r="HVR161" s="438"/>
      <c r="HVS161" s="438"/>
      <c r="HVT161" s="438"/>
      <c r="HVU161" s="438"/>
      <c r="HVV161" s="438"/>
      <c r="HVW161" s="438"/>
      <c r="HVX161" s="438"/>
      <c r="HVY161" s="438"/>
      <c r="HVZ161" s="438"/>
      <c r="HWA161" s="438"/>
      <c r="HWB161" s="438"/>
      <c r="HWC161" s="438"/>
      <c r="HWD161" s="438"/>
      <c r="HWE161" s="438"/>
      <c r="HWF161" s="438"/>
      <c r="HWG161" s="438"/>
      <c r="HWH161" s="438"/>
      <c r="HWI161" s="438"/>
      <c r="HWJ161" s="438"/>
      <c r="HWK161" s="438"/>
      <c r="HWL161" s="438"/>
      <c r="HWM161" s="438"/>
      <c r="HWN161" s="438"/>
      <c r="HWO161" s="438"/>
      <c r="HWP161" s="438"/>
      <c r="HWQ161" s="438"/>
      <c r="HWR161" s="438"/>
      <c r="HWS161" s="438"/>
      <c r="HWT161" s="438"/>
      <c r="HWU161" s="438"/>
      <c r="HWV161" s="438"/>
      <c r="HWW161" s="438"/>
      <c r="HWX161" s="438"/>
      <c r="HWY161" s="438"/>
      <c r="HWZ161" s="438"/>
      <c r="HXA161" s="438"/>
      <c r="HXB161" s="438"/>
      <c r="HXC161" s="438"/>
      <c r="HXD161" s="438"/>
      <c r="HXE161" s="438"/>
      <c r="HXF161" s="438"/>
      <c r="HXG161" s="438"/>
      <c r="HXH161" s="438"/>
      <c r="HXI161" s="438"/>
      <c r="HXJ161" s="438"/>
      <c r="HXK161" s="438"/>
      <c r="HXL161" s="438"/>
      <c r="HXM161" s="438"/>
      <c r="HXN161" s="438"/>
      <c r="HXO161" s="438"/>
      <c r="HXP161" s="438"/>
      <c r="HXQ161" s="438"/>
      <c r="HXR161" s="438"/>
      <c r="HXS161" s="438"/>
      <c r="HXT161" s="438"/>
      <c r="HXU161" s="438"/>
      <c r="HXV161" s="438"/>
      <c r="HXW161" s="438"/>
      <c r="HXX161" s="438"/>
      <c r="HXY161" s="438"/>
      <c r="HXZ161" s="438"/>
      <c r="HYA161" s="438"/>
      <c r="HYB161" s="438"/>
      <c r="HYC161" s="438"/>
      <c r="HYD161" s="438"/>
      <c r="HYE161" s="438"/>
      <c r="HYF161" s="438"/>
      <c r="HYG161" s="438"/>
      <c r="HYH161" s="438"/>
      <c r="HYI161" s="438"/>
      <c r="HYJ161" s="438"/>
      <c r="HYK161" s="438"/>
      <c r="HYL161" s="438"/>
      <c r="HYM161" s="438"/>
      <c r="HYN161" s="438"/>
      <c r="HYO161" s="438"/>
      <c r="HYP161" s="438"/>
      <c r="HYQ161" s="438"/>
      <c r="HYR161" s="438"/>
      <c r="HYS161" s="438"/>
      <c r="HYT161" s="438"/>
      <c r="HYU161" s="438"/>
      <c r="HYV161" s="438"/>
      <c r="HYW161" s="438"/>
      <c r="HYX161" s="438"/>
      <c r="HYY161" s="438"/>
      <c r="HYZ161" s="438"/>
      <c r="HZA161" s="438"/>
      <c r="HZB161" s="438"/>
      <c r="HZC161" s="438"/>
      <c r="HZD161" s="438"/>
      <c r="HZE161" s="438"/>
      <c r="HZF161" s="438"/>
      <c r="HZG161" s="438"/>
      <c r="HZH161" s="438"/>
      <c r="HZI161" s="438"/>
      <c r="HZJ161" s="438"/>
      <c r="HZK161" s="438"/>
      <c r="HZL161" s="438"/>
      <c r="HZM161" s="438"/>
      <c r="HZN161" s="438"/>
      <c r="HZO161" s="438"/>
      <c r="HZP161" s="438"/>
      <c r="HZQ161" s="438"/>
      <c r="HZR161" s="438"/>
      <c r="HZS161" s="438"/>
      <c r="HZT161" s="438"/>
      <c r="HZU161" s="438"/>
      <c r="HZV161" s="438"/>
      <c r="HZW161" s="438"/>
      <c r="HZX161" s="438"/>
      <c r="HZY161" s="438"/>
      <c r="HZZ161" s="438"/>
      <c r="IAA161" s="438"/>
      <c r="IAB161" s="438"/>
      <c r="IAC161" s="438"/>
      <c r="IAD161" s="438"/>
      <c r="IAE161" s="438"/>
      <c r="IAF161" s="438"/>
      <c r="IAG161" s="438"/>
      <c r="IAH161" s="438"/>
      <c r="IAI161" s="438"/>
      <c r="IAJ161" s="438"/>
      <c r="IAK161" s="438"/>
      <c r="IAL161" s="438"/>
      <c r="IAM161" s="438"/>
      <c r="IAN161" s="438"/>
      <c r="IAO161" s="438"/>
      <c r="IAP161" s="438"/>
      <c r="IAQ161" s="438"/>
      <c r="IAR161" s="438"/>
      <c r="IAS161" s="438"/>
      <c r="IAT161" s="438"/>
      <c r="IAU161" s="438"/>
      <c r="IAV161" s="438"/>
      <c r="IAW161" s="438"/>
      <c r="IAX161" s="438"/>
      <c r="IAY161" s="438"/>
      <c r="IAZ161" s="438"/>
      <c r="IBA161" s="438"/>
      <c r="IBB161" s="438"/>
      <c r="IBC161" s="438"/>
      <c r="IBD161" s="438"/>
      <c r="IBE161" s="438"/>
      <c r="IBF161" s="438"/>
      <c r="IBG161" s="438"/>
      <c r="IBH161" s="438"/>
      <c r="IBI161" s="438"/>
      <c r="IBJ161" s="438"/>
      <c r="IBK161" s="438"/>
      <c r="IBL161" s="438"/>
      <c r="IBM161" s="438"/>
      <c r="IBN161" s="438"/>
      <c r="IBO161" s="438"/>
      <c r="IBP161" s="438"/>
      <c r="IBQ161" s="438"/>
      <c r="IBR161" s="438"/>
      <c r="IBS161" s="438"/>
      <c r="IBT161" s="438"/>
      <c r="IBU161" s="438"/>
      <c r="IBV161" s="438"/>
      <c r="IBW161" s="438"/>
      <c r="IBX161" s="438"/>
      <c r="IBY161" s="438"/>
      <c r="IBZ161" s="438"/>
      <c r="ICA161" s="438"/>
      <c r="ICB161" s="438"/>
      <c r="ICC161" s="438"/>
      <c r="ICD161" s="438"/>
      <c r="ICE161" s="438"/>
      <c r="ICF161" s="438"/>
      <c r="ICG161" s="438"/>
      <c r="ICH161" s="438"/>
      <c r="ICI161" s="438"/>
      <c r="ICJ161" s="438"/>
      <c r="ICK161" s="438"/>
      <c r="ICL161" s="438"/>
      <c r="ICM161" s="438"/>
      <c r="ICN161" s="438"/>
      <c r="ICO161" s="438"/>
      <c r="ICP161" s="438"/>
      <c r="ICQ161" s="438"/>
      <c r="ICR161" s="438"/>
      <c r="ICS161" s="438"/>
      <c r="ICT161" s="438"/>
      <c r="ICU161" s="438"/>
      <c r="ICV161" s="438"/>
      <c r="ICW161" s="438"/>
      <c r="ICX161" s="438"/>
      <c r="ICY161" s="438"/>
      <c r="ICZ161" s="438"/>
      <c r="IDA161" s="438"/>
      <c r="IDB161" s="438"/>
      <c r="IDC161" s="438"/>
      <c r="IDD161" s="438"/>
      <c r="IDE161" s="438"/>
      <c r="IDF161" s="438"/>
      <c r="IDG161" s="438"/>
      <c r="IDH161" s="438"/>
      <c r="IDI161" s="438"/>
      <c r="IDJ161" s="438"/>
      <c r="IDK161" s="438"/>
      <c r="IDL161" s="438"/>
      <c r="IDM161" s="438"/>
      <c r="IDN161" s="438"/>
      <c r="IDO161" s="438"/>
      <c r="IDP161" s="438"/>
      <c r="IDQ161" s="438"/>
      <c r="IDR161" s="438"/>
      <c r="IDS161" s="438"/>
      <c r="IDT161" s="438"/>
      <c r="IDU161" s="438"/>
      <c r="IDV161" s="438"/>
      <c r="IDW161" s="438"/>
      <c r="IDX161" s="438"/>
      <c r="IDY161" s="438"/>
      <c r="IDZ161" s="438"/>
      <c r="IEA161" s="438"/>
      <c r="IEB161" s="438"/>
      <c r="IEC161" s="438"/>
      <c r="IED161" s="438"/>
      <c r="IEE161" s="438"/>
      <c r="IEF161" s="438"/>
      <c r="IEG161" s="438"/>
      <c r="IEH161" s="438"/>
      <c r="IEI161" s="438"/>
      <c r="IEJ161" s="438"/>
      <c r="IEK161" s="438"/>
      <c r="IEL161" s="438"/>
      <c r="IEM161" s="438"/>
      <c r="IEN161" s="438"/>
      <c r="IEO161" s="438"/>
      <c r="IEP161" s="438"/>
      <c r="IEQ161" s="438"/>
      <c r="IER161" s="438"/>
      <c r="IES161" s="438"/>
      <c r="IET161" s="438"/>
      <c r="IEU161" s="438"/>
      <c r="IEV161" s="438"/>
      <c r="IEW161" s="438"/>
      <c r="IEX161" s="438"/>
      <c r="IEY161" s="438"/>
      <c r="IEZ161" s="438"/>
      <c r="IFA161" s="438"/>
      <c r="IFB161" s="438"/>
      <c r="IFC161" s="438"/>
      <c r="IFD161" s="438"/>
      <c r="IFE161" s="438"/>
      <c r="IFF161" s="438"/>
      <c r="IFG161" s="438"/>
      <c r="IFH161" s="438"/>
      <c r="IFI161" s="438"/>
      <c r="IFJ161" s="438"/>
      <c r="IFK161" s="438"/>
      <c r="IFL161" s="438"/>
      <c r="IFM161" s="438"/>
      <c r="IFN161" s="438"/>
      <c r="IFO161" s="438"/>
      <c r="IFP161" s="438"/>
      <c r="IFQ161" s="438"/>
      <c r="IFR161" s="438"/>
      <c r="IFS161" s="438"/>
      <c r="IFT161" s="438"/>
      <c r="IFU161" s="438"/>
      <c r="IFV161" s="438"/>
      <c r="IFW161" s="438"/>
      <c r="IFX161" s="438"/>
      <c r="IFY161" s="438"/>
      <c r="IFZ161" s="438"/>
      <c r="IGA161" s="438"/>
      <c r="IGB161" s="438"/>
      <c r="IGC161" s="438"/>
      <c r="IGD161" s="438"/>
      <c r="IGE161" s="438"/>
      <c r="IGF161" s="438"/>
      <c r="IGG161" s="438"/>
      <c r="IGH161" s="438"/>
      <c r="IGI161" s="438"/>
      <c r="IGJ161" s="438"/>
      <c r="IGK161" s="438"/>
      <c r="IGL161" s="438"/>
      <c r="IGM161" s="438"/>
      <c r="IGN161" s="438"/>
      <c r="IGO161" s="438"/>
      <c r="IGP161" s="438"/>
      <c r="IGQ161" s="438"/>
      <c r="IGR161" s="438"/>
      <c r="IGS161" s="438"/>
      <c r="IGT161" s="438"/>
      <c r="IGU161" s="438"/>
      <c r="IGV161" s="438"/>
      <c r="IGW161" s="438"/>
      <c r="IGX161" s="438"/>
      <c r="IGY161" s="438"/>
      <c r="IGZ161" s="438"/>
      <c r="IHA161" s="438"/>
      <c r="IHB161" s="438"/>
      <c r="IHC161" s="438"/>
      <c r="IHD161" s="438"/>
      <c r="IHE161" s="438"/>
      <c r="IHF161" s="438"/>
      <c r="IHG161" s="438"/>
      <c r="IHH161" s="438"/>
      <c r="IHI161" s="438"/>
      <c r="IHJ161" s="438"/>
      <c r="IHK161" s="438"/>
      <c r="IHL161" s="438"/>
      <c r="IHM161" s="438"/>
      <c r="IHN161" s="438"/>
      <c r="IHO161" s="438"/>
      <c r="IHP161" s="438"/>
      <c r="IHQ161" s="438"/>
      <c r="IHR161" s="438"/>
      <c r="IHS161" s="438"/>
      <c r="IHT161" s="438"/>
      <c r="IHU161" s="438"/>
      <c r="IHV161" s="438"/>
      <c r="IHW161" s="438"/>
      <c r="IHX161" s="438"/>
      <c r="IHY161" s="438"/>
      <c r="IHZ161" s="438"/>
      <c r="IIA161" s="438"/>
      <c r="IIB161" s="438"/>
      <c r="IIC161" s="438"/>
      <c r="IID161" s="438"/>
      <c r="IIE161" s="438"/>
      <c r="IIF161" s="438"/>
      <c r="IIG161" s="438"/>
      <c r="IIH161" s="438"/>
      <c r="III161" s="438"/>
      <c r="IIJ161" s="438"/>
      <c r="IIK161" s="438"/>
      <c r="IIL161" s="438"/>
      <c r="IIM161" s="438"/>
      <c r="IIN161" s="438"/>
      <c r="IIO161" s="438"/>
      <c r="IIP161" s="438"/>
      <c r="IIQ161" s="438"/>
      <c r="IIR161" s="438"/>
      <c r="IIS161" s="438"/>
      <c r="IIT161" s="438"/>
      <c r="IIU161" s="438"/>
      <c r="IIV161" s="438"/>
      <c r="IIW161" s="438"/>
      <c r="IIX161" s="438"/>
      <c r="IIY161" s="438"/>
      <c r="IIZ161" s="438"/>
      <c r="IJA161" s="438"/>
      <c r="IJB161" s="438"/>
      <c r="IJC161" s="438"/>
      <c r="IJD161" s="438"/>
      <c r="IJE161" s="438"/>
      <c r="IJF161" s="438"/>
      <c r="IJG161" s="438"/>
      <c r="IJH161" s="438"/>
      <c r="IJI161" s="438"/>
      <c r="IJJ161" s="438"/>
      <c r="IJK161" s="438"/>
      <c r="IJL161" s="438"/>
      <c r="IJM161" s="438"/>
      <c r="IJN161" s="438"/>
      <c r="IJO161" s="438"/>
      <c r="IJP161" s="438"/>
      <c r="IJQ161" s="438"/>
      <c r="IJR161" s="438"/>
      <c r="IJS161" s="438"/>
      <c r="IJT161" s="438"/>
      <c r="IJU161" s="438"/>
      <c r="IJV161" s="438"/>
      <c r="IJW161" s="438"/>
      <c r="IJX161" s="438"/>
      <c r="IJY161" s="438"/>
      <c r="IJZ161" s="438"/>
      <c r="IKA161" s="438"/>
      <c r="IKB161" s="438"/>
      <c r="IKC161" s="438"/>
      <c r="IKD161" s="438"/>
      <c r="IKE161" s="438"/>
      <c r="IKF161" s="438"/>
      <c r="IKG161" s="438"/>
      <c r="IKH161" s="438"/>
      <c r="IKI161" s="438"/>
      <c r="IKJ161" s="438"/>
      <c r="IKK161" s="438"/>
      <c r="IKL161" s="438"/>
      <c r="IKM161" s="438"/>
      <c r="IKN161" s="438"/>
      <c r="IKO161" s="438"/>
      <c r="IKP161" s="438"/>
      <c r="IKQ161" s="438"/>
      <c r="IKR161" s="438"/>
      <c r="IKS161" s="438"/>
      <c r="IKT161" s="438"/>
      <c r="IKU161" s="438"/>
      <c r="IKV161" s="438"/>
      <c r="IKW161" s="438"/>
      <c r="IKX161" s="438"/>
      <c r="IKY161" s="438"/>
      <c r="IKZ161" s="438"/>
      <c r="ILA161" s="438"/>
      <c r="ILB161" s="438"/>
      <c r="ILC161" s="438"/>
      <c r="ILD161" s="438"/>
      <c r="ILE161" s="438"/>
      <c r="ILF161" s="438"/>
      <c r="ILG161" s="438"/>
      <c r="ILH161" s="438"/>
      <c r="ILI161" s="438"/>
      <c r="ILJ161" s="438"/>
      <c r="ILK161" s="438"/>
      <c r="ILL161" s="438"/>
      <c r="ILM161" s="438"/>
      <c r="ILN161" s="438"/>
      <c r="ILO161" s="438"/>
      <c r="ILP161" s="438"/>
      <c r="ILQ161" s="438"/>
      <c r="ILR161" s="438"/>
      <c r="ILS161" s="438"/>
      <c r="ILT161" s="438"/>
      <c r="ILU161" s="438"/>
      <c r="ILV161" s="438"/>
      <c r="ILW161" s="438"/>
      <c r="ILX161" s="438"/>
      <c r="ILY161" s="438"/>
      <c r="ILZ161" s="438"/>
      <c r="IMA161" s="438"/>
      <c r="IMB161" s="438"/>
      <c r="IMC161" s="438"/>
      <c r="IMD161" s="438"/>
      <c r="IME161" s="438"/>
      <c r="IMF161" s="438"/>
      <c r="IMG161" s="438"/>
      <c r="IMH161" s="438"/>
      <c r="IMI161" s="438"/>
      <c r="IMJ161" s="438"/>
      <c r="IMK161" s="438"/>
      <c r="IML161" s="438"/>
      <c r="IMM161" s="438"/>
      <c r="IMN161" s="438"/>
      <c r="IMO161" s="438"/>
      <c r="IMP161" s="438"/>
      <c r="IMQ161" s="438"/>
      <c r="IMR161" s="438"/>
      <c r="IMS161" s="438"/>
      <c r="IMT161" s="438"/>
      <c r="IMU161" s="438"/>
      <c r="IMV161" s="438"/>
      <c r="IMW161" s="438"/>
      <c r="IMX161" s="438"/>
      <c r="IMY161" s="438"/>
      <c r="IMZ161" s="438"/>
      <c r="INA161" s="438"/>
      <c r="INB161" s="438"/>
      <c r="INC161" s="438"/>
      <c r="IND161" s="438"/>
      <c r="INE161" s="438"/>
      <c r="INF161" s="438"/>
      <c r="ING161" s="438"/>
      <c r="INH161" s="438"/>
      <c r="INI161" s="438"/>
      <c r="INJ161" s="438"/>
      <c r="INK161" s="438"/>
      <c r="INL161" s="438"/>
      <c r="INM161" s="438"/>
      <c r="INN161" s="438"/>
      <c r="INO161" s="438"/>
      <c r="INP161" s="438"/>
      <c r="INQ161" s="438"/>
      <c r="INR161" s="438"/>
      <c r="INS161" s="438"/>
      <c r="INT161" s="438"/>
      <c r="INU161" s="438"/>
      <c r="INV161" s="438"/>
      <c r="INW161" s="438"/>
      <c r="INX161" s="438"/>
      <c r="INY161" s="438"/>
      <c r="INZ161" s="438"/>
      <c r="IOA161" s="438"/>
      <c r="IOB161" s="438"/>
      <c r="IOC161" s="438"/>
      <c r="IOD161" s="438"/>
      <c r="IOE161" s="438"/>
      <c r="IOF161" s="438"/>
      <c r="IOG161" s="438"/>
      <c r="IOH161" s="438"/>
      <c r="IOI161" s="438"/>
      <c r="IOJ161" s="438"/>
      <c r="IOK161" s="438"/>
      <c r="IOL161" s="438"/>
      <c r="IOM161" s="438"/>
      <c r="ION161" s="438"/>
      <c r="IOO161" s="438"/>
      <c r="IOP161" s="438"/>
      <c r="IOQ161" s="438"/>
      <c r="IOR161" s="438"/>
      <c r="IOS161" s="438"/>
      <c r="IOT161" s="438"/>
      <c r="IOU161" s="438"/>
      <c r="IOV161" s="438"/>
      <c r="IOW161" s="438"/>
      <c r="IOX161" s="438"/>
      <c r="IOY161" s="438"/>
      <c r="IOZ161" s="438"/>
      <c r="IPA161" s="438"/>
      <c r="IPB161" s="438"/>
      <c r="IPC161" s="438"/>
      <c r="IPD161" s="438"/>
      <c r="IPE161" s="438"/>
      <c r="IPF161" s="438"/>
      <c r="IPG161" s="438"/>
      <c r="IPH161" s="438"/>
      <c r="IPI161" s="438"/>
      <c r="IPJ161" s="438"/>
      <c r="IPK161" s="438"/>
      <c r="IPL161" s="438"/>
      <c r="IPM161" s="438"/>
      <c r="IPN161" s="438"/>
      <c r="IPO161" s="438"/>
      <c r="IPP161" s="438"/>
      <c r="IPQ161" s="438"/>
      <c r="IPR161" s="438"/>
      <c r="IPS161" s="438"/>
      <c r="IPT161" s="438"/>
      <c r="IPU161" s="438"/>
      <c r="IPV161" s="438"/>
      <c r="IPW161" s="438"/>
      <c r="IPX161" s="438"/>
      <c r="IPY161" s="438"/>
      <c r="IPZ161" s="438"/>
      <c r="IQA161" s="438"/>
      <c r="IQB161" s="438"/>
      <c r="IQC161" s="438"/>
      <c r="IQD161" s="438"/>
      <c r="IQE161" s="438"/>
      <c r="IQF161" s="438"/>
      <c r="IQG161" s="438"/>
      <c r="IQH161" s="438"/>
      <c r="IQI161" s="438"/>
      <c r="IQJ161" s="438"/>
      <c r="IQK161" s="438"/>
      <c r="IQL161" s="438"/>
      <c r="IQM161" s="438"/>
      <c r="IQN161" s="438"/>
      <c r="IQO161" s="438"/>
      <c r="IQP161" s="438"/>
      <c r="IQQ161" s="438"/>
      <c r="IQR161" s="438"/>
      <c r="IQS161" s="438"/>
      <c r="IQT161" s="438"/>
      <c r="IQU161" s="438"/>
      <c r="IQV161" s="438"/>
      <c r="IQW161" s="438"/>
      <c r="IQX161" s="438"/>
      <c r="IQY161" s="438"/>
      <c r="IQZ161" s="438"/>
      <c r="IRA161" s="438"/>
      <c r="IRB161" s="438"/>
      <c r="IRC161" s="438"/>
      <c r="IRD161" s="438"/>
      <c r="IRE161" s="438"/>
      <c r="IRF161" s="438"/>
      <c r="IRG161" s="438"/>
      <c r="IRH161" s="438"/>
      <c r="IRI161" s="438"/>
      <c r="IRJ161" s="438"/>
      <c r="IRK161" s="438"/>
      <c r="IRL161" s="438"/>
      <c r="IRM161" s="438"/>
      <c r="IRN161" s="438"/>
      <c r="IRO161" s="438"/>
      <c r="IRP161" s="438"/>
      <c r="IRQ161" s="438"/>
      <c r="IRR161" s="438"/>
      <c r="IRS161" s="438"/>
      <c r="IRT161" s="438"/>
      <c r="IRU161" s="438"/>
      <c r="IRV161" s="438"/>
      <c r="IRW161" s="438"/>
      <c r="IRX161" s="438"/>
      <c r="IRY161" s="438"/>
      <c r="IRZ161" s="438"/>
      <c r="ISA161" s="438"/>
      <c r="ISB161" s="438"/>
      <c r="ISC161" s="438"/>
      <c r="ISD161" s="438"/>
      <c r="ISE161" s="438"/>
      <c r="ISF161" s="438"/>
      <c r="ISG161" s="438"/>
      <c r="ISH161" s="438"/>
      <c r="ISI161" s="438"/>
      <c r="ISJ161" s="438"/>
      <c r="ISK161" s="438"/>
      <c r="ISL161" s="438"/>
      <c r="ISM161" s="438"/>
      <c r="ISN161" s="438"/>
      <c r="ISO161" s="438"/>
      <c r="ISP161" s="438"/>
      <c r="ISQ161" s="438"/>
      <c r="ISR161" s="438"/>
      <c r="ISS161" s="438"/>
      <c r="IST161" s="438"/>
      <c r="ISU161" s="438"/>
      <c r="ISV161" s="438"/>
      <c r="ISW161" s="438"/>
      <c r="ISX161" s="438"/>
      <c r="ISY161" s="438"/>
      <c r="ISZ161" s="438"/>
      <c r="ITA161" s="438"/>
      <c r="ITB161" s="438"/>
      <c r="ITC161" s="438"/>
      <c r="ITD161" s="438"/>
      <c r="ITE161" s="438"/>
      <c r="ITF161" s="438"/>
      <c r="ITG161" s="438"/>
      <c r="ITH161" s="438"/>
      <c r="ITI161" s="438"/>
      <c r="ITJ161" s="438"/>
      <c r="ITK161" s="438"/>
      <c r="ITL161" s="438"/>
      <c r="ITM161" s="438"/>
      <c r="ITN161" s="438"/>
      <c r="ITO161" s="438"/>
      <c r="ITP161" s="438"/>
      <c r="ITQ161" s="438"/>
      <c r="ITR161" s="438"/>
      <c r="ITS161" s="438"/>
      <c r="ITT161" s="438"/>
      <c r="ITU161" s="438"/>
      <c r="ITV161" s="438"/>
      <c r="ITW161" s="438"/>
      <c r="ITX161" s="438"/>
      <c r="ITY161" s="438"/>
      <c r="ITZ161" s="438"/>
      <c r="IUA161" s="438"/>
      <c r="IUB161" s="438"/>
      <c r="IUC161" s="438"/>
      <c r="IUD161" s="438"/>
      <c r="IUE161" s="438"/>
      <c r="IUF161" s="438"/>
      <c r="IUG161" s="438"/>
      <c r="IUH161" s="438"/>
      <c r="IUI161" s="438"/>
      <c r="IUJ161" s="438"/>
      <c r="IUK161" s="438"/>
      <c r="IUL161" s="438"/>
      <c r="IUM161" s="438"/>
      <c r="IUN161" s="438"/>
      <c r="IUO161" s="438"/>
      <c r="IUP161" s="438"/>
      <c r="IUQ161" s="438"/>
      <c r="IUR161" s="438"/>
      <c r="IUS161" s="438"/>
      <c r="IUT161" s="438"/>
      <c r="IUU161" s="438"/>
      <c r="IUV161" s="438"/>
      <c r="IUW161" s="438"/>
      <c r="IUX161" s="438"/>
      <c r="IUY161" s="438"/>
      <c r="IUZ161" s="438"/>
      <c r="IVA161" s="438"/>
      <c r="IVB161" s="438"/>
      <c r="IVC161" s="438"/>
      <c r="IVD161" s="438"/>
      <c r="IVE161" s="438"/>
      <c r="IVF161" s="438"/>
      <c r="IVG161" s="438"/>
      <c r="IVH161" s="438"/>
      <c r="IVI161" s="438"/>
      <c r="IVJ161" s="438"/>
      <c r="IVK161" s="438"/>
      <c r="IVL161" s="438"/>
      <c r="IVM161" s="438"/>
      <c r="IVN161" s="438"/>
      <c r="IVO161" s="438"/>
      <c r="IVP161" s="438"/>
      <c r="IVQ161" s="438"/>
      <c r="IVR161" s="438"/>
      <c r="IVS161" s="438"/>
      <c r="IVT161" s="438"/>
      <c r="IVU161" s="438"/>
      <c r="IVV161" s="438"/>
      <c r="IVW161" s="438"/>
      <c r="IVX161" s="438"/>
      <c r="IVY161" s="438"/>
      <c r="IVZ161" s="438"/>
      <c r="IWA161" s="438"/>
      <c r="IWB161" s="438"/>
      <c r="IWC161" s="438"/>
      <c r="IWD161" s="438"/>
      <c r="IWE161" s="438"/>
      <c r="IWF161" s="438"/>
      <c r="IWG161" s="438"/>
      <c r="IWH161" s="438"/>
      <c r="IWI161" s="438"/>
      <c r="IWJ161" s="438"/>
      <c r="IWK161" s="438"/>
      <c r="IWL161" s="438"/>
      <c r="IWM161" s="438"/>
      <c r="IWN161" s="438"/>
      <c r="IWO161" s="438"/>
      <c r="IWP161" s="438"/>
      <c r="IWQ161" s="438"/>
      <c r="IWR161" s="438"/>
      <c r="IWS161" s="438"/>
      <c r="IWT161" s="438"/>
      <c r="IWU161" s="438"/>
      <c r="IWV161" s="438"/>
      <c r="IWW161" s="438"/>
      <c r="IWX161" s="438"/>
      <c r="IWY161" s="438"/>
      <c r="IWZ161" s="438"/>
      <c r="IXA161" s="438"/>
      <c r="IXB161" s="438"/>
      <c r="IXC161" s="438"/>
      <c r="IXD161" s="438"/>
      <c r="IXE161" s="438"/>
      <c r="IXF161" s="438"/>
      <c r="IXG161" s="438"/>
      <c r="IXH161" s="438"/>
      <c r="IXI161" s="438"/>
      <c r="IXJ161" s="438"/>
      <c r="IXK161" s="438"/>
      <c r="IXL161" s="438"/>
      <c r="IXM161" s="438"/>
      <c r="IXN161" s="438"/>
      <c r="IXO161" s="438"/>
      <c r="IXP161" s="438"/>
      <c r="IXQ161" s="438"/>
      <c r="IXR161" s="438"/>
      <c r="IXS161" s="438"/>
      <c r="IXT161" s="438"/>
      <c r="IXU161" s="438"/>
      <c r="IXV161" s="438"/>
      <c r="IXW161" s="438"/>
      <c r="IXX161" s="438"/>
      <c r="IXY161" s="438"/>
      <c r="IXZ161" s="438"/>
      <c r="IYA161" s="438"/>
      <c r="IYB161" s="438"/>
      <c r="IYC161" s="438"/>
      <c r="IYD161" s="438"/>
      <c r="IYE161" s="438"/>
      <c r="IYF161" s="438"/>
      <c r="IYG161" s="438"/>
      <c r="IYH161" s="438"/>
      <c r="IYI161" s="438"/>
      <c r="IYJ161" s="438"/>
      <c r="IYK161" s="438"/>
      <c r="IYL161" s="438"/>
      <c r="IYM161" s="438"/>
      <c r="IYN161" s="438"/>
      <c r="IYO161" s="438"/>
      <c r="IYP161" s="438"/>
      <c r="IYQ161" s="438"/>
      <c r="IYR161" s="438"/>
      <c r="IYS161" s="438"/>
      <c r="IYT161" s="438"/>
      <c r="IYU161" s="438"/>
      <c r="IYV161" s="438"/>
      <c r="IYW161" s="438"/>
      <c r="IYX161" s="438"/>
      <c r="IYY161" s="438"/>
      <c r="IYZ161" s="438"/>
      <c r="IZA161" s="438"/>
      <c r="IZB161" s="438"/>
      <c r="IZC161" s="438"/>
      <c r="IZD161" s="438"/>
      <c r="IZE161" s="438"/>
      <c r="IZF161" s="438"/>
      <c r="IZG161" s="438"/>
      <c r="IZH161" s="438"/>
      <c r="IZI161" s="438"/>
      <c r="IZJ161" s="438"/>
      <c r="IZK161" s="438"/>
      <c r="IZL161" s="438"/>
      <c r="IZM161" s="438"/>
      <c r="IZN161" s="438"/>
      <c r="IZO161" s="438"/>
      <c r="IZP161" s="438"/>
      <c r="IZQ161" s="438"/>
      <c r="IZR161" s="438"/>
      <c r="IZS161" s="438"/>
      <c r="IZT161" s="438"/>
      <c r="IZU161" s="438"/>
      <c r="IZV161" s="438"/>
      <c r="IZW161" s="438"/>
      <c r="IZX161" s="438"/>
      <c r="IZY161" s="438"/>
      <c r="IZZ161" s="438"/>
      <c r="JAA161" s="438"/>
      <c r="JAB161" s="438"/>
      <c r="JAC161" s="438"/>
      <c r="JAD161" s="438"/>
      <c r="JAE161" s="438"/>
      <c r="JAF161" s="438"/>
      <c r="JAG161" s="438"/>
      <c r="JAH161" s="438"/>
      <c r="JAI161" s="438"/>
      <c r="JAJ161" s="438"/>
      <c r="JAK161" s="438"/>
      <c r="JAL161" s="438"/>
      <c r="JAM161" s="438"/>
      <c r="JAN161" s="438"/>
      <c r="JAO161" s="438"/>
      <c r="JAP161" s="438"/>
      <c r="JAQ161" s="438"/>
      <c r="JAR161" s="438"/>
      <c r="JAS161" s="438"/>
      <c r="JAT161" s="438"/>
      <c r="JAU161" s="438"/>
      <c r="JAV161" s="438"/>
      <c r="JAW161" s="438"/>
      <c r="JAX161" s="438"/>
      <c r="JAY161" s="438"/>
      <c r="JAZ161" s="438"/>
      <c r="JBA161" s="438"/>
      <c r="JBB161" s="438"/>
      <c r="JBC161" s="438"/>
      <c r="JBD161" s="438"/>
      <c r="JBE161" s="438"/>
      <c r="JBF161" s="438"/>
      <c r="JBG161" s="438"/>
      <c r="JBH161" s="438"/>
      <c r="JBI161" s="438"/>
      <c r="JBJ161" s="438"/>
      <c r="JBK161" s="438"/>
      <c r="JBL161" s="438"/>
      <c r="JBM161" s="438"/>
      <c r="JBN161" s="438"/>
      <c r="JBO161" s="438"/>
      <c r="JBP161" s="438"/>
      <c r="JBQ161" s="438"/>
      <c r="JBR161" s="438"/>
      <c r="JBS161" s="438"/>
      <c r="JBT161" s="438"/>
      <c r="JBU161" s="438"/>
      <c r="JBV161" s="438"/>
      <c r="JBW161" s="438"/>
      <c r="JBX161" s="438"/>
      <c r="JBY161" s="438"/>
      <c r="JBZ161" s="438"/>
      <c r="JCA161" s="438"/>
      <c r="JCB161" s="438"/>
      <c r="JCC161" s="438"/>
      <c r="JCD161" s="438"/>
      <c r="JCE161" s="438"/>
      <c r="JCF161" s="438"/>
      <c r="JCG161" s="438"/>
      <c r="JCH161" s="438"/>
      <c r="JCI161" s="438"/>
      <c r="JCJ161" s="438"/>
      <c r="JCK161" s="438"/>
      <c r="JCL161" s="438"/>
      <c r="JCM161" s="438"/>
      <c r="JCN161" s="438"/>
      <c r="JCO161" s="438"/>
      <c r="JCP161" s="438"/>
      <c r="JCQ161" s="438"/>
      <c r="JCR161" s="438"/>
      <c r="JCS161" s="438"/>
      <c r="JCT161" s="438"/>
      <c r="JCU161" s="438"/>
      <c r="JCV161" s="438"/>
      <c r="JCW161" s="438"/>
      <c r="JCX161" s="438"/>
      <c r="JCY161" s="438"/>
      <c r="JCZ161" s="438"/>
      <c r="JDA161" s="438"/>
      <c r="JDB161" s="438"/>
      <c r="JDC161" s="438"/>
      <c r="JDD161" s="438"/>
      <c r="JDE161" s="438"/>
      <c r="JDF161" s="438"/>
      <c r="JDG161" s="438"/>
      <c r="JDH161" s="438"/>
      <c r="JDI161" s="438"/>
      <c r="JDJ161" s="438"/>
      <c r="JDK161" s="438"/>
      <c r="JDL161" s="438"/>
      <c r="JDM161" s="438"/>
      <c r="JDN161" s="438"/>
      <c r="JDO161" s="438"/>
      <c r="JDP161" s="438"/>
      <c r="JDQ161" s="438"/>
      <c r="JDR161" s="438"/>
      <c r="JDS161" s="438"/>
      <c r="JDT161" s="438"/>
      <c r="JDU161" s="438"/>
      <c r="JDV161" s="438"/>
      <c r="JDW161" s="438"/>
      <c r="JDX161" s="438"/>
      <c r="JDY161" s="438"/>
      <c r="JDZ161" s="438"/>
      <c r="JEA161" s="438"/>
      <c r="JEB161" s="438"/>
      <c r="JEC161" s="438"/>
      <c r="JED161" s="438"/>
      <c r="JEE161" s="438"/>
      <c r="JEF161" s="438"/>
      <c r="JEG161" s="438"/>
      <c r="JEH161" s="438"/>
      <c r="JEI161" s="438"/>
      <c r="JEJ161" s="438"/>
      <c r="JEK161" s="438"/>
      <c r="JEL161" s="438"/>
      <c r="JEM161" s="438"/>
      <c r="JEN161" s="438"/>
      <c r="JEO161" s="438"/>
      <c r="JEP161" s="438"/>
      <c r="JEQ161" s="438"/>
      <c r="JER161" s="438"/>
      <c r="JES161" s="438"/>
      <c r="JET161" s="438"/>
      <c r="JEU161" s="438"/>
      <c r="JEV161" s="438"/>
      <c r="JEW161" s="438"/>
      <c r="JEX161" s="438"/>
      <c r="JEY161" s="438"/>
      <c r="JEZ161" s="438"/>
      <c r="JFA161" s="438"/>
      <c r="JFB161" s="438"/>
      <c r="JFC161" s="438"/>
      <c r="JFD161" s="438"/>
      <c r="JFE161" s="438"/>
      <c r="JFF161" s="438"/>
      <c r="JFG161" s="438"/>
      <c r="JFH161" s="438"/>
      <c r="JFI161" s="438"/>
      <c r="JFJ161" s="438"/>
      <c r="JFK161" s="438"/>
      <c r="JFL161" s="438"/>
      <c r="JFM161" s="438"/>
      <c r="JFN161" s="438"/>
      <c r="JFO161" s="438"/>
      <c r="JFP161" s="438"/>
      <c r="JFQ161" s="438"/>
      <c r="JFR161" s="438"/>
      <c r="JFS161" s="438"/>
      <c r="JFT161" s="438"/>
      <c r="JFU161" s="438"/>
      <c r="JFV161" s="438"/>
      <c r="JFW161" s="438"/>
      <c r="JFX161" s="438"/>
      <c r="JFY161" s="438"/>
      <c r="JFZ161" s="438"/>
      <c r="JGA161" s="438"/>
      <c r="JGB161" s="438"/>
      <c r="JGC161" s="438"/>
      <c r="JGD161" s="438"/>
      <c r="JGE161" s="438"/>
      <c r="JGF161" s="438"/>
      <c r="JGG161" s="438"/>
      <c r="JGH161" s="438"/>
      <c r="JGI161" s="438"/>
      <c r="JGJ161" s="438"/>
      <c r="JGK161" s="438"/>
      <c r="JGL161" s="438"/>
      <c r="JGM161" s="438"/>
      <c r="JGN161" s="438"/>
      <c r="JGO161" s="438"/>
      <c r="JGP161" s="438"/>
      <c r="JGQ161" s="438"/>
      <c r="JGR161" s="438"/>
      <c r="JGS161" s="438"/>
      <c r="JGT161" s="438"/>
      <c r="JGU161" s="438"/>
      <c r="JGV161" s="438"/>
      <c r="JGW161" s="438"/>
      <c r="JGX161" s="438"/>
      <c r="JGY161" s="438"/>
      <c r="JGZ161" s="438"/>
      <c r="JHA161" s="438"/>
      <c r="JHB161" s="438"/>
      <c r="JHC161" s="438"/>
      <c r="JHD161" s="438"/>
      <c r="JHE161" s="438"/>
      <c r="JHF161" s="438"/>
      <c r="JHG161" s="438"/>
      <c r="JHH161" s="438"/>
      <c r="JHI161" s="438"/>
      <c r="JHJ161" s="438"/>
      <c r="JHK161" s="438"/>
      <c r="JHL161" s="438"/>
      <c r="JHM161" s="438"/>
      <c r="JHN161" s="438"/>
      <c r="JHO161" s="438"/>
      <c r="JHP161" s="438"/>
      <c r="JHQ161" s="438"/>
      <c r="JHR161" s="438"/>
      <c r="JHS161" s="438"/>
      <c r="JHT161" s="438"/>
      <c r="JHU161" s="438"/>
      <c r="JHV161" s="438"/>
      <c r="JHW161" s="438"/>
      <c r="JHX161" s="438"/>
      <c r="JHY161" s="438"/>
      <c r="JHZ161" s="438"/>
      <c r="JIA161" s="438"/>
      <c r="JIB161" s="438"/>
      <c r="JIC161" s="438"/>
      <c r="JID161" s="438"/>
      <c r="JIE161" s="438"/>
      <c r="JIF161" s="438"/>
      <c r="JIG161" s="438"/>
      <c r="JIH161" s="438"/>
      <c r="JII161" s="438"/>
      <c r="JIJ161" s="438"/>
      <c r="JIK161" s="438"/>
      <c r="JIL161" s="438"/>
      <c r="JIM161" s="438"/>
      <c r="JIN161" s="438"/>
      <c r="JIO161" s="438"/>
      <c r="JIP161" s="438"/>
      <c r="JIQ161" s="438"/>
      <c r="JIR161" s="438"/>
      <c r="JIS161" s="438"/>
      <c r="JIT161" s="438"/>
      <c r="JIU161" s="438"/>
      <c r="JIV161" s="438"/>
      <c r="JIW161" s="438"/>
      <c r="JIX161" s="438"/>
      <c r="JIY161" s="438"/>
      <c r="JIZ161" s="438"/>
      <c r="JJA161" s="438"/>
      <c r="JJB161" s="438"/>
      <c r="JJC161" s="438"/>
      <c r="JJD161" s="438"/>
      <c r="JJE161" s="438"/>
      <c r="JJF161" s="438"/>
      <c r="JJG161" s="438"/>
      <c r="JJH161" s="438"/>
      <c r="JJI161" s="438"/>
      <c r="JJJ161" s="438"/>
      <c r="JJK161" s="438"/>
      <c r="JJL161" s="438"/>
      <c r="JJM161" s="438"/>
      <c r="JJN161" s="438"/>
      <c r="JJO161" s="438"/>
      <c r="JJP161" s="438"/>
      <c r="JJQ161" s="438"/>
      <c r="JJR161" s="438"/>
      <c r="JJS161" s="438"/>
      <c r="JJT161" s="438"/>
      <c r="JJU161" s="438"/>
      <c r="JJV161" s="438"/>
      <c r="JJW161" s="438"/>
      <c r="JJX161" s="438"/>
      <c r="JJY161" s="438"/>
      <c r="JJZ161" s="438"/>
      <c r="JKA161" s="438"/>
      <c r="JKB161" s="438"/>
      <c r="JKC161" s="438"/>
      <c r="JKD161" s="438"/>
      <c r="JKE161" s="438"/>
      <c r="JKF161" s="438"/>
      <c r="JKG161" s="438"/>
      <c r="JKH161" s="438"/>
      <c r="JKI161" s="438"/>
      <c r="JKJ161" s="438"/>
      <c r="JKK161" s="438"/>
      <c r="JKL161" s="438"/>
      <c r="JKM161" s="438"/>
      <c r="JKN161" s="438"/>
      <c r="JKO161" s="438"/>
      <c r="JKP161" s="438"/>
      <c r="JKQ161" s="438"/>
      <c r="JKR161" s="438"/>
      <c r="JKS161" s="438"/>
      <c r="JKT161" s="438"/>
      <c r="JKU161" s="438"/>
      <c r="JKV161" s="438"/>
      <c r="JKW161" s="438"/>
      <c r="JKX161" s="438"/>
      <c r="JKY161" s="438"/>
      <c r="JKZ161" s="438"/>
      <c r="JLA161" s="438"/>
      <c r="JLB161" s="438"/>
      <c r="JLC161" s="438"/>
      <c r="JLD161" s="438"/>
      <c r="JLE161" s="438"/>
      <c r="JLF161" s="438"/>
      <c r="JLG161" s="438"/>
      <c r="JLH161" s="438"/>
      <c r="JLI161" s="438"/>
      <c r="JLJ161" s="438"/>
      <c r="JLK161" s="438"/>
      <c r="JLL161" s="438"/>
      <c r="JLM161" s="438"/>
      <c r="JLN161" s="438"/>
      <c r="JLO161" s="438"/>
      <c r="JLP161" s="438"/>
      <c r="JLQ161" s="438"/>
      <c r="JLR161" s="438"/>
      <c r="JLS161" s="438"/>
      <c r="JLT161" s="438"/>
      <c r="JLU161" s="438"/>
      <c r="JLV161" s="438"/>
      <c r="JLW161" s="438"/>
      <c r="JLX161" s="438"/>
      <c r="JLY161" s="438"/>
      <c r="JLZ161" s="438"/>
      <c r="JMA161" s="438"/>
      <c r="JMB161" s="438"/>
      <c r="JMC161" s="438"/>
      <c r="JMD161" s="438"/>
      <c r="JME161" s="438"/>
      <c r="JMF161" s="438"/>
      <c r="JMG161" s="438"/>
      <c r="JMH161" s="438"/>
      <c r="JMI161" s="438"/>
      <c r="JMJ161" s="438"/>
      <c r="JMK161" s="438"/>
      <c r="JML161" s="438"/>
      <c r="JMM161" s="438"/>
      <c r="JMN161" s="438"/>
      <c r="JMO161" s="438"/>
      <c r="JMP161" s="438"/>
      <c r="JMQ161" s="438"/>
      <c r="JMR161" s="438"/>
      <c r="JMS161" s="438"/>
      <c r="JMT161" s="438"/>
      <c r="JMU161" s="438"/>
      <c r="JMV161" s="438"/>
      <c r="JMW161" s="438"/>
      <c r="JMX161" s="438"/>
      <c r="JMY161" s="438"/>
      <c r="JMZ161" s="438"/>
      <c r="JNA161" s="438"/>
      <c r="JNB161" s="438"/>
      <c r="JNC161" s="438"/>
      <c r="JND161" s="438"/>
      <c r="JNE161" s="438"/>
      <c r="JNF161" s="438"/>
      <c r="JNG161" s="438"/>
      <c r="JNH161" s="438"/>
      <c r="JNI161" s="438"/>
      <c r="JNJ161" s="438"/>
      <c r="JNK161" s="438"/>
      <c r="JNL161" s="438"/>
      <c r="JNM161" s="438"/>
      <c r="JNN161" s="438"/>
      <c r="JNO161" s="438"/>
      <c r="JNP161" s="438"/>
      <c r="JNQ161" s="438"/>
      <c r="JNR161" s="438"/>
      <c r="JNS161" s="438"/>
      <c r="JNT161" s="438"/>
      <c r="JNU161" s="438"/>
      <c r="JNV161" s="438"/>
      <c r="JNW161" s="438"/>
      <c r="JNX161" s="438"/>
      <c r="JNY161" s="438"/>
      <c r="JNZ161" s="438"/>
      <c r="JOA161" s="438"/>
      <c r="JOB161" s="438"/>
      <c r="JOC161" s="438"/>
      <c r="JOD161" s="438"/>
      <c r="JOE161" s="438"/>
      <c r="JOF161" s="438"/>
      <c r="JOG161" s="438"/>
      <c r="JOH161" s="438"/>
      <c r="JOI161" s="438"/>
      <c r="JOJ161" s="438"/>
      <c r="JOK161" s="438"/>
      <c r="JOL161" s="438"/>
      <c r="JOM161" s="438"/>
      <c r="JON161" s="438"/>
      <c r="JOO161" s="438"/>
      <c r="JOP161" s="438"/>
      <c r="JOQ161" s="438"/>
      <c r="JOR161" s="438"/>
      <c r="JOS161" s="438"/>
      <c r="JOT161" s="438"/>
      <c r="JOU161" s="438"/>
      <c r="JOV161" s="438"/>
      <c r="JOW161" s="438"/>
      <c r="JOX161" s="438"/>
      <c r="JOY161" s="438"/>
      <c r="JOZ161" s="438"/>
      <c r="JPA161" s="438"/>
      <c r="JPB161" s="438"/>
      <c r="JPC161" s="438"/>
      <c r="JPD161" s="438"/>
      <c r="JPE161" s="438"/>
      <c r="JPF161" s="438"/>
      <c r="JPG161" s="438"/>
      <c r="JPH161" s="438"/>
      <c r="JPI161" s="438"/>
      <c r="JPJ161" s="438"/>
      <c r="JPK161" s="438"/>
      <c r="JPL161" s="438"/>
      <c r="JPM161" s="438"/>
      <c r="JPN161" s="438"/>
      <c r="JPO161" s="438"/>
      <c r="JPP161" s="438"/>
      <c r="JPQ161" s="438"/>
      <c r="JPR161" s="438"/>
      <c r="JPS161" s="438"/>
      <c r="JPT161" s="438"/>
      <c r="JPU161" s="438"/>
      <c r="JPV161" s="438"/>
      <c r="JPW161" s="438"/>
      <c r="JPX161" s="438"/>
      <c r="JPY161" s="438"/>
      <c r="JPZ161" s="438"/>
      <c r="JQA161" s="438"/>
      <c r="JQB161" s="438"/>
      <c r="JQC161" s="438"/>
      <c r="JQD161" s="438"/>
      <c r="JQE161" s="438"/>
      <c r="JQF161" s="438"/>
      <c r="JQG161" s="438"/>
      <c r="JQH161" s="438"/>
      <c r="JQI161" s="438"/>
      <c r="JQJ161" s="438"/>
      <c r="JQK161" s="438"/>
      <c r="JQL161" s="438"/>
      <c r="JQM161" s="438"/>
      <c r="JQN161" s="438"/>
      <c r="JQO161" s="438"/>
      <c r="JQP161" s="438"/>
      <c r="JQQ161" s="438"/>
      <c r="JQR161" s="438"/>
      <c r="JQS161" s="438"/>
      <c r="JQT161" s="438"/>
      <c r="JQU161" s="438"/>
      <c r="JQV161" s="438"/>
      <c r="JQW161" s="438"/>
      <c r="JQX161" s="438"/>
      <c r="JQY161" s="438"/>
      <c r="JQZ161" s="438"/>
      <c r="JRA161" s="438"/>
      <c r="JRB161" s="438"/>
      <c r="JRC161" s="438"/>
      <c r="JRD161" s="438"/>
      <c r="JRE161" s="438"/>
      <c r="JRF161" s="438"/>
      <c r="JRG161" s="438"/>
      <c r="JRH161" s="438"/>
      <c r="JRI161" s="438"/>
      <c r="JRJ161" s="438"/>
      <c r="JRK161" s="438"/>
      <c r="JRL161" s="438"/>
      <c r="JRM161" s="438"/>
      <c r="JRN161" s="438"/>
      <c r="JRO161" s="438"/>
      <c r="JRP161" s="438"/>
      <c r="JRQ161" s="438"/>
      <c r="JRR161" s="438"/>
      <c r="JRS161" s="438"/>
      <c r="JRT161" s="438"/>
      <c r="JRU161" s="438"/>
      <c r="JRV161" s="438"/>
      <c r="JRW161" s="438"/>
      <c r="JRX161" s="438"/>
      <c r="JRY161" s="438"/>
      <c r="JRZ161" s="438"/>
      <c r="JSA161" s="438"/>
      <c r="JSB161" s="438"/>
      <c r="JSC161" s="438"/>
      <c r="JSD161" s="438"/>
      <c r="JSE161" s="438"/>
      <c r="JSF161" s="438"/>
      <c r="JSG161" s="438"/>
      <c r="JSH161" s="438"/>
      <c r="JSI161" s="438"/>
      <c r="JSJ161" s="438"/>
      <c r="JSK161" s="438"/>
      <c r="JSL161" s="438"/>
      <c r="JSM161" s="438"/>
      <c r="JSN161" s="438"/>
      <c r="JSO161" s="438"/>
      <c r="JSP161" s="438"/>
      <c r="JSQ161" s="438"/>
      <c r="JSR161" s="438"/>
      <c r="JSS161" s="438"/>
      <c r="JST161" s="438"/>
      <c r="JSU161" s="438"/>
      <c r="JSV161" s="438"/>
      <c r="JSW161" s="438"/>
      <c r="JSX161" s="438"/>
      <c r="JSY161" s="438"/>
      <c r="JSZ161" s="438"/>
      <c r="JTA161" s="438"/>
      <c r="JTB161" s="438"/>
      <c r="JTC161" s="438"/>
      <c r="JTD161" s="438"/>
      <c r="JTE161" s="438"/>
      <c r="JTF161" s="438"/>
      <c r="JTG161" s="438"/>
      <c r="JTH161" s="438"/>
      <c r="JTI161" s="438"/>
      <c r="JTJ161" s="438"/>
      <c r="JTK161" s="438"/>
      <c r="JTL161" s="438"/>
      <c r="JTM161" s="438"/>
      <c r="JTN161" s="438"/>
      <c r="JTO161" s="438"/>
      <c r="JTP161" s="438"/>
      <c r="JTQ161" s="438"/>
      <c r="JTR161" s="438"/>
      <c r="JTS161" s="438"/>
      <c r="JTT161" s="438"/>
      <c r="JTU161" s="438"/>
      <c r="JTV161" s="438"/>
      <c r="JTW161" s="438"/>
      <c r="JTX161" s="438"/>
      <c r="JTY161" s="438"/>
      <c r="JTZ161" s="438"/>
      <c r="JUA161" s="438"/>
      <c r="JUB161" s="438"/>
      <c r="JUC161" s="438"/>
      <c r="JUD161" s="438"/>
      <c r="JUE161" s="438"/>
      <c r="JUF161" s="438"/>
      <c r="JUG161" s="438"/>
      <c r="JUH161" s="438"/>
      <c r="JUI161" s="438"/>
      <c r="JUJ161" s="438"/>
      <c r="JUK161" s="438"/>
      <c r="JUL161" s="438"/>
      <c r="JUM161" s="438"/>
      <c r="JUN161" s="438"/>
      <c r="JUO161" s="438"/>
      <c r="JUP161" s="438"/>
      <c r="JUQ161" s="438"/>
      <c r="JUR161" s="438"/>
      <c r="JUS161" s="438"/>
      <c r="JUT161" s="438"/>
      <c r="JUU161" s="438"/>
      <c r="JUV161" s="438"/>
      <c r="JUW161" s="438"/>
      <c r="JUX161" s="438"/>
      <c r="JUY161" s="438"/>
      <c r="JUZ161" s="438"/>
      <c r="JVA161" s="438"/>
      <c r="JVB161" s="438"/>
      <c r="JVC161" s="438"/>
      <c r="JVD161" s="438"/>
      <c r="JVE161" s="438"/>
      <c r="JVF161" s="438"/>
      <c r="JVG161" s="438"/>
      <c r="JVH161" s="438"/>
      <c r="JVI161" s="438"/>
      <c r="JVJ161" s="438"/>
      <c r="JVK161" s="438"/>
      <c r="JVL161" s="438"/>
      <c r="JVM161" s="438"/>
      <c r="JVN161" s="438"/>
      <c r="JVO161" s="438"/>
      <c r="JVP161" s="438"/>
      <c r="JVQ161" s="438"/>
      <c r="JVR161" s="438"/>
      <c r="JVS161" s="438"/>
      <c r="JVT161" s="438"/>
      <c r="JVU161" s="438"/>
      <c r="JVV161" s="438"/>
      <c r="JVW161" s="438"/>
      <c r="JVX161" s="438"/>
      <c r="JVY161" s="438"/>
      <c r="JVZ161" s="438"/>
      <c r="JWA161" s="438"/>
      <c r="JWB161" s="438"/>
      <c r="JWC161" s="438"/>
      <c r="JWD161" s="438"/>
      <c r="JWE161" s="438"/>
      <c r="JWF161" s="438"/>
      <c r="JWG161" s="438"/>
      <c r="JWH161" s="438"/>
      <c r="JWI161" s="438"/>
      <c r="JWJ161" s="438"/>
      <c r="JWK161" s="438"/>
      <c r="JWL161" s="438"/>
      <c r="JWM161" s="438"/>
      <c r="JWN161" s="438"/>
      <c r="JWO161" s="438"/>
      <c r="JWP161" s="438"/>
      <c r="JWQ161" s="438"/>
      <c r="JWR161" s="438"/>
      <c r="JWS161" s="438"/>
      <c r="JWT161" s="438"/>
      <c r="JWU161" s="438"/>
      <c r="JWV161" s="438"/>
      <c r="JWW161" s="438"/>
      <c r="JWX161" s="438"/>
      <c r="JWY161" s="438"/>
      <c r="JWZ161" s="438"/>
      <c r="JXA161" s="438"/>
      <c r="JXB161" s="438"/>
      <c r="JXC161" s="438"/>
      <c r="JXD161" s="438"/>
      <c r="JXE161" s="438"/>
      <c r="JXF161" s="438"/>
      <c r="JXG161" s="438"/>
      <c r="JXH161" s="438"/>
      <c r="JXI161" s="438"/>
      <c r="JXJ161" s="438"/>
      <c r="JXK161" s="438"/>
      <c r="JXL161" s="438"/>
      <c r="JXM161" s="438"/>
      <c r="JXN161" s="438"/>
      <c r="JXO161" s="438"/>
      <c r="JXP161" s="438"/>
      <c r="JXQ161" s="438"/>
      <c r="JXR161" s="438"/>
      <c r="JXS161" s="438"/>
      <c r="JXT161" s="438"/>
      <c r="JXU161" s="438"/>
      <c r="JXV161" s="438"/>
      <c r="JXW161" s="438"/>
      <c r="JXX161" s="438"/>
      <c r="JXY161" s="438"/>
      <c r="JXZ161" s="438"/>
      <c r="JYA161" s="438"/>
      <c r="JYB161" s="438"/>
      <c r="JYC161" s="438"/>
      <c r="JYD161" s="438"/>
      <c r="JYE161" s="438"/>
      <c r="JYF161" s="438"/>
      <c r="JYG161" s="438"/>
      <c r="JYH161" s="438"/>
      <c r="JYI161" s="438"/>
      <c r="JYJ161" s="438"/>
      <c r="JYK161" s="438"/>
      <c r="JYL161" s="438"/>
      <c r="JYM161" s="438"/>
      <c r="JYN161" s="438"/>
      <c r="JYO161" s="438"/>
      <c r="JYP161" s="438"/>
      <c r="JYQ161" s="438"/>
      <c r="JYR161" s="438"/>
      <c r="JYS161" s="438"/>
      <c r="JYT161" s="438"/>
      <c r="JYU161" s="438"/>
      <c r="JYV161" s="438"/>
      <c r="JYW161" s="438"/>
      <c r="JYX161" s="438"/>
      <c r="JYY161" s="438"/>
      <c r="JYZ161" s="438"/>
      <c r="JZA161" s="438"/>
      <c r="JZB161" s="438"/>
      <c r="JZC161" s="438"/>
      <c r="JZD161" s="438"/>
      <c r="JZE161" s="438"/>
      <c r="JZF161" s="438"/>
      <c r="JZG161" s="438"/>
      <c r="JZH161" s="438"/>
      <c r="JZI161" s="438"/>
      <c r="JZJ161" s="438"/>
      <c r="JZK161" s="438"/>
      <c r="JZL161" s="438"/>
      <c r="JZM161" s="438"/>
      <c r="JZN161" s="438"/>
      <c r="JZO161" s="438"/>
      <c r="JZP161" s="438"/>
      <c r="JZQ161" s="438"/>
      <c r="JZR161" s="438"/>
      <c r="JZS161" s="438"/>
      <c r="JZT161" s="438"/>
      <c r="JZU161" s="438"/>
      <c r="JZV161" s="438"/>
      <c r="JZW161" s="438"/>
      <c r="JZX161" s="438"/>
      <c r="JZY161" s="438"/>
      <c r="JZZ161" s="438"/>
      <c r="KAA161" s="438"/>
      <c r="KAB161" s="438"/>
      <c r="KAC161" s="438"/>
      <c r="KAD161" s="438"/>
      <c r="KAE161" s="438"/>
      <c r="KAF161" s="438"/>
      <c r="KAG161" s="438"/>
      <c r="KAH161" s="438"/>
      <c r="KAI161" s="438"/>
      <c r="KAJ161" s="438"/>
      <c r="KAK161" s="438"/>
      <c r="KAL161" s="438"/>
      <c r="KAM161" s="438"/>
      <c r="KAN161" s="438"/>
      <c r="KAO161" s="438"/>
      <c r="KAP161" s="438"/>
      <c r="KAQ161" s="438"/>
      <c r="KAR161" s="438"/>
      <c r="KAS161" s="438"/>
      <c r="KAT161" s="438"/>
      <c r="KAU161" s="438"/>
      <c r="KAV161" s="438"/>
      <c r="KAW161" s="438"/>
      <c r="KAX161" s="438"/>
      <c r="KAY161" s="438"/>
      <c r="KAZ161" s="438"/>
      <c r="KBA161" s="438"/>
      <c r="KBB161" s="438"/>
      <c r="KBC161" s="438"/>
      <c r="KBD161" s="438"/>
      <c r="KBE161" s="438"/>
      <c r="KBF161" s="438"/>
      <c r="KBG161" s="438"/>
      <c r="KBH161" s="438"/>
      <c r="KBI161" s="438"/>
      <c r="KBJ161" s="438"/>
      <c r="KBK161" s="438"/>
      <c r="KBL161" s="438"/>
      <c r="KBM161" s="438"/>
      <c r="KBN161" s="438"/>
      <c r="KBO161" s="438"/>
      <c r="KBP161" s="438"/>
      <c r="KBQ161" s="438"/>
      <c r="KBR161" s="438"/>
      <c r="KBS161" s="438"/>
      <c r="KBT161" s="438"/>
      <c r="KBU161" s="438"/>
      <c r="KBV161" s="438"/>
      <c r="KBW161" s="438"/>
      <c r="KBX161" s="438"/>
      <c r="KBY161" s="438"/>
      <c r="KBZ161" s="438"/>
      <c r="KCA161" s="438"/>
      <c r="KCB161" s="438"/>
      <c r="KCC161" s="438"/>
      <c r="KCD161" s="438"/>
      <c r="KCE161" s="438"/>
      <c r="KCF161" s="438"/>
      <c r="KCG161" s="438"/>
      <c r="KCH161" s="438"/>
      <c r="KCI161" s="438"/>
      <c r="KCJ161" s="438"/>
      <c r="KCK161" s="438"/>
      <c r="KCL161" s="438"/>
      <c r="KCM161" s="438"/>
      <c r="KCN161" s="438"/>
      <c r="KCO161" s="438"/>
      <c r="KCP161" s="438"/>
      <c r="KCQ161" s="438"/>
      <c r="KCR161" s="438"/>
      <c r="KCS161" s="438"/>
      <c r="KCT161" s="438"/>
      <c r="KCU161" s="438"/>
      <c r="KCV161" s="438"/>
      <c r="KCW161" s="438"/>
      <c r="KCX161" s="438"/>
      <c r="KCY161" s="438"/>
      <c r="KCZ161" s="438"/>
      <c r="KDA161" s="438"/>
      <c r="KDB161" s="438"/>
      <c r="KDC161" s="438"/>
      <c r="KDD161" s="438"/>
      <c r="KDE161" s="438"/>
      <c r="KDF161" s="438"/>
      <c r="KDG161" s="438"/>
      <c r="KDH161" s="438"/>
      <c r="KDI161" s="438"/>
      <c r="KDJ161" s="438"/>
      <c r="KDK161" s="438"/>
      <c r="KDL161" s="438"/>
      <c r="KDM161" s="438"/>
      <c r="KDN161" s="438"/>
      <c r="KDO161" s="438"/>
      <c r="KDP161" s="438"/>
      <c r="KDQ161" s="438"/>
      <c r="KDR161" s="438"/>
      <c r="KDS161" s="438"/>
      <c r="KDT161" s="438"/>
      <c r="KDU161" s="438"/>
      <c r="KDV161" s="438"/>
      <c r="KDW161" s="438"/>
      <c r="KDX161" s="438"/>
      <c r="KDY161" s="438"/>
      <c r="KDZ161" s="438"/>
      <c r="KEA161" s="438"/>
      <c r="KEB161" s="438"/>
      <c r="KEC161" s="438"/>
      <c r="KED161" s="438"/>
      <c r="KEE161" s="438"/>
      <c r="KEF161" s="438"/>
      <c r="KEG161" s="438"/>
      <c r="KEH161" s="438"/>
      <c r="KEI161" s="438"/>
      <c r="KEJ161" s="438"/>
      <c r="KEK161" s="438"/>
      <c r="KEL161" s="438"/>
      <c r="KEM161" s="438"/>
      <c r="KEN161" s="438"/>
      <c r="KEO161" s="438"/>
      <c r="KEP161" s="438"/>
      <c r="KEQ161" s="438"/>
      <c r="KER161" s="438"/>
      <c r="KES161" s="438"/>
      <c r="KET161" s="438"/>
      <c r="KEU161" s="438"/>
      <c r="KEV161" s="438"/>
      <c r="KEW161" s="438"/>
      <c r="KEX161" s="438"/>
      <c r="KEY161" s="438"/>
      <c r="KEZ161" s="438"/>
      <c r="KFA161" s="438"/>
      <c r="KFB161" s="438"/>
      <c r="KFC161" s="438"/>
      <c r="KFD161" s="438"/>
      <c r="KFE161" s="438"/>
      <c r="KFF161" s="438"/>
      <c r="KFG161" s="438"/>
      <c r="KFH161" s="438"/>
      <c r="KFI161" s="438"/>
      <c r="KFJ161" s="438"/>
      <c r="KFK161" s="438"/>
      <c r="KFL161" s="438"/>
      <c r="KFM161" s="438"/>
      <c r="KFN161" s="438"/>
      <c r="KFO161" s="438"/>
      <c r="KFP161" s="438"/>
      <c r="KFQ161" s="438"/>
      <c r="KFR161" s="438"/>
      <c r="KFS161" s="438"/>
      <c r="KFT161" s="438"/>
      <c r="KFU161" s="438"/>
      <c r="KFV161" s="438"/>
      <c r="KFW161" s="438"/>
      <c r="KFX161" s="438"/>
      <c r="KFY161" s="438"/>
      <c r="KFZ161" s="438"/>
      <c r="KGA161" s="438"/>
      <c r="KGB161" s="438"/>
      <c r="KGC161" s="438"/>
      <c r="KGD161" s="438"/>
      <c r="KGE161" s="438"/>
      <c r="KGF161" s="438"/>
      <c r="KGG161" s="438"/>
      <c r="KGH161" s="438"/>
      <c r="KGI161" s="438"/>
      <c r="KGJ161" s="438"/>
      <c r="KGK161" s="438"/>
      <c r="KGL161" s="438"/>
      <c r="KGM161" s="438"/>
      <c r="KGN161" s="438"/>
      <c r="KGO161" s="438"/>
      <c r="KGP161" s="438"/>
      <c r="KGQ161" s="438"/>
      <c r="KGR161" s="438"/>
      <c r="KGS161" s="438"/>
      <c r="KGT161" s="438"/>
      <c r="KGU161" s="438"/>
      <c r="KGV161" s="438"/>
      <c r="KGW161" s="438"/>
      <c r="KGX161" s="438"/>
      <c r="KGY161" s="438"/>
      <c r="KGZ161" s="438"/>
      <c r="KHA161" s="438"/>
      <c r="KHB161" s="438"/>
      <c r="KHC161" s="438"/>
      <c r="KHD161" s="438"/>
      <c r="KHE161" s="438"/>
      <c r="KHF161" s="438"/>
      <c r="KHG161" s="438"/>
      <c r="KHH161" s="438"/>
      <c r="KHI161" s="438"/>
      <c r="KHJ161" s="438"/>
      <c r="KHK161" s="438"/>
      <c r="KHL161" s="438"/>
      <c r="KHM161" s="438"/>
      <c r="KHN161" s="438"/>
      <c r="KHO161" s="438"/>
      <c r="KHP161" s="438"/>
      <c r="KHQ161" s="438"/>
      <c r="KHR161" s="438"/>
      <c r="KHS161" s="438"/>
      <c r="KHT161" s="438"/>
      <c r="KHU161" s="438"/>
      <c r="KHV161" s="438"/>
      <c r="KHW161" s="438"/>
      <c r="KHX161" s="438"/>
      <c r="KHY161" s="438"/>
      <c r="KHZ161" s="438"/>
      <c r="KIA161" s="438"/>
      <c r="KIB161" s="438"/>
      <c r="KIC161" s="438"/>
      <c r="KID161" s="438"/>
      <c r="KIE161" s="438"/>
      <c r="KIF161" s="438"/>
      <c r="KIG161" s="438"/>
      <c r="KIH161" s="438"/>
      <c r="KII161" s="438"/>
      <c r="KIJ161" s="438"/>
      <c r="KIK161" s="438"/>
      <c r="KIL161" s="438"/>
      <c r="KIM161" s="438"/>
      <c r="KIN161" s="438"/>
      <c r="KIO161" s="438"/>
      <c r="KIP161" s="438"/>
      <c r="KIQ161" s="438"/>
      <c r="KIR161" s="438"/>
      <c r="KIS161" s="438"/>
      <c r="KIT161" s="438"/>
      <c r="KIU161" s="438"/>
      <c r="KIV161" s="438"/>
      <c r="KIW161" s="438"/>
      <c r="KIX161" s="438"/>
      <c r="KIY161" s="438"/>
      <c r="KIZ161" s="438"/>
      <c r="KJA161" s="438"/>
      <c r="KJB161" s="438"/>
      <c r="KJC161" s="438"/>
      <c r="KJD161" s="438"/>
      <c r="KJE161" s="438"/>
      <c r="KJF161" s="438"/>
      <c r="KJG161" s="438"/>
      <c r="KJH161" s="438"/>
      <c r="KJI161" s="438"/>
      <c r="KJJ161" s="438"/>
      <c r="KJK161" s="438"/>
      <c r="KJL161" s="438"/>
      <c r="KJM161" s="438"/>
      <c r="KJN161" s="438"/>
      <c r="KJO161" s="438"/>
      <c r="KJP161" s="438"/>
      <c r="KJQ161" s="438"/>
      <c r="KJR161" s="438"/>
      <c r="KJS161" s="438"/>
      <c r="KJT161" s="438"/>
      <c r="KJU161" s="438"/>
      <c r="KJV161" s="438"/>
      <c r="KJW161" s="438"/>
      <c r="KJX161" s="438"/>
      <c r="KJY161" s="438"/>
      <c r="KJZ161" s="438"/>
      <c r="KKA161" s="438"/>
      <c r="KKB161" s="438"/>
      <c r="KKC161" s="438"/>
      <c r="KKD161" s="438"/>
      <c r="KKE161" s="438"/>
      <c r="KKF161" s="438"/>
      <c r="KKG161" s="438"/>
      <c r="KKH161" s="438"/>
      <c r="KKI161" s="438"/>
      <c r="KKJ161" s="438"/>
      <c r="KKK161" s="438"/>
      <c r="KKL161" s="438"/>
      <c r="KKM161" s="438"/>
      <c r="KKN161" s="438"/>
      <c r="KKO161" s="438"/>
      <c r="KKP161" s="438"/>
      <c r="KKQ161" s="438"/>
      <c r="KKR161" s="438"/>
      <c r="KKS161" s="438"/>
      <c r="KKT161" s="438"/>
      <c r="KKU161" s="438"/>
      <c r="KKV161" s="438"/>
      <c r="KKW161" s="438"/>
      <c r="KKX161" s="438"/>
      <c r="KKY161" s="438"/>
      <c r="KKZ161" s="438"/>
      <c r="KLA161" s="438"/>
      <c r="KLB161" s="438"/>
      <c r="KLC161" s="438"/>
      <c r="KLD161" s="438"/>
      <c r="KLE161" s="438"/>
      <c r="KLF161" s="438"/>
      <c r="KLG161" s="438"/>
      <c r="KLH161" s="438"/>
      <c r="KLI161" s="438"/>
      <c r="KLJ161" s="438"/>
      <c r="KLK161" s="438"/>
      <c r="KLL161" s="438"/>
      <c r="KLM161" s="438"/>
      <c r="KLN161" s="438"/>
      <c r="KLO161" s="438"/>
      <c r="KLP161" s="438"/>
      <c r="KLQ161" s="438"/>
      <c r="KLR161" s="438"/>
      <c r="KLS161" s="438"/>
      <c r="KLT161" s="438"/>
      <c r="KLU161" s="438"/>
      <c r="KLV161" s="438"/>
      <c r="KLW161" s="438"/>
      <c r="KLX161" s="438"/>
      <c r="KLY161" s="438"/>
      <c r="KLZ161" s="438"/>
      <c r="KMA161" s="438"/>
      <c r="KMB161" s="438"/>
      <c r="KMC161" s="438"/>
      <c r="KMD161" s="438"/>
      <c r="KME161" s="438"/>
      <c r="KMF161" s="438"/>
      <c r="KMG161" s="438"/>
      <c r="KMH161" s="438"/>
      <c r="KMI161" s="438"/>
      <c r="KMJ161" s="438"/>
      <c r="KMK161" s="438"/>
      <c r="KML161" s="438"/>
      <c r="KMM161" s="438"/>
      <c r="KMN161" s="438"/>
      <c r="KMO161" s="438"/>
      <c r="KMP161" s="438"/>
      <c r="KMQ161" s="438"/>
      <c r="KMR161" s="438"/>
      <c r="KMS161" s="438"/>
      <c r="KMT161" s="438"/>
      <c r="KMU161" s="438"/>
      <c r="KMV161" s="438"/>
      <c r="KMW161" s="438"/>
      <c r="KMX161" s="438"/>
      <c r="KMY161" s="438"/>
      <c r="KMZ161" s="438"/>
      <c r="KNA161" s="438"/>
      <c r="KNB161" s="438"/>
      <c r="KNC161" s="438"/>
      <c r="KND161" s="438"/>
      <c r="KNE161" s="438"/>
      <c r="KNF161" s="438"/>
      <c r="KNG161" s="438"/>
      <c r="KNH161" s="438"/>
      <c r="KNI161" s="438"/>
      <c r="KNJ161" s="438"/>
      <c r="KNK161" s="438"/>
      <c r="KNL161" s="438"/>
      <c r="KNM161" s="438"/>
      <c r="KNN161" s="438"/>
      <c r="KNO161" s="438"/>
      <c r="KNP161" s="438"/>
      <c r="KNQ161" s="438"/>
      <c r="KNR161" s="438"/>
      <c r="KNS161" s="438"/>
      <c r="KNT161" s="438"/>
      <c r="KNU161" s="438"/>
      <c r="KNV161" s="438"/>
      <c r="KNW161" s="438"/>
      <c r="KNX161" s="438"/>
      <c r="KNY161" s="438"/>
      <c r="KNZ161" s="438"/>
      <c r="KOA161" s="438"/>
      <c r="KOB161" s="438"/>
      <c r="KOC161" s="438"/>
      <c r="KOD161" s="438"/>
      <c r="KOE161" s="438"/>
      <c r="KOF161" s="438"/>
      <c r="KOG161" s="438"/>
      <c r="KOH161" s="438"/>
      <c r="KOI161" s="438"/>
      <c r="KOJ161" s="438"/>
      <c r="KOK161" s="438"/>
      <c r="KOL161" s="438"/>
      <c r="KOM161" s="438"/>
      <c r="KON161" s="438"/>
      <c r="KOO161" s="438"/>
      <c r="KOP161" s="438"/>
      <c r="KOQ161" s="438"/>
      <c r="KOR161" s="438"/>
      <c r="KOS161" s="438"/>
      <c r="KOT161" s="438"/>
      <c r="KOU161" s="438"/>
      <c r="KOV161" s="438"/>
      <c r="KOW161" s="438"/>
      <c r="KOX161" s="438"/>
      <c r="KOY161" s="438"/>
      <c r="KOZ161" s="438"/>
      <c r="KPA161" s="438"/>
      <c r="KPB161" s="438"/>
      <c r="KPC161" s="438"/>
      <c r="KPD161" s="438"/>
      <c r="KPE161" s="438"/>
      <c r="KPF161" s="438"/>
      <c r="KPG161" s="438"/>
      <c r="KPH161" s="438"/>
      <c r="KPI161" s="438"/>
      <c r="KPJ161" s="438"/>
      <c r="KPK161" s="438"/>
      <c r="KPL161" s="438"/>
      <c r="KPM161" s="438"/>
      <c r="KPN161" s="438"/>
      <c r="KPO161" s="438"/>
      <c r="KPP161" s="438"/>
      <c r="KPQ161" s="438"/>
      <c r="KPR161" s="438"/>
      <c r="KPS161" s="438"/>
      <c r="KPT161" s="438"/>
      <c r="KPU161" s="438"/>
      <c r="KPV161" s="438"/>
      <c r="KPW161" s="438"/>
      <c r="KPX161" s="438"/>
      <c r="KPY161" s="438"/>
      <c r="KPZ161" s="438"/>
      <c r="KQA161" s="438"/>
      <c r="KQB161" s="438"/>
      <c r="KQC161" s="438"/>
      <c r="KQD161" s="438"/>
      <c r="KQE161" s="438"/>
      <c r="KQF161" s="438"/>
      <c r="KQG161" s="438"/>
      <c r="KQH161" s="438"/>
      <c r="KQI161" s="438"/>
      <c r="KQJ161" s="438"/>
      <c r="KQK161" s="438"/>
      <c r="KQL161" s="438"/>
      <c r="KQM161" s="438"/>
      <c r="KQN161" s="438"/>
      <c r="KQO161" s="438"/>
      <c r="KQP161" s="438"/>
      <c r="KQQ161" s="438"/>
      <c r="KQR161" s="438"/>
      <c r="KQS161" s="438"/>
      <c r="KQT161" s="438"/>
      <c r="KQU161" s="438"/>
      <c r="KQV161" s="438"/>
      <c r="KQW161" s="438"/>
      <c r="KQX161" s="438"/>
      <c r="KQY161" s="438"/>
      <c r="KQZ161" s="438"/>
      <c r="KRA161" s="438"/>
      <c r="KRB161" s="438"/>
      <c r="KRC161" s="438"/>
      <c r="KRD161" s="438"/>
      <c r="KRE161" s="438"/>
      <c r="KRF161" s="438"/>
      <c r="KRG161" s="438"/>
      <c r="KRH161" s="438"/>
      <c r="KRI161" s="438"/>
      <c r="KRJ161" s="438"/>
      <c r="KRK161" s="438"/>
      <c r="KRL161" s="438"/>
      <c r="KRM161" s="438"/>
      <c r="KRN161" s="438"/>
      <c r="KRO161" s="438"/>
      <c r="KRP161" s="438"/>
      <c r="KRQ161" s="438"/>
      <c r="KRR161" s="438"/>
      <c r="KRS161" s="438"/>
      <c r="KRT161" s="438"/>
      <c r="KRU161" s="438"/>
      <c r="KRV161" s="438"/>
      <c r="KRW161" s="438"/>
      <c r="KRX161" s="438"/>
      <c r="KRY161" s="438"/>
      <c r="KRZ161" s="438"/>
      <c r="KSA161" s="438"/>
      <c r="KSB161" s="438"/>
      <c r="KSC161" s="438"/>
      <c r="KSD161" s="438"/>
      <c r="KSE161" s="438"/>
      <c r="KSF161" s="438"/>
      <c r="KSG161" s="438"/>
      <c r="KSH161" s="438"/>
      <c r="KSI161" s="438"/>
      <c r="KSJ161" s="438"/>
      <c r="KSK161" s="438"/>
      <c r="KSL161" s="438"/>
      <c r="KSM161" s="438"/>
      <c r="KSN161" s="438"/>
      <c r="KSO161" s="438"/>
      <c r="KSP161" s="438"/>
      <c r="KSQ161" s="438"/>
      <c r="KSR161" s="438"/>
      <c r="KSS161" s="438"/>
      <c r="KST161" s="438"/>
      <c r="KSU161" s="438"/>
      <c r="KSV161" s="438"/>
      <c r="KSW161" s="438"/>
      <c r="KSX161" s="438"/>
      <c r="KSY161" s="438"/>
      <c r="KSZ161" s="438"/>
      <c r="KTA161" s="438"/>
      <c r="KTB161" s="438"/>
      <c r="KTC161" s="438"/>
      <c r="KTD161" s="438"/>
      <c r="KTE161" s="438"/>
      <c r="KTF161" s="438"/>
      <c r="KTG161" s="438"/>
      <c r="KTH161" s="438"/>
      <c r="KTI161" s="438"/>
      <c r="KTJ161" s="438"/>
      <c r="KTK161" s="438"/>
      <c r="KTL161" s="438"/>
      <c r="KTM161" s="438"/>
      <c r="KTN161" s="438"/>
      <c r="KTO161" s="438"/>
      <c r="KTP161" s="438"/>
      <c r="KTQ161" s="438"/>
      <c r="KTR161" s="438"/>
      <c r="KTS161" s="438"/>
      <c r="KTT161" s="438"/>
      <c r="KTU161" s="438"/>
      <c r="KTV161" s="438"/>
      <c r="KTW161" s="438"/>
      <c r="KTX161" s="438"/>
      <c r="KTY161" s="438"/>
      <c r="KTZ161" s="438"/>
      <c r="KUA161" s="438"/>
      <c r="KUB161" s="438"/>
      <c r="KUC161" s="438"/>
      <c r="KUD161" s="438"/>
      <c r="KUE161" s="438"/>
      <c r="KUF161" s="438"/>
      <c r="KUG161" s="438"/>
      <c r="KUH161" s="438"/>
      <c r="KUI161" s="438"/>
      <c r="KUJ161" s="438"/>
      <c r="KUK161" s="438"/>
      <c r="KUL161" s="438"/>
      <c r="KUM161" s="438"/>
      <c r="KUN161" s="438"/>
      <c r="KUO161" s="438"/>
      <c r="KUP161" s="438"/>
      <c r="KUQ161" s="438"/>
      <c r="KUR161" s="438"/>
      <c r="KUS161" s="438"/>
      <c r="KUT161" s="438"/>
      <c r="KUU161" s="438"/>
      <c r="KUV161" s="438"/>
      <c r="KUW161" s="438"/>
      <c r="KUX161" s="438"/>
      <c r="KUY161" s="438"/>
      <c r="KUZ161" s="438"/>
      <c r="KVA161" s="438"/>
      <c r="KVB161" s="438"/>
      <c r="KVC161" s="438"/>
      <c r="KVD161" s="438"/>
      <c r="KVE161" s="438"/>
      <c r="KVF161" s="438"/>
      <c r="KVG161" s="438"/>
      <c r="KVH161" s="438"/>
      <c r="KVI161" s="438"/>
      <c r="KVJ161" s="438"/>
      <c r="KVK161" s="438"/>
      <c r="KVL161" s="438"/>
      <c r="KVM161" s="438"/>
      <c r="KVN161" s="438"/>
      <c r="KVO161" s="438"/>
      <c r="KVP161" s="438"/>
      <c r="KVQ161" s="438"/>
      <c r="KVR161" s="438"/>
      <c r="KVS161" s="438"/>
      <c r="KVT161" s="438"/>
      <c r="KVU161" s="438"/>
      <c r="KVV161" s="438"/>
      <c r="KVW161" s="438"/>
      <c r="KVX161" s="438"/>
      <c r="KVY161" s="438"/>
      <c r="KVZ161" s="438"/>
      <c r="KWA161" s="438"/>
      <c r="KWB161" s="438"/>
      <c r="KWC161" s="438"/>
      <c r="KWD161" s="438"/>
      <c r="KWE161" s="438"/>
      <c r="KWF161" s="438"/>
      <c r="KWG161" s="438"/>
      <c r="KWH161" s="438"/>
      <c r="KWI161" s="438"/>
      <c r="KWJ161" s="438"/>
      <c r="KWK161" s="438"/>
      <c r="KWL161" s="438"/>
      <c r="KWM161" s="438"/>
      <c r="KWN161" s="438"/>
      <c r="KWO161" s="438"/>
      <c r="KWP161" s="438"/>
      <c r="KWQ161" s="438"/>
      <c r="KWR161" s="438"/>
      <c r="KWS161" s="438"/>
      <c r="KWT161" s="438"/>
      <c r="KWU161" s="438"/>
      <c r="KWV161" s="438"/>
      <c r="KWW161" s="438"/>
      <c r="KWX161" s="438"/>
      <c r="KWY161" s="438"/>
      <c r="KWZ161" s="438"/>
      <c r="KXA161" s="438"/>
      <c r="KXB161" s="438"/>
      <c r="KXC161" s="438"/>
      <c r="KXD161" s="438"/>
      <c r="KXE161" s="438"/>
      <c r="KXF161" s="438"/>
      <c r="KXG161" s="438"/>
      <c r="KXH161" s="438"/>
      <c r="KXI161" s="438"/>
      <c r="KXJ161" s="438"/>
      <c r="KXK161" s="438"/>
      <c r="KXL161" s="438"/>
      <c r="KXM161" s="438"/>
      <c r="KXN161" s="438"/>
      <c r="KXO161" s="438"/>
      <c r="KXP161" s="438"/>
      <c r="KXQ161" s="438"/>
      <c r="KXR161" s="438"/>
      <c r="KXS161" s="438"/>
      <c r="KXT161" s="438"/>
      <c r="KXU161" s="438"/>
      <c r="KXV161" s="438"/>
      <c r="KXW161" s="438"/>
      <c r="KXX161" s="438"/>
      <c r="KXY161" s="438"/>
      <c r="KXZ161" s="438"/>
      <c r="KYA161" s="438"/>
      <c r="KYB161" s="438"/>
      <c r="KYC161" s="438"/>
      <c r="KYD161" s="438"/>
      <c r="KYE161" s="438"/>
      <c r="KYF161" s="438"/>
      <c r="KYG161" s="438"/>
      <c r="KYH161" s="438"/>
      <c r="KYI161" s="438"/>
      <c r="KYJ161" s="438"/>
      <c r="KYK161" s="438"/>
      <c r="KYL161" s="438"/>
      <c r="KYM161" s="438"/>
      <c r="KYN161" s="438"/>
      <c r="KYO161" s="438"/>
      <c r="KYP161" s="438"/>
      <c r="KYQ161" s="438"/>
      <c r="KYR161" s="438"/>
      <c r="KYS161" s="438"/>
      <c r="KYT161" s="438"/>
      <c r="KYU161" s="438"/>
      <c r="KYV161" s="438"/>
      <c r="KYW161" s="438"/>
      <c r="KYX161" s="438"/>
      <c r="KYY161" s="438"/>
      <c r="KYZ161" s="438"/>
      <c r="KZA161" s="438"/>
      <c r="KZB161" s="438"/>
      <c r="KZC161" s="438"/>
      <c r="KZD161" s="438"/>
      <c r="KZE161" s="438"/>
      <c r="KZF161" s="438"/>
      <c r="KZG161" s="438"/>
      <c r="KZH161" s="438"/>
      <c r="KZI161" s="438"/>
      <c r="KZJ161" s="438"/>
      <c r="KZK161" s="438"/>
      <c r="KZL161" s="438"/>
      <c r="KZM161" s="438"/>
      <c r="KZN161" s="438"/>
      <c r="KZO161" s="438"/>
      <c r="KZP161" s="438"/>
      <c r="KZQ161" s="438"/>
      <c r="KZR161" s="438"/>
      <c r="KZS161" s="438"/>
      <c r="KZT161" s="438"/>
      <c r="KZU161" s="438"/>
      <c r="KZV161" s="438"/>
      <c r="KZW161" s="438"/>
      <c r="KZX161" s="438"/>
      <c r="KZY161" s="438"/>
      <c r="KZZ161" s="438"/>
      <c r="LAA161" s="438"/>
      <c r="LAB161" s="438"/>
      <c r="LAC161" s="438"/>
      <c r="LAD161" s="438"/>
      <c r="LAE161" s="438"/>
      <c r="LAF161" s="438"/>
      <c r="LAG161" s="438"/>
      <c r="LAH161" s="438"/>
      <c r="LAI161" s="438"/>
      <c r="LAJ161" s="438"/>
      <c r="LAK161" s="438"/>
      <c r="LAL161" s="438"/>
      <c r="LAM161" s="438"/>
      <c r="LAN161" s="438"/>
      <c r="LAO161" s="438"/>
      <c r="LAP161" s="438"/>
      <c r="LAQ161" s="438"/>
      <c r="LAR161" s="438"/>
      <c r="LAS161" s="438"/>
      <c r="LAT161" s="438"/>
      <c r="LAU161" s="438"/>
      <c r="LAV161" s="438"/>
      <c r="LAW161" s="438"/>
      <c r="LAX161" s="438"/>
      <c r="LAY161" s="438"/>
      <c r="LAZ161" s="438"/>
      <c r="LBA161" s="438"/>
      <c r="LBB161" s="438"/>
      <c r="LBC161" s="438"/>
      <c r="LBD161" s="438"/>
      <c r="LBE161" s="438"/>
      <c r="LBF161" s="438"/>
      <c r="LBG161" s="438"/>
      <c r="LBH161" s="438"/>
      <c r="LBI161" s="438"/>
      <c r="LBJ161" s="438"/>
      <c r="LBK161" s="438"/>
      <c r="LBL161" s="438"/>
      <c r="LBM161" s="438"/>
      <c r="LBN161" s="438"/>
      <c r="LBO161" s="438"/>
      <c r="LBP161" s="438"/>
      <c r="LBQ161" s="438"/>
      <c r="LBR161" s="438"/>
      <c r="LBS161" s="438"/>
      <c r="LBT161" s="438"/>
      <c r="LBU161" s="438"/>
      <c r="LBV161" s="438"/>
      <c r="LBW161" s="438"/>
      <c r="LBX161" s="438"/>
      <c r="LBY161" s="438"/>
      <c r="LBZ161" s="438"/>
      <c r="LCA161" s="438"/>
      <c r="LCB161" s="438"/>
      <c r="LCC161" s="438"/>
      <c r="LCD161" s="438"/>
      <c r="LCE161" s="438"/>
      <c r="LCF161" s="438"/>
      <c r="LCG161" s="438"/>
      <c r="LCH161" s="438"/>
      <c r="LCI161" s="438"/>
      <c r="LCJ161" s="438"/>
      <c r="LCK161" s="438"/>
      <c r="LCL161" s="438"/>
      <c r="LCM161" s="438"/>
      <c r="LCN161" s="438"/>
      <c r="LCO161" s="438"/>
      <c r="LCP161" s="438"/>
      <c r="LCQ161" s="438"/>
      <c r="LCR161" s="438"/>
      <c r="LCS161" s="438"/>
      <c r="LCT161" s="438"/>
      <c r="LCU161" s="438"/>
      <c r="LCV161" s="438"/>
      <c r="LCW161" s="438"/>
      <c r="LCX161" s="438"/>
      <c r="LCY161" s="438"/>
      <c r="LCZ161" s="438"/>
      <c r="LDA161" s="438"/>
      <c r="LDB161" s="438"/>
      <c r="LDC161" s="438"/>
      <c r="LDD161" s="438"/>
      <c r="LDE161" s="438"/>
      <c r="LDF161" s="438"/>
      <c r="LDG161" s="438"/>
      <c r="LDH161" s="438"/>
      <c r="LDI161" s="438"/>
      <c r="LDJ161" s="438"/>
      <c r="LDK161" s="438"/>
      <c r="LDL161" s="438"/>
      <c r="LDM161" s="438"/>
      <c r="LDN161" s="438"/>
      <c r="LDO161" s="438"/>
      <c r="LDP161" s="438"/>
      <c r="LDQ161" s="438"/>
      <c r="LDR161" s="438"/>
      <c r="LDS161" s="438"/>
      <c r="LDT161" s="438"/>
      <c r="LDU161" s="438"/>
      <c r="LDV161" s="438"/>
      <c r="LDW161" s="438"/>
      <c r="LDX161" s="438"/>
      <c r="LDY161" s="438"/>
      <c r="LDZ161" s="438"/>
      <c r="LEA161" s="438"/>
      <c r="LEB161" s="438"/>
      <c r="LEC161" s="438"/>
      <c r="LED161" s="438"/>
      <c r="LEE161" s="438"/>
      <c r="LEF161" s="438"/>
      <c r="LEG161" s="438"/>
      <c r="LEH161" s="438"/>
      <c r="LEI161" s="438"/>
      <c r="LEJ161" s="438"/>
      <c r="LEK161" s="438"/>
      <c r="LEL161" s="438"/>
      <c r="LEM161" s="438"/>
      <c r="LEN161" s="438"/>
      <c r="LEO161" s="438"/>
      <c r="LEP161" s="438"/>
      <c r="LEQ161" s="438"/>
      <c r="LER161" s="438"/>
      <c r="LES161" s="438"/>
      <c r="LET161" s="438"/>
      <c r="LEU161" s="438"/>
      <c r="LEV161" s="438"/>
      <c r="LEW161" s="438"/>
      <c r="LEX161" s="438"/>
      <c r="LEY161" s="438"/>
      <c r="LEZ161" s="438"/>
      <c r="LFA161" s="438"/>
      <c r="LFB161" s="438"/>
      <c r="LFC161" s="438"/>
      <c r="LFD161" s="438"/>
      <c r="LFE161" s="438"/>
      <c r="LFF161" s="438"/>
      <c r="LFG161" s="438"/>
      <c r="LFH161" s="438"/>
      <c r="LFI161" s="438"/>
      <c r="LFJ161" s="438"/>
      <c r="LFK161" s="438"/>
      <c r="LFL161" s="438"/>
      <c r="LFM161" s="438"/>
      <c r="LFN161" s="438"/>
      <c r="LFO161" s="438"/>
      <c r="LFP161" s="438"/>
      <c r="LFQ161" s="438"/>
      <c r="LFR161" s="438"/>
      <c r="LFS161" s="438"/>
      <c r="LFT161" s="438"/>
      <c r="LFU161" s="438"/>
      <c r="LFV161" s="438"/>
      <c r="LFW161" s="438"/>
      <c r="LFX161" s="438"/>
      <c r="LFY161" s="438"/>
      <c r="LFZ161" s="438"/>
      <c r="LGA161" s="438"/>
      <c r="LGB161" s="438"/>
      <c r="LGC161" s="438"/>
      <c r="LGD161" s="438"/>
      <c r="LGE161" s="438"/>
      <c r="LGF161" s="438"/>
      <c r="LGG161" s="438"/>
      <c r="LGH161" s="438"/>
      <c r="LGI161" s="438"/>
      <c r="LGJ161" s="438"/>
      <c r="LGK161" s="438"/>
      <c r="LGL161" s="438"/>
      <c r="LGM161" s="438"/>
      <c r="LGN161" s="438"/>
      <c r="LGO161" s="438"/>
      <c r="LGP161" s="438"/>
      <c r="LGQ161" s="438"/>
      <c r="LGR161" s="438"/>
      <c r="LGS161" s="438"/>
      <c r="LGT161" s="438"/>
      <c r="LGU161" s="438"/>
      <c r="LGV161" s="438"/>
      <c r="LGW161" s="438"/>
      <c r="LGX161" s="438"/>
      <c r="LGY161" s="438"/>
      <c r="LGZ161" s="438"/>
      <c r="LHA161" s="438"/>
      <c r="LHB161" s="438"/>
      <c r="LHC161" s="438"/>
      <c r="LHD161" s="438"/>
      <c r="LHE161" s="438"/>
      <c r="LHF161" s="438"/>
      <c r="LHG161" s="438"/>
      <c r="LHH161" s="438"/>
      <c r="LHI161" s="438"/>
      <c r="LHJ161" s="438"/>
      <c r="LHK161" s="438"/>
      <c r="LHL161" s="438"/>
      <c r="LHM161" s="438"/>
      <c r="LHN161" s="438"/>
      <c r="LHO161" s="438"/>
      <c r="LHP161" s="438"/>
      <c r="LHQ161" s="438"/>
      <c r="LHR161" s="438"/>
      <c r="LHS161" s="438"/>
      <c r="LHT161" s="438"/>
      <c r="LHU161" s="438"/>
      <c r="LHV161" s="438"/>
      <c r="LHW161" s="438"/>
      <c r="LHX161" s="438"/>
      <c r="LHY161" s="438"/>
      <c r="LHZ161" s="438"/>
      <c r="LIA161" s="438"/>
      <c r="LIB161" s="438"/>
      <c r="LIC161" s="438"/>
      <c r="LID161" s="438"/>
      <c r="LIE161" s="438"/>
      <c r="LIF161" s="438"/>
      <c r="LIG161" s="438"/>
      <c r="LIH161" s="438"/>
      <c r="LII161" s="438"/>
      <c r="LIJ161" s="438"/>
      <c r="LIK161" s="438"/>
      <c r="LIL161" s="438"/>
      <c r="LIM161" s="438"/>
      <c r="LIN161" s="438"/>
      <c r="LIO161" s="438"/>
      <c r="LIP161" s="438"/>
      <c r="LIQ161" s="438"/>
      <c r="LIR161" s="438"/>
      <c r="LIS161" s="438"/>
      <c r="LIT161" s="438"/>
      <c r="LIU161" s="438"/>
      <c r="LIV161" s="438"/>
      <c r="LIW161" s="438"/>
      <c r="LIX161" s="438"/>
      <c r="LIY161" s="438"/>
      <c r="LIZ161" s="438"/>
      <c r="LJA161" s="438"/>
      <c r="LJB161" s="438"/>
      <c r="LJC161" s="438"/>
      <c r="LJD161" s="438"/>
      <c r="LJE161" s="438"/>
      <c r="LJF161" s="438"/>
      <c r="LJG161" s="438"/>
      <c r="LJH161" s="438"/>
      <c r="LJI161" s="438"/>
      <c r="LJJ161" s="438"/>
      <c r="LJK161" s="438"/>
      <c r="LJL161" s="438"/>
      <c r="LJM161" s="438"/>
      <c r="LJN161" s="438"/>
      <c r="LJO161" s="438"/>
      <c r="LJP161" s="438"/>
      <c r="LJQ161" s="438"/>
      <c r="LJR161" s="438"/>
      <c r="LJS161" s="438"/>
      <c r="LJT161" s="438"/>
      <c r="LJU161" s="438"/>
      <c r="LJV161" s="438"/>
      <c r="LJW161" s="438"/>
      <c r="LJX161" s="438"/>
      <c r="LJY161" s="438"/>
      <c r="LJZ161" s="438"/>
      <c r="LKA161" s="438"/>
      <c r="LKB161" s="438"/>
      <c r="LKC161" s="438"/>
      <c r="LKD161" s="438"/>
      <c r="LKE161" s="438"/>
      <c r="LKF161" s="438"/>
      <c r="LKG161" s="438"/>
      <c r="LKH161" s="438"/>
      <c r="LKI161" s="438"/>
      <c r="LKJ161" s="438"/>
      <c r="LKK161" s="438"/>
      <c r="LKL161" s="438"/>
      <c r="LKM161" s="438"/>
      <c r="LKN161" s="438"/>
      <c r="LKO161" s="438"/>
      <c r="LKP161" s="438"/>
      <c r="LKQ161" s="438"/>
      <c r="LKR161" s="438"/>
      <c r="LKS161" s="438"/>
      <c r="LKT161" s="438"/>
      <c r="LKU161" s="438"/>
      <c r="LKV161" s="438"/>
      <c r="LKW161" s="438"/>
      <c r="LKX161" s="438"/>
      <c r="LKY161" s="438"/>
      <c r="LKZ161" s="438"/>
      <c r="LLA161" s="438"/>
      <c r="LLB161" s="438"/>
      <c r="LLC161" s="438"/>
      <c r="LLD161" s="438"/>
      <c r="LLE161" s="438"/>
      <c r="LLF161" s="438"/>
      <c r="LLG161" s="438"/>
      <c r="LLH161" s="438"/>
      <c r="LLI161" s="438"/>
      <c r="LLJ161" s="438"/>
      <c r="LLK161" s="438"/>
      <c r="LLL161" s="438"/>
      <c r="LLM161" s="438"/>
      <c r="LLN161" s="438"/>
      <c r="LLO161" s="438"/>
      <c r="LLP161" s="438"/>
      <c r="LLQ161" s="438"/>
      <c r="LLR161" s="438"/>
      <c r="LLS161" s="438"/>
      <c r="LLT161" s="438"/>
      <c r="LLU161" s="438"/>
      <c r="LLV161" s="438"/>
      <c r="LLW161" s="438"/>
      <c r="LLX161" s="438"/>
      <c r="LLY161" s="438"/>
      <c r="LLZ161" s="438"/>
      <c r="LMA161" s="438"/>
      <c r="LMB161" s="438"/>
      <c r="LMC161" s="438"/>
      <c r="LMD161" s="438"/>
      <c r="LME161" s="438"/>
      <c r="LMF161" s="438"/>
      <c r="LMG161" s="438"/>
      <c r="LMH161" s="438"/>
      <c r="LMI161" s="438"/>
      <c r="LMJ161" s="438"/>
      <c r="LMK161" s="438"/>
      <c r="LML161" s="438"/>
      <c r="LMM161" s="438"/>
      <c r="LMN161" s="438"/>
      <c r="LMO161" s="438"/>
      <c r="LMP161" s="438"/>
      <c r="LMQ161" s="438"/>
      <c r="LMR161" s="438"/>
      <c r="LMS161" s="438"/>
      <c r="LMT161" s="438"/>
      <c r="LMU161" s="438"/>
      <c r="LMV161" s="438"/>
      <c r="LMW161" s="438"/>
      <c r="LMX161" s="438"/>
      <c r="LMY161" s="438"/>
      <c r="LMZ161" s="438"/>
      <c r="LNA161" s="438"/>
      <c r="LNB161" s="438"/>
      <c r="LNC161" s="438"/>
      <c r="LND161" s="438"/>
      <c r="LNE161" s="438"/>
      <c r="LNF161" s="438"/>
      <c r="LNG161" s="438"/>
      <c r="LNH161" s="438"/>
      <c r="LNI161" s="438"/>
      <c r="LNJ161" s="438"/>
      <c r="LNK161" s="438"/>
      <c r="LNL161" s="438"/>
      <c r="LNM161" s="438"/>
      <c r="LNN161" s="438"/>
      <c r="LNO161" s="438"/>
      <c r="LNP161" s="438"/>
      <c r="LNQ161" s="438"/>
      <c r="LNR161" s="438"/>
      <c r="LNS161" s="438"/>
      <c r="LNT161" s="438"/>
      <c r="LNU161" s="438"/>
      <c r="LNV161" s="438"/>
      <c r="LNW161" s="438"/>
      <c r="LNX161" s="438"/>
      <c r="LNY161" s="438"/>
      <c r="LNZ161" s="438"/>
      <c r="LOA161" s="438"/>
      <c r="LOB161" s="438"/>
      <c r="LOC161" s="438"/>
      <c r="LOD161" s="438"/>
      <c r="LOE161" s="438"/>
      <c r="LOF161" s="438"/>
      <c r="LOG161" s="438"/>
      <c r="LOH161" s="438"/>
      <c r="LOI161" s="438"/>
      <c r="LOJ161" s="438"/>
      <c r="LOK161" s="438"/>
      <c r="LOL161" s="438"/>
      <c r="LOM161" s="438"/>
      <c r="LON161" s="438"/>
      <c r="LOO161" s="438"/>
      <c r="LOP161" s="438"/>
      <c r="LOQ161" s="438"/>
      <c r="LOR161" s="438"/>
      <c r="LOS161" s="438"/>
      <c r="LOT161" s="438"/>
      <c r="LOU161" s="438"/>
      <c r="LOV161" s="438"/>
      <c r="LOW161" s="438"/>
      <c r="LOX161" s="438"/>
      <c r="LOY161" s="438"/>
      <c r="LOZ161" s="438"/>
      <c r="LPA161" s="438"/>
      <c r="LPB161" s="438"/>
      <c r="LPC161" s="438"/>
      <c r="LPD161" s="438"/>
      <c r="LPE161" s="438"/>
      <c r="LPF161" s="438"/>
      <c r="LPG161" s="438"/>
      <c r="LPH161" s="438"/>
      <c r="LPI161" s="438"/>
      <c r="LPJ161" s="438"/>
      <c r="LPK161" s="438"/>
      <c r="LPL161" s="438"/>
      <c r="LPM161" s="438"/>
      <c r="LPN161" s="438"/>
      <c r="LPO161" s="438"/>
      <c r="LPP161" s="438"/>
      <c r="LPQ161" s="438"/>
      <c r="LPR161" s="438"/>
      <c r="LPS161" s="438"/>
      <c r="LPT161" s="438"/>
      <c r="LPU161" s="438"/>
      <c r="LPV161" s="438"/>
      <c r="LPW161" s="438"/>
      <c r="LPX161" s="438"/>
      <c r="LPY161" s="438"/>
      <c r="LPZ161" s="438"/>
      <c r="LQA161" s="438"/>
      <c r="LQB161" s="438"/>
      <c r="LQC161" s="438"/>
      <c r="LQD161" s="438"/>
      <c r="LQE161" s="438"/>
      <c r="LQF161" s="438"/>
      <c r="LQG161" s="438"/>
      <c r="LQH161" s="438"/>
      <c r="LQI161" s="438"/>
      <c r="LQJ161" s="438"/>
      <c r="LQK161" s="438"/>
      <c r="LQL161" s="438"/>
      <c r="LQM161" s="438"/>
      <c r="LQN161" s="438"/>
      <c r="LQO161" s="438"/>
      <c r="LQP161" s="438"/>
      <c r="LQQ161" s="438"/>
      <c r="LQR161" s="438"/>
      <c r="LQS161" s="438"/>
      <c r="LQT161" s="438"/>
      <c r="LQU161" s="438"/>
      <c r="LQV161" s="438"/>
      <c r="LQW161" s="438"/>
      <c r="LQX161" s="438"/>
      <c r="LQY161" s="438"/>
      <c r="LQZ161" s="438"/>
      <c r="LRA161" s="438"/>
      <c r="LRB161" s="438"/>
      <c r="LRC161" s="438"/>
      <c r="LRD161" s="438"/>
      <c r="LRE161" s="438"/>
      <c r="LRF161" s="438"/>
      <c r="LRG161" s="438"/>
      <c r="LRH161" s="438"/>
      <c r="LRI161" s="438"/>
      <c r="LRJ161" s="438"/>
      <c r="LRK161" s="438"/>
      <c r="LRL161" s="438"/>
      <c r="LRM161" s="438"/>
      <c r="LRN161" s="438"/>
      <c r="LRO161" s="438"/>
      <c r="LRP161" s="438"/>
      <c r="LRQ161" s="438"/>
      <c r="LRR161" s="438"/>
      <c r="LRS161" s="438"/>
      <c r="LRT161" s="438"/>
      <c r="LRU161" s="438"/>
      <c r="LRV161" s="438"/>
      <c r="LRW161" s="438"/>
      <c r="LRX161" s="438"/>
      <c r="LRY161" s="438"/>
      <c r="LRZ161" s="438"/>
      <c r="LSA161" s="438"/>
      <c r="LSB161" s="438"/>
      <c r="LSC161" s="438"/>
      <c r="LSD161" s="438"/>
      <c r="LSE161" s="438"/>
      <c r="LSF161" s="438"/>
      <c r="LSG161" s="438"/>
      <c r="LSH161" s="438"/>
      <c r="LSI161" s="438"/>
      <c r="LSJ161" s="438"/>
      <c r="LSK161" s="438"/>
      <c r="LSL161" s="438"/>
      <c r="LSM161" s="438"/>
      <c r="LSN161" s="438"/>
      <c r="LSO161" s="438"/>
      <c r="LSP161" s="438"/>
      <c r="LSQ161" s="438"/>
      <c r="LSR161" s="438"/>
      <c r="LSS161" s="438"/>
      <c r="LST161" s="438"/>
      <c r="LSU161" s="438"/>
      <c r="LSV161" s="438"/>
      <c r="LSW161" s="438"/>
      <c r="LSX161" s="438"/>
      <c r="LSY161" s="438"/>
      <c r="LSZ161" s="438"/>
      <c r="LTA161" s="438"/>
      <c r="LTB161" s="438"/>
      <c r="LTC161" s="438"/>
      <c r="LTD161" s="438"/>
      <c r="LTE161" s="438"/>
      <c r="LTF161" s="438"/>
      <c r="LTG161" s="438"/>
      <c r="LTH161" s="438"/>
      <c r="LTI161" s="438"/>
      <c r="LTJ161" s="438"/>
      <c r="LTK161" s="438"/>
      <c r="LTL161" s="438"/>
      <c r="LTM161" s="438"/>
      <c r="LTN161" s="438"/>
      <c r="LTO161" s="438"/>
      <c r="LTP161" s="438"/>
      <c r="LTQ161" s="438"/>
      <c r="LTR161" s="438"/>
      <c r="LTS161" s="438"/>
      <c r="LTT161" s="438"/>
      <c r="LTU161" s="438"/>
      <c r="LTV161" s="438"/>
      <c r="LTW161" s="438"/>
      <c r="LTX161" s="438"/>
      <c r="LTY161" s="438"/>
      <c r="LTZ161" s="438"/>
      <c r="LUA161" s="438"/>
      <c r="LUB161" s="438"/>
      <c r="LUC161" s="438"/>
      <c r="LUD161" s="438"/>
      <c r="LUE161" s="438"/>
      <c r="LUF161" s="438"/>
      <c r="LUG161" s="438"/>
      <c r="LUH161" s="438"/>
      <c r="LUI161" s="438"/>
      <c r="LUJ161" s="438"/>
      <c r="LUK161" s="438"/>
      <c r="LUL161" s="438"/>
      <c r="LUM161" s="438"/>
      <c r="LUN161" s="438"/>
      <c r="LUO161" s="438"/>
      <c r="LUP161" s="438"/>
      <c r="LUQ161" s="438"/>
      <c r="LUR161" s="438"/>
      <c r="LUS161" s="438"/>
      <c r="LUT161" s="438"/>
      <c r="LUU161" s="438"/>
      <c r="LUV161" s="438"/>
      <c r="LUW161" s="438"/>
      <c r="LUX161" s="438"/>
      <c r="LUY161" s="438"/>
      <c r="LUZ161" s="438"/>
      <c r="LVA161" s="438"/>
      <c r="LVB161" s="438"/>
      <c r="LVC161" s="438"/>
      <c r="LVD161" s="438"/>
      <c r="LVE161" s="438"/>
      <c r="LVF161" s="438"/>
      <c r="LVG161" s="438"/>
      <c r="LVH161" s="438"/>
      <c r="LVI161" s="438"/>
      <c r="LVJ161" s="438"/>
      <c r="LVK161" s="438"/>
      <c r="LVL161" s="438"/>
      <c r="LVM161" s="438"/>
      <c r="LVN161" s="438"/>
      <c r="LVO161" s="438"/>
      <c r="LVP161" s="438"/>
      <c r="LVQ161" s="438"/>
      <c r="LVR161" s="438"/>
      <c r="LVS161" s="438"/>
      <c r="LVT161" s="438"/>
      <c r="LVU161" s="438"/>
      <c r="LVV161" s="438"/>
      <c r="LVW161" s="438"/>
      <c r="LVX161" s="438"/>
      <c r="LVY161" s="438"/>
      <c r="LVZ161" s="438"/>
      <c r="LWA161" s="438"/>
      <c r="LWB161" s="438"/>
      <c r="LWC161" s="438"/>
      <c r="LWD161" s="438"/>
      <c r="LWE161" s="438"/>
      <c r="LWF161" s="438"/>
      <c r="LWG161" s="438"/>
      <c r="LWH161" s="438"/>
      <c r="LWI161" s="438"/>
      <c r="LWJ161" s="438"/>
      <c r="LWK161" s="438"/>
      <c r="LWL161" s="438"/>
      <c r="LWM161" s="438"/>
      <c r="LWN161" s="438"/>
      <c r="LWO161" s="438"/>
      <c r="LWP161" s="438"/>
      <c r="LWQ161" s="438"/>
      <c r="LWR161" s="438"/>
      <c r="LWS161" s="438"/>
      <c r="LWT161" s="438"/>
      <c r="LWU161" s="438"/>
      <c r="LWV161" s="438"/>
      <c r="LWW161" s="438"/>
      <c r="LWX161" s="438"/>
      <c r="LWY161" s="438"/>
      <c r="LWZ161" s="438"/>
      <c r="LXA161" s="438"/>
      <c r="LXB161" s="438"/>
      <c r="LXC161" s="438"/>
      <c r="LXD161" s="438"/>
      <c r="LXE161" s="438"/>
      <c r="LXF161" s="438"/>
      <c r="LXG161" s="438"/>
      <c r="LXH161" s="438"/>
      <c r="LXI161" s="438"/>
      <c r="LXJ161" s="438"/>
      <c r="LXK161" s="438"/>
      <c r="LXL161" s="438"/>
      <c r="LXM161" s="438"/>
      <c r="LXN161" s="438"/>
      <c r="LXO161" s="438"/>
      <c r="LXP161" s="438"/>
      <c r="LXQ161" s="438"/>
      <c r="LXR161" s="438"/>
      <c r="LXS161" s="438"/>
      <c r="LXT161" s="438"/>
      <c r="LXU161" s="438"/>
      <c r="LXV161" s="438"/>
      <c r="LXW161" s="438"/>
      <c r="LXX161" s="438"/>
      <c r="LXY161" s="438"/>
      <c r="LXZ161" s="438"/>
      <c r="LYA161" s="438"/>
      <c r="LYB161" s="438"/>
      <c r="LYC161" s="438"/>
      <c r="LYD161" s="438"/>
      <c r="LYE161" s="438"/>
      <c r="LYF161" s="438"/>
      <c r="LYG161" s="438"/>
      <c r="LYH161" s="438"/>
      <c r="LYI161" s="438"/>
      <c r="LYJ161" s="438"/>
      <c r="LYK161" s="438"/>
      <c r="LYL161" s="438"/>
      <c r="LYM161" s="438"/>
      <c r="LYN161" s="438"/>
      <c r="LYO161" s="438"/>
      <c r="LYP161" s="438"/>
      <c r="LYQ161" s="438"/>
      <c r="LYR161" s="438"/>
      <c r="LYS161" s="438"/>
      <c r="LYT161" s="438"/>
      <c r="LYU161" s="438"/>
      <c r="LYV161" s="438"/>
      <c r="LYW161" s="438"/>
      <c r="LYX161" s="438"/>
      <c r="LYY161" s="438"/>
      <c r="LYZ161" s="438"/>
      <c r="LZA161" s="438"/>
      <c r="LZB161" s="438"/>
      <c r="LZC161" s="438"/>
      <c r="LZD161" s="438"/>
      <c r="LZE161" s="438"/>
      <c r="LZF161" s="438"/>
      <c r="LZG161" s="438"/>
      <c r="LZH161" s="438"/>
      <c r="LZI161" s="438"/>
      <c r="LZJ161" s="438"/>
      <c r="LZK161" s="438"/>
      <c r="LZL161" s="438"/>
      <c r="LZM161" s="438"/>
      <c r="LZN161" s="438"/>
      <c r="LZO161" s="438"/>
      <c r="LZP161" s="438"/>
      <c r="LZQ161" s="438"/>
      <c r="LZR161" s="438"/>
      <c r="LZS161" s="438"/>
      <c r="LZT161" s="438"/>
      <c r="LZU161" s="438"/>
      <c r="LZV161" s="438"/>
      <c r="LZW161" s="438"/>
      <c r="LZX161" s="438"/>
      <c r="LZY161" s="438"/>
      <c r="LZZ161" s="438"/>
      <c r="MAA161" s="438"/>
      <c r="MAB161" s="438"/>
      <c r="MAC161" s="438"/>
      <c r="MAD161" s="438"/>
      <c r="MAE161" s="438"/>
      <c r="MAF161" s="438"/>
      <c r="MAG161" s="438"/>
      <c r="MAH161" s="438"/>
      <c r="MAI161" s="438"/>
      <c r="MAJ161" s="438"/>
      <c r="MAK161" s="438"/>
      <c r="MAL161" s="438"/>
      <c r="MAM161" s="438"/>
      <c r="MAN161" s="438"/>
      <c r="MAO161" s="438"/>
      <c r="MAP161" s="438"/>
      <c r="MAQ161" s="438"/>
      <c r="MAR161" s="438"/>
      <c r="MAS161" s="438"/>
      <c r="MAT161" s="438"/>
      <c r="MAU161" s="438"/>
      <c r="MAV161" s="438"/>
      <c r="MAW161" s="438"/>
      <c r="MAX161" s="438"/>
      <c r="MAY161" s="438"/>
      <c r="MAZ161" s="438"/>
      <c r="MBA161" s="438"/>
      <c r="MBB161" s="438"/>
      <c r="MBC161" s="438"/>
      <c r="MBD161" s="438"/>
      <c r="MBE161" s="438"/>
      <c r="MBF161" s="438"/>
      <c r="MBG161" s="438"/>
      <c r="MBH161" s="438"/>
      <c r="MBI161" s="438"/>
      <c r="MBJ161" s="438"/>
      <c r="MBK161" s="438"/>
      <c r="MBL161" s="438"/>
      <c r="MBM161" s="438"/>
      <c r="MBN161" s="438"/>
      <c r="MBO161" s="438"/>
      <c r="MBP161" s="438"/>
      <c r="MBQ161" s="438"/>
      <c r="MBR161" s="438"/>
      <c r="MBS161" s="438"/>
      <c r="MBT161" s="438"/>
      <c r="MBU161" s="438"/>
      <c r="MBV161" s="438"/>
      <c r="MBW161" s="438"/>
      <c r="MBX161" s="438"/>
      <c r="MBY161" s="438"/>
      <c r="MBZ161" s="438"/>
      <c r="MCA161" s="438"/>
      <c r="MCB161" s="438"/>
      <c r="MCC161" s="438"/>
      <c r="MCD161" s="438"/>
      <c r="MCE161" s="438"/>
      <c r="MCF161" s="438"/>
      <c r="MCG161" s="438"/>
      <c r="MCH161" s="438"/>
      <c r="MCI161" s="438"/>
      <c r="MCJ161" s="438"/>
      <c r="MCK161" s="438"/>
      <c r="MCL161" s="438"/>
      <c r="MCM161" s="438"/>
      <c r="MCN161" s="438"/>
      <c r="MCO161" s="438"/>
      <c r="MCP161" s="438"/>
      <c r="MCQ161" s="438"/>
      <c r="MCR161" s="438"/>
      <c r="MCS161" s="438"/>
      <c r="MCT161" s="438"/>
      <c r="MCU161" s="438"/>
      <c r="MCV161" s="438"/>
      <c r="MCW161" s="438"/>
      <c r="MCX161" s="438"/>
      <c r="MCY161" s="438"/>
      <c r="MCZ161" s="438"/>
      <c r="MDA161" s="438"/>
      <c r="MDB161" s="438"/>
      <c r="MDC161" s="438"/>
      <c r="MDD161" s="438"/>
      <c r="MDE161" s="438"/>
      <c r="MDF161" s="438"/>
      <c r="MDG161" s="438"/>
      <c r="MDH161" s="438"/>
      <c r="MDI161" s="438"/>
      <c r="MDJ161" s="438"/>
      <c r="MDK161" s="438"/>
      <c r="MDL161" s="438"/>
      <c r="MDM161" s="438"/>
      <c r="MDN161" s="438"/>
      <c r="MDO161" s="438"/>
      <c r="MDP161" s="438"/>
      <c r="MDQ161" s="438"/>
      <c r="MDR161" s="438"/>
      <c r="MDS161" s="438"/>
      <c r="MDT161" s="438"/>
      <c r="MDU161" s="438"/>
      <c r="MDV161" s="438"/>
      <c r="MDW161" s="438"/>
      <c r="MDX161" s="438"/>
      <c r="MDY161" s="438"/>
      <c r="MDZ161" s="438"/>
      <c r="MEA161" s="438"/>
      <c r="MEB161" s="438"/>
      <c r="MEC161" s="438"/>
      <c r="MED161" s="438"/>
      <c r="MEE161" s="438"/>
      <c r="MEF161" s="438"/>
      <c r="MEG161" s="438"/>
      <c r="MEH161" s="438"/>
      <c r="MEI161" s="438"/>
      <c r="MEJ161" s="438"/>
      <c r="MEK161" s="438"/>
      <c r="MEL161" s="438"/>
      <c r="MEM161" s="438"/>
      <c r="MEN161" s="438"/>
      <c r="MEO161" s="438"/>
      <c r="MEP161" s="438"/>
      <c r="MEQ161" s="438"/>
      <c r="MER161" s="438"/>
      <c r="MES161" s="438"/>
      <c r="MET161" s="438"/>
      <c r="MEU161" s="438"/>
      <c r="MEV161" s="438"/>
      <c r="MEW161" s="438"/>
      <c r="MEX161" s="438"/>
      <c r="MEY161" s="438"/>
      <c r="MEZ161" s="438"/>
      <c r="MFA161" s="438"/>
      <c r="MFB161" s="438"/>
      <c r="MFC161" s="438"/>
      <c r="MFD161" s="438"/>
      <c r="MFE161" s="438"/>
      <c r="MFF161" s="438"/>
      <c r="MFG161" s="438"/>
      <c r="MFH161" s="438"/>
      <c r="MFI161" s="438"/>
      <c r="MFJ161" s="438"/>
      <c r="MFK161" s="438"/>
      <c r="MFL161" s="438"/>
      <c r="MFM161" s="438"/>
      <c r="MFN161" s="438"/>
      <c r="MFO161" s="438"/>
      <c r="MFP161" s="438"/>
      <c r="MFQ161" s="438"/>
      <c r="MFR161" s="438"/>
      <c r="MFS161" s="438"/>
      <c r="MFT161" s="438"/>
      <c r="MFU161" s="438"/>
      <c r="MFV161" s="438"/>
      <c r="MFW161" s="438"/>
      <c r="MFX161" s="438"/>
      <c r="MFY161" s="438"/>
      <c r="MFZ161" s="438"/>
      <c r="MGA161" s="438"/>
      <c r="MGB161" s="438"/>
      <c r="MGC161" s="438"/>
      <c r="MGD161" s="438"/>
      <c r="MGE161" s="438"/>
      <c r="MGF161" s="438"/>
      <c r="MGG161" s="438"/>
      <c r="MGH161" s="438"/>
      <c r="MGI161" s="438"/>
      <c r="MGJ161" s="438"/>
      <c r="MGK161" s="438"/>
      <c r="MGL161" s="438"/>
      <c r="MGM161" s="438"/>
      <c r="MGN161" s="438"/>
      <c r="MGO161" s="438"/>
      <c r="MGP161" s="438"/>
      <c r="MGQ161" s="438"/>
      <c r="MGR161" s="438"/>
      <c r="MGS161" s="438"/>
      <c r="MGT161" s="438"/>
      <c r="MGU161" s="438"/>
      <c r="MGV161" s="438"/>
      <c r="MGW161" s="438"/>
      <c r="MGX161" s="438"/>
      <c r="MGY161" s="438"/>
      <c r="MGZ161" s="438"/>
      <c r="MHA161" s="438"/>
      <c r="MHB161" s="438"/>
      <c r="MHC161" s="438"/>
      <c r="MHD161" s="438"/>
      <c r="MHE161" s="438"/>
      <c r="MHF161" s="438"/>
      <c r="MHG161" s="438"/>
      <c r="MHH161" s="438"/>
      <c r="MHI161" s="438"/>
      <c r="MHJ161" s="438"/>
      <c r="MHK161" s="438"/>
      <c r="MHL161" s="438"/>
      <c r="MHM161" s="438"/>
      <c r="MHN161" s="438"/>
      <c r="MHO161" s="438"/>
      <c r="MHP161" s="438"/>
      <c r="MHQ161" s="438"/>
      <c r="MHR161" s="438"/>
      <c r="MHS161" s="438"/>
      <c r="MHT161" s="438"/>
      <c r="MHU161" s="438"/>
      <c r="MHV161" s="438"/>
      <c r="MHW161" s="438"/>
      <c r="MHX161" s="438"/>
      <c r="MHY161" s="438"/>
      <c r="MHZ161" s="438"/>
      <c r="MIA161" s="438"/>
      <c r="MIB161" s="438"/>
      <c r="MIC161" s="438"/>
      <c r="MID161" s="438"/>
      <c r="MIE161" s="438"/>
      <c r="MIF161" s="438"/>
      <c r="MIG161" s="438"/>
      <c r="MIH161" s="438"/>
      <c r="MII161" s="438"/>
      <c r="MIJ161" s="438"/>
      <c r="MIK161" s="438"/>
      <c r="MIL161" s="438"/>
      <c r="MIM161" s="438"/>
      <c r="MIN161" s="438"/>
      <c r="MIO161" s="438"/>
      <c r="MIP161" s="438"/>
      <c r="MIQ161" s="438"/>
      <c r="MIR161" s="438"/>
      <c r="MIS161" s="438"/>
      <c r="MIT161" s="438"/>
      <c r="MIU161" s="438"/>
      <c r="MIV161" s="438"/>
      <c r="MIW161" s="438"/>
      <c r="MIX161" s="438"/>
      <c r="MIY161" s="438"/>
      <c r="MIZ161" s="438"/>
      <c r="MJA161" s="438"/>
      <c r="MJB161" s="438"/>
      <c r="MJC161" s="438"/>
      <c r="MJD161" s="438"/>
      <c r="MJE161" s="438"/>
      <c r="MJF161" s="438"/>
      <c r="MJG161" s="438"/>
      <c r="MJH161" s="438"/>
      <c r="MJI161" s="438"/>
      <c r="MJJ161" s="438"/>
      <c r="MJK161" s="438"/>
      <c r="MJL161" s="438"/>
      <c r="MJM161" s="438"/>
      <c r="MJN161" s="438"/>
      <c r="MJO161" s="438"/>
      <c r="MJP161" s="438"/>
      <c r="MJQ161" s="438"/>
      <c r="MJR161" s="438"/>
      <c r="MJS161" s="438"/>
      <c r="MJT161" s="438"/>
      <c r="MJU161" s="438"/>
      <c r="MJV161" s="438"/>
      <c r="MJW161" s="438"/>
      <c r="MJX161" s="438"/>
      <c r="MJY161" s="438"/>
      <c r="MJZ161" s="438"/>
      <c r="MKA161" s="438"/>
      <c r="MKB161" s="438"/>
      <c r="MKC161" s="438"/>
      <c r="MKD161" s="438"/>
      <c r="MKE161" s="438"/>
      <c r="MKF161" s="438"/>
      <c r="MKG161" s="438"/>
      <c r="MKH161" s="438"/>
      <c r="MKI161" s="438"/>
      <c r="MKJ161" s="438"/>
      <c r="MKK161" s="438"/>
      <c r="MKL161" s="438"/>
      <c r="MKM161" s="438"/>
      <c r="MKN161" s="438"/>
      <c r="MKO161" s="438"/>
      <c r="MKP161" s="438"/>
      <c r="MKQ161" s="438"/>
      <c r="MKR161" s="438"/>
      <c r="MKS161" s="438"/>
      <c r="MKT161" s="438"/>
      <c r="MKU161" s="438"/>
      <c r="MKV161" s="438"/>
      <c r="MKW161" s="438"/>
      <c r="MKX161" s="438"/>
      <c r="MKY161" s="438"/>
      <c r="MKZ161" s="438"/>
      <c r="MLA161" s="438"/>
      <c r="MLB161" s="438"/>
      <c r="MLC161" s="438"/>
      <c r="MLD161" s="438"/>
      <c r="MLE161" s="438"/>
      <c r="MLF161" s="438"/>
      <c r="MLG161" s="438"/>
      <c r="MLH161" s="438"/>
      <c r="MLI161" s="438"/>
      <c r="MLJ161" s="438"/>
      <c r="MLK161" s="438"/>
      <c r="MLL161" s="438"/>
      <c r="MLM161" s="438"/>
      <c r="MLN161" s="438"/>
      <c r="MLO161" s="438"/>
      <c r="MLP161" s="438"/>
      <c r="MLQ161" s="438"/>
      <c r="MLR161" s="438"/>
      <c r="MLS161" s="438"/>
      <c r="MLT161" s="438"/>
      <c r="MLU161" s="438"/>
      <c r="MLV161" s="438"/>
      <c r="MLW161" s="438"/>
      <c r="MLX161" s="438"/>
      <c r="MLY161" s="438"/>
      <c r="MLZ161" s="438"/>
      <c r="MMA161" s="438"/>
      <c r="MMB161" s="438"/>
      <c r="MMC161" s="438"/>
      <c r="MMD161" s="438"/>
      <c r="MME161" s="438"/>
      <c r="MMF161" s="438"/>
      <c r="MMG161" s="438"/>
      <c r="MMH161" s="438"/>
      <c r="MMI161" s="438"/>
      <c r="MMJ161" s="438"/>
      <c r="MMK161" s="438"/>
      <c r="MML161" s="438"/>
      <c r="MMM161" s="438"/>
      <c r="MMN161" s="438"/>
      <c r="MMO161" s="438"/>
      <c r="MMP161" s="438"/>
      <c r="MMQ161" s="438"/>
      <c r="MMR161" s="438"/>
      <c r="MMS161" s="438"/>
      <c r="MMT161" s="438"/>
      <c r="MMU161" s="438"/>
      <c r="MMV161" s="438"/>
      <c r="MMW161" s="438"/>
      <c r="MMX161" s="438"/>
      <c r="MMY161" s="438"/>
      <c r="MMZ161" s="438"/>
      <c r="MNA161" s="438"/>
      <c r="MNB161" s="438"/>
      <c r="MNC161" s="438"/>
      <c r="MND161" s="438"/>
      <c r="MNE161" s="438"/>
      <c r="MNF161" s="438"/>
      <c r="MNG161" s="438"/>
      <c r="MNH161" s="438"/>
      <c r="MNI161" s="438"/>
      <c r="MNJ161" s="438"/>
      <c r="MNK161" s="438"/>
      <c r="MNL161" s="438"/>
      <c r="MNM161" s="438"/>
      <c r="MNN161" s="438"/>
      <c r="MNO161" s="438"/>
      <c r="MNP161" s="438"/>
      <c r="MNQ161" s="438"/>
      <c r="MNR161" s="438"/>
      <c r="MNS161" s="438"/>
      <c r="MNT161" s="438"/>
      <c r="MNU161" s="438"/>
      <c r="MNV161" s="438"/>
      <c r="MNW161" s="438"/>
      <c r="MNX161" s="438"/>
      <c r="MNY161" s="438"/>
      <c r="MNZ161" s="438"/>
      <c r="MOA161" s="438"/>
      <c r="MOB161" s="438"/>
      <c r="MOC161" s="438"/>
      <c r="MOD161" s="438"/>
      <c r="MOE161" s="438"/>
      <c r="MOF161" s="438"/>
      <c r="MOG161" s="438"/>
      <c r="MOH161" s="438"/>
      <c r="MOI161" s="438"/>
      <c r="MOJ161" s="438"/>
      <c r="MOK161" s="438"/>
      <c r="MOL161" s="438"/>
      <c r="MOM161" s="438"/>
      <c r="MON161" s="438"/>
      <c r="MOO161" s="438"/>
      <c r="MOP161" s="438"/>
      <c r="MOQ161" s="438"/>
      <c r="MOR161" s="438"/>
      <c r="MOS161" s="438"/>
      <c r="MOT161" s="438"/>
      <c r="MOU161" s="438"/>
      <c r="MOV161" s="438"/>
      <c r="MOW161" s="438"/>
      <c r="MOX161" s="438"/>
      <c r="MOY161" s="438"/>
      <c r="MOZ161" s="438"/>
      <c r="MPA161" s="438"/>
      <c r="MPB161" s="438"/>
      <c r="MPC161" s="438"/>
      <c r="MPD161" s="438"/>
      <c r="MPE161" s="438"/>
      <c r="MPF161" s="438"/>
      <c r="MPG161" s="438"/>
      <c r="MPH161" s="438"/>
      <c r="MPI161" s="438"/>
      <c r="MPJ161" s="438"/>
      <c r="MPK161" s="438"/>
      <c r="MPL161" s="438"/>
      <c r="MPM161" s="438"/>
      <c r="MPN161" s="438"/>
      <c r="MPO161" s="438"/>
      <c r="MPP161" s="438"/>
      <c r="MPQ161" s="438"/>
      <c r="MPR161" s="438"/>
      <c r="MPS161" s="438"/>
      <c r="MPT161" s="438"/>
      <c r="MPU161" s="438"/>
      <c r="MPV161" s="438"/>
      <c r="MPW161" s="438"/>
      <c r="MPX161" s="438"/>
      <c r="MPY161" s="438"/>
      <c r="MPZ161" s="438"/>
      <c r="MQA161" s="438"/>
      <c r="MQB161" s="438"/>
      <c r="MQC161" s="438"/>
      <c r="MQD161" s="438"/>
      <c r="MQE161" s="438"/>
      <c r="MQF161" s="438"/>
      <c r="MQG161" s="438"/>
      <c r="MQH161" s="438"/>
      <c r="MQI161" s="438"/>
      <c r="MQJ161" s="438"/>
      <c r="MQK161" s="438"/>
      <c r="MQL161" s="438"/>
      <c r="MQM161" s="438"/>
      <c r="MQN161" s="438"/>
      <c r="MQO161" s="438"/>
      <c r="MQP161" s="438"/>
      <c r="MQQ161" s="438"/>
      <c r="MQR161" s="438"/>
      <c r="MQS161" s="438"/>
      <c r="MQT161" s="438"/>
      <c r="MQU161" s="438"/>
      <c r="MQV161" s="438"/>
      <c r="MQW161" s="438"/>
      <c r="MQX161" s="438"/>
      <c r="MQY161" s="438"/>
      <c r="MQZ161" s="438"/>
      <c r="MRA161" s="438"/>
      <c r="MRB161" s="438"/>
      <c r="MRC161" s="438"/>
      <c r="MRD161" s="438"/>
      <c r="MRE161" s="438"/>
      <c r="MRF161" s="438"/>
      <c r="MRG161" s="438"/>
      <c r="MRH161" s="438"/>
      <c r="MRI161" s="438"/>
      <c r="MRJ161" s="438"/>
      <c r="MRK161" s="438"/>
      <c r="MRL161" s="438"/>
      <c r="MRM161" s="438"/>
      <c r="MRN161" s="438"/>
      <c r="MRO161" s="438"/>
      <c r="MRP161" s="438"/>
      <c r="MRQ161" s="438"/>
      <c r="MRR161" s="438"/>
      <c r="MRS161" s="438"/>
      <c r="MRT161" s="438"/>
      <c r="MRU161" s="438"/>
      <c r="MRV161" s="438"/>
      <c r="MRW161" s="438"/>
      <c r="MRX161" s="438"/>
      <c r="MRY161" s="438"/>
      <c r="MRZ161" s="438"/>
      <c r="MSA161" s="438"/>
      <c r="MSB161" s="438"/>
      <c r="MSC161" s="438"/>
      <c r="MSD161" s="438"/>
      <c r="MSE161" s="438"/>
      <c r="MSF161" s="438"/>
      <c r="MSG161" s="438"/>
      <c r="MSH161" s="438"/>
      <c r="MSI161" s="438"/>
      <c r="MSJ161" s="438"/>
      <c r="MSK161" s="438"/>
      <c r="MSL161" s="438"/>
      <c r="MSM161" s="438"/>
      <c r="MSN161" s="438"/>
      <c r="MSO161" s="438"/>
      <c r="MSP161" s="438"/>
      <c r="MSQ161" s="438"/>
      <c r="MSR161" s="438"/>
      <c r="MSS161" s="438"/>
      <c r="MST161" s="438"/>
      <c r="MSU161" s="438"/>
      <c r="MSV161" s="438"/>
      <c r="MSW161" s="438"/>
      <c r="MSX161" s="438"/>
      <c r="MSY161" s="438"/>
      <c r="MSZ161" s="438"/>
      <c r="MTA161" s="438"/>
      <c r="MTB161" s="438"/>
      <c r="MTC161" s="438"/>
      <c r="MTD161" s="438"/>
      <c r="MTE161" s="438"/>
      <c r="MTF161" s="438"/>
      <c r="MTG161" s="438"/>
      <c r="MTH161" s="438"/>
      <c r="MTI161" s="438"/>
      <c r="MTJ161" s="438"/>
      <c r="MTK161" s="438"/>
      <c r="MTL161" s="438"/>
      <c r="MTM161" s="438"/>
      <c r="MTN161" s="438"/>
      <c r="MTO161" s="438"/>
      <c r="MTP161" s="438"/>
      <c r="MTQ161" s="438"/>
      <c r="MTR161" s="438"/>
      <c r="MTS161" s="438"/>
      <c r="MTT161" s="438"/>
      <c r="MTU161" s="438"/>
      <c r="MTV161" s="438"/>
      <c r="MTW161" s="438"/>
      <c r="MTX161" s="438"/>
      <c r="MTY161" s="438"/>
      <c r="MTZ161" s="438"/>
      <c r="MUA161" s="438"/>
      <c r="MUB161" s="438"/>
      <c r="MUC161" s="438"/>
      <c r="MUD161" s="438"/>
      <c r="MUE161" s="438"/>
      <c r="MUF161" s="438"/>
      <c r="MUG161" s="438"/>
      <c r="MUH161" s="438"/>
      <c r="MUI161" s="438"/>
      <c r="MUJ161" s="438"/>
      <c r="MUK161" s="438"/>
      <c r="MUL161" s="438"/>
      <c r="MUM161" s="438"/>
      <c r="MUN161" s="438"/>
      <c r="MUO161" s="438"/>
      <c r="MUP161" s="438"/>
      <c r="MUQ161" s="438"/>
      <c r="MUR161" s="438"/>
      <c r="MUS161" s="438"/>
      <c r="MUT161" s="438"/>
      <c r="MUU161" s="438"/>
      <c r="MUV161" s="438"/>
      <c r="MUW161" s="438"/>
      <c r="MUX161" s="438"/>
      <c r="MUY161" s="438"/>
      <c r="MUZ161" s="438"/>
      <c r="MVA161" s="438"/>
      <c r="MVB161" s="438"/>
      <c r="MVC161" s="438"/>
      <c r="MVD161" s="438"/>
      <c r="MVE161" s="438"/>
      <c r="MVF161" s="438"/>
      <c r="MVG161" s="438"/>
      <c r="MVH161" s="438"/>
      <c r="MVI161" s="438"/>
      <c r="MVJ161" s="438"/>
      <c r="MVK161" s="438"/>
      <c r="MVL161" s="438"/>
      <c r="MVM161" s="438"/>
      <c r="MVN161" s="438"/>
      <c r="MVO161" s="438"/>
      <c r="MVP161" s="438"/>
      <c r="MVQ161" s="438"/>
      <c r="MVR161" s="438"/>
      <c r="MVS161" s="438"/>
      <c r="MVT161" s="438"/>
      <c r="MVU161" s="438"/>
      <c r="MVV161" s="438"/>
      <c r="MVW161" s="438"/>
      <c r="MVX161" s="438"/>
      <c r="MVY161" s="438"/>
      <c r="MVZ161" s="438"/>
      <c r="MWA161" s="438"/>
      <c r="MWB161" s="438"/>
      <c r="MWC161" s="438"/>
      <c r="MWD161" s="438"/>
      <c r="MWE161" s="438"/>
      <c r="MWF161" s="438"/>
      <c r="MWG161" s="438"/>
      <c r="MWH161" s="438"/>
      <c r="MWI161" s="438"/>
      <c r="MWJ161" s="438"/>
      <c r="MWK161" s="438"/>
      <c r="MWL161" s="438"/>
      <c r="MWM161" s="438"/>
      <c r="MWN161" s="438"/>
      <c r="MWO161" s="438"/>
      <c r="MWP161" s="438"/>
      <c r="MWQ161" s="438"/>
      <c r="MWR161" s="438"/>
      <c r="MWS161" s="438"/>
      <c r="MWT161" s="438"/>
      <c r="MWU161" s="438"/>
      <c r="MWV161" s="438"/>
      <c r="MWW161" s="438"/>
      <c r="MWX161" s="438"/>
      <c r="MWY161" s="438"/>
      <c r="MWZ161" s="438"/>
      <c r="MXA161" s="438"/>
      <c r="MXB161" s="438"/>
      <c r="MXC161" s="438"/>
      <c r="MXD161" s="438"/>
      <c r="MXE161" s="438"/>
      <c r="MXF161" s="438"/>
      <c r="MXG161" s="438"/>
      <c r="MXH161" s="438"/>
      <c r="MXI161" s="438"/>
      <c r="MXJ161" s="438"/>
      <c r="MXK161" s="438"/>
      <c r="MXL161" s="438"/>
      <c r="MXM161" s="438"/>
      <c r="MXN161" s="438"/>
      <c r="MXO161" s="438"/>
      <c r="MXP161" s="438"/>
      <c r="MXQ161" s="438"/>
      <c r="MXR161" s="438"/>
      <c r="MXS161" s="438"/>
      <c r="MXT161" s="438"/>
      <c r="MXU161" s="438"/>
      <c r="MXV161" s="438"/>
      <c r="MXW161" s="438"/>
      <c r="MXX161" s="438"/>
      <c r="MXY161" s="438"/>
      <c r="MXZ161" s="438"/>
      <c r="MYA161" s="438"/>
      <c r="MYB161" s="438"/>
      <c r="MYC161" s="438"/>
      <c r="MYD161" s="438"/>
      <c r="MYE161" s="438"/>
      <c r="MYF161" s="438"/>
      <c r="MYG161" s="438"/>
      <c r="MYH161" s="438"/>
      <c r="MYI161" s="438"/>
      <c r="MYJ161" s="438"/>
      <c r="MYK161" s="438"/>
      <c r="MYL161" s="438"/>
      <c r="MYM161" s="438"/>
      <c r="MYN161" s="438"/>
      <c r="MYO161" s="438"/>
      <c r="MYP161" s="438"/>
      <c r="MYQ161" s="438"/>
      <c r="MYR161" s="438"/>
      <c r="MYS161" s="438"/>
      <c r="MYT161" s="438"/>
      <c r="MYU161" s="438"/>
      <c r="MYV161" s="438"/>
      <c r="MYW161" s="438"/>
      <c r="MYX161" s="438"/>
      <c r="MYY161" s="438"/>
      <c r="MYZ161" s="438"/>
      <c r="MZA161" s="438"/>
      <c r="MZB161" s="438"/>
      <c r="MZC161" s="438"/>
      <c r="MZD161" s="438"/>
      <c r="MZE161" s="438"/>
      <c r="MZF161" s="438"/>
      <c r="MZG161" s="438"/>
      <c r="MZH161" s="438"/>
      <c r="MZI161" s="438"/>
      <c r="MZJ161" s="438"/>
      <c r="MZK161" s="438"/>
      <c r="MZL161" s="438"/>
      <c r="MZM161" s="438"/>
      <c r="MZN161" s="438"/>
      <c r="MZO161" s="438"/>
      <c r="MZP161" s="438"/>
      <c r="MZQ161" s="438"/>
      <c r="MZR161" s="438"/>
      <c r="MZS161" s="438"/>
      <c r="MZT161" s="438"/>
      <c r="MZU161" s="438"/>
      <c r="MZV161" s="438"/>
      <c r="MZW161" s="438"/>
      <c r="MZX161" s="438"/>
      <c r="MZY161" s="438"/>
      <c r="MZZ161" s="438"/>
      <c r="NAA161" s="438"/>
      <c r="NAB161" s="438"/>
      <c r="NAC161" s="438"/>
      <c r="NAD161" s="438"/>
      <c r="NAE161" s="438"/>
      <c r="NAF161" s="438"/>
      <c r="NAG161" s="438"/>
      <c r="NAH161" s="438"/>
      <c r="NAI161" s="438"/>
      <c r="NAJ161" s="438"/>
      <c r="NAK161" s="438"/>
      <c r="NAL161" s="438"/>
      <c r="NAM161" s="438"/>
      <c r="NAN161" s="438"/>
      <c r="NAO161" s="438"/>
      <c r="NAP161" s="438"/>
      <c r="NAQ161" s="438"/>
      <c r="NAR161" s="438"/>
      <c r="NAS161" s="438"/>
      <c r="NAT161" s="438"/>
      <c r="NAU161" s="438"/>
      <c r="NAV161" s="438"/>
      <c r="NAW161" s="438"/>
      <c r="NAX161" s="438"/>
      <c r="NAY161" s="438"/>
      <c r="NAZ161" s="438"/>
      <c r="NBA161" s="438"/>
      <c r="NBB161" s="438"/>
      <c r="NBC161" s="438"/>
      <c r="NBD161" s="438"/>
      <c r="NBE161" s="438"/>
      <c r="NBF161" s="438"/>
      <c r="NBG161" s="438"/>
      <c r="NBH161" s="438"/>
      <c r="NBI161" s="438"/>
      <c r="NBJ161" s="438"/>
      <c r="NBK161" s="438"/>
      <c r="NBL161" s="438"/>
      <c r="NBM161" s="438"/>
      <c r="NBN161" s="438"/>
      <c r="NBO161" s="438"/>
      <c r="NBP161" s="438"/>
      <c r="NBQ161" s="438"/>
      <c r="NBR161" s="438"/>
      <c r="NBS161" s="438"/>
      <c r="NBT161" s="438"/>
      <c r="NBU161" s="438"/>
      <c r="NBV161" s="438"/>
      <c r="NBW161" s="438"/>
      <c r="NBX161" s="438"/>
      <c r="NBY161" s="438"/>
      <c r="NBZ161" s="438"/>
      <c r="NCA161" s="438"/>
      <c r="NCB161" s="438"/>
      <c r="NCC161" s="438"/>
      <c r="NCD161" s="438"/>
      <c r="NCE161" s="438"/>
      <c r="NCF161" s="438"/>
      <c r="NCG161" s="438"/>
      <c r="NCH161" s="438"/>
      <c r="NCI161" s="438"/>
      <c r="NCJ161" s="438"/>
      <c r="NCK161" s="438"/>
      <c r="NCL161" s="438"/>
      <c r="NCM161" s="438"/>
      <c r="NCN161" s="438"/>
      <c r="NCO161" s="438"/>
      <c r="NCP161" s="438"/>
      <c r="NCQ161" s="438"/>
      <c r="NCR161" s="438"/>
      <c r="NCS161" s="438"/>
      <c r="NCT161" s="438"/>
      <c r="NCU161" s="438"/>
      <c r="NCV161" s="438"/>
      <c r="NCW161" s="438"/>
      <c r="NCX161" s="438"/>
      <c r="NCY161" s="438"/>
      <c r="NCZ161" s="438"/>
      <c r="NDA161" s="438"/>
      <c r="NDB161" s="438"/>
      <c r="NDC161" s="438"/>
      <c r="NDD161" s="438"/>
      <c r="NDE161" s="438"/>
      <c r="NDF161" s="438"/>
      <c r="NDG161" s="438"/>
      <c r="NDH161" s="438"/>
      <c r="NDI161" s="438"/>
      <c r="NDJ161" s="438"/>
      <c r="NDK161" s="438"/>
      <c r="NDL161" s="438"/>
      <c r="NDM161" s="438"/>
      <c r="NDN161" s="438"/>
      <c r="NDO161" s="438"/>
      <c r="NDP161" s="438"/>
      <c r="NDQ161" s="438"/>
      <c r="NDR161" s="438"/>
      <c r="NDS161" s="438"/>
      <c r="NDT161" s="438"/>
      <c r="NDU161" s="438"/>
      <c r="NDV161" s="438"/>
      <c r="NDW161" s="438"/>
      <c r="NDX161" s="438"/>
      <c r="NDY161" s="438"/>
      <c r="NDZ161" s="438"/>
      <c r="NEA161" s="438"/>
      <c r="NEB161" s="438"/>
      <c r="NEC161" s="438"/>
      <c r="NED161" s="438"/>
      <c r="NEE161" s="438"/>
      <c r="NEF161" s="438"/>
      <c r="NEG161" s="438"/>
      <c r="NEH161" s="438"/>
      <c r="NEI161" s="438"/>
      <c r="NEJ161" s="438"/>
      <c r="NEK161" s="438"/>
      <c r="NEL161" s="438"/>
      <c r="NEM161" s="438"/>
      <c r="NEN161" s="438"/>
      <c r="NEO161" s="438"/>
      <c r="NEP161" s="438"/>
      <c r="NEQ161" s="438"/>
      <c r="NER161" s="438"/>
      <c r="NES161" s="438"/>
      <c r="NET161" s="438"/>
      <c r="NEU161" s="438"/>
      <c r="NEV161" s="438"/>
      <c r="NEW161" s="438"/>
      <c r="NEX161" s="438"/>
      <c r="NEY161" s="438"/>
      <c r="NEZ161" s="438"/>
      <c r="NFA161" s="438"/>
      <c r="NFB161" s="438"/>
      <c r="NFC161" s="438"/>
      <c r="NFD161" s="438"/>
      <c r="NFE161" s="438"/>
      <c r="NFF161" s="438"/>
      <c r="NFG161" s="438"/>
      <c r="NFH161" s="438"/>
      <c r="NFI161" s="438"/>
      <c r="NFJ161" s="438"/>
      <c r="NFK161" s="438"/>
      <c r="NFL161" s="438"/>
      <c r="NFM161" s="438"/>
      <c r="NFN161" s="438"/>
      <c r="NFO161" s="438"/>
      <c r="NFP161" s="438"/>
      <c r="NFQ161" s="438"/>
      <c r="NFR161" s="438"/>
      <c r="NFS161" s="438"/>
      <c r="NFT161" s="438"/>
      <c r="NFU161" s="438"/>
      <c r="NFV161" s="438"/>
      <c r="NFW161" s="438"/>
      <c r="NFX161" s="438"/>
      <c r="NFY161" s="438"/>
      <c r="NFZ161" s="438"/>
      <c r="NGA161" s="438"/>
      <c r="NGB161" s="438"/>
      <c r="NGC161" s="438"/>
      <c r="NGD161" s="438"/>
      <c r="NGE161" s="438"/>
      <c r="NGF161" s="438"/>
      <c r="NGG161" s="438"/>
      <c r="NGH161" s="438"/>
      <c r="NGI161" s="438"/>
      <c r="NGJ161" s="438"/>
      <c r="NGK161" s="438"/>
      <c r="NGL161" s="438"/>
      <c r="NGM161" s="438"/>
      <c r="NGN161" s="438"/>
      <c r="NGO161" s="438"/>
      <c r="NGP161" s="438"/>
      <c r="NGQ161" s="438"/>
      <c r="NGR161" s="438"/>
      <c r="NGS161" s="438"/>
      <c r="NGT161" s="438"/>
      <c r="NGU161" s="438"/>
      <c r="NGV161" s="438"/>
      <c r="NGW161" s="438"/>
      <c r="NGX161" s="438"/>
      <c r="NGY161" s="438"/>
      <c r="NGZ161" s="438"/>
      <c r="NHA161" s="438"/>
      <c r="NHB161" s="438"/>
      <c r="NHC161" s="438"/>
      <c r="NHD161" s="438"/>
      <c r="NHE161" s="438"/>
      <c r="NHF161" s="438"/>
      <c r="NHG161" s="438"/>
      <c r="NHH161" s="438"/>
      <c r="NHI161" s="438"/>
      <c r="NHJ161" s="438"/>
      <c r="NHK161" s="438"/>
      <c r="NHL161" s="438"/>
      <c r="NHM161" s="438"/>
      <c r="NHN161" s="438"/>
      <c r="NHO161" s="438"/>
      <c r="NHP161" s="438"/>
      <c r="NHQ161" s="438"/>
      <c r="NHR161" s="438"/>
      <c r="NHS161" s="438"/>
      <c r="NHT161" s="438"/>
      <c r="NHU161" s="438"/>
      <c r="NHV161" s="438"/>
      <c r="NHW161" s="438"/>
      <c r="NHX161" s="438"/>
      <c r="NHY161" s="438"/>
      <c r="NHZ161" s="438"/>
      <c r="NIA161" s="438"/>
      <c r="NIB161" s="438"/>
      <c r="NIC161" s="438"/>
      <c r="NID161" s="438"/>
      <c r="NIE161" s="438"/>
      <c r="NIF161" s="438"/>
      <c r="NIG161" s="438"/>
      <c r="NIH161" s="438"/>
      <c r="NII161" s="438"/>
      <c r="NIJ161" s="438"/>
      <c r="NIK161" s="438"/>
      <c r="NIL161" s="438"/>
      <c r="NIM161" s="438"/>
      <c r="NIN161" s="438"/>
      <c r="NIO161" s="438"/>
      <c r="NIP161" s="438"/>
      <c r="NIQ161" s="438"/>
      <c r="NIR161" s="438"/>
      <c r="NIS161" s="438"/>
      <c r="NIT161" s="438"/>
      <c r="NIU161" s="438"/>
      <c r="NIV161" s="438"/>
      <c r="NIW161" s="438"/>
      <c r="NIX161" s="438"/>
      <c r="NIY161" s="438"/>
      <c r="NIZ161" s="438"/>
      <c r="NJA161" s="438"/>
      <c r="NJB161" s="438"/>
      <c r="NJC161" s="438"/>
      <c r="NJD161" s="438"/>
      <c r="NJE161" s="438"/>
      <c r="NJF161" s="438"/>
      <c r="NJG161" s="438"/>
      <c r="NJH161" s="438"/>
      <c r="NJI161" s="438"/>
      <c r="NJJ161" s="438"/>
      <c r="NJK161" s="438"/>
      <c r="NJL161" s="438"/>
      <c r="NJM161" s="438"/>
      <c r="NJN161" s="438"/>
      <c r="NJO161" s="438"/>
      <c r="NJP161" s="438"/>
      <c r="NJQ161" s="438"/>
      <c r="NJR161" s="438"/>
      <c r="NJS161" s="438"/>
      <c r="NJT161" s="438"/>
      <c r="NJU161" s="438"/>
      <c r="NJV161" s="438"/>
      <c r="NJW161" s="438"/>
      <c r="NJX161" s="438"/>
      <c r="NJY161" s="438"/>
      <c r="NJZ161" s="438"/>
      <c r="NKA161" s="438"/>
      <c r="NKB161" s="438"/>
      <c r="NKC161" s="438"/>
      <c r="NKD161" s="438"/>
      <c r="NKE161" s="438"/>
      <c r="NKF161" s="438"/>
      <c r="NKG161" s="438"/>
      <c r="NKH161" s="438"/>
      <c r="NKI161" s="438"/>
      <c r="NKJ161" s="438"/>
      <c r="NKK161" s="438"/>
      <c r="NKL161" s="438"/>
      <c r="NKM161" s="438"/>
      <c r="NKN161" s="438"/>
      <c r="NKO161" s="438"/>
      <c r="NKP161" s="438"/>
      <c r="NKQ161" s="438"/>
      <c r="NKR161" s="438"/>
      <c r="NKS161" s="438"/>
      <c r="NKT161" s="438"/>
      <c r="NKU161" s="438"/>
      <c r="NKV161" s="438"/>
      <c r="NKW161" s="438"/>
      <c r="NKX161" s="438"/>
      <c r="NKY161" s="438"/>
      <c r="NKZ161" s="438"/>
      <c r="NLA161" s="438"/>
      <c r="NLB161" s="438"/>
      <c r="NLC161" s="438"/>
      <c r="NLD161" s="438"/>
      <c r="NLE161" s="438"/>
      <c r="NLF161" s="438"/>
      <c r="NLG161" s="438"/>
      <c r="NLH161" s="438"/>
      <c r="NLI161" s="438"/>
      <c r="NLJ161" s="438"/>
      <c r="NLK161" s="438"/>
      <c r="NLL161" s="438"/>
      <c r="NLM161" s="438"/>
      <c r="NLN161" s="438"/>
      <c r="NLO161" s="438"/>
      <c r="NLP161" s="438"/>
      <c r="NLQ161" s="438"/>
      <c r="NLR161" s="438"/>
      <c r="NLS161" s="438"/>
      <c r="NLT161" s="438"/>
      <c r="NLU161" s="438"/>
      <c r="NLV161" s="438"/>
      <c r="NLW161" s="438"/>
      <c r="NLX161" s="438"/>
      <c r="NLY161" s="438"/>
      <c r="NLZ161" s="438"/>
      <c r="NMA161" s="438"/>
      <c r="NMB161" s="438"/>
      <c r="NMC161" s="438"/>
      <c r="NMD161" s="438"/>
      <c r="NME161" s="438"/>
      <c r="NMF161" s="438"/>
      <c r="NMG161" s="438"/>
      <c r="NMH161" s="438"/>
      <c r="NMI161" s="438"/>
      <c r="NMJ161" s="438"/>
      <c r="NMK161" s="438"/>
      <c r="NML161" s="438"/>
      <c r="NMM161" s="438"/>
      <c r="NMN161" s="438"/>
      <c r="NMO161" s="438"/>
      <c r="NMP161" s="438"/>
      <c r="NMQ161" s="438"/>
      <c r="NMR161" s="438"/>
      <c r="NMS161" s="438"/>
      <c r="NMT161" s="438"/>
      <c r="NMU161" s="438"/>
      <c r="NMV161" s="438"/>
      <c r="NMW161" s="438"/>
      <c r="NMX161" s="438"/>
      <c r="NMY161" s="438"/>
      <c r="NMZ161" s="438"/>
      <c r="NNA161" s="438"/>
      <c r="NNB161" s="438"/>
      <c r="NNC161" s="438"/>
      <c r="NND161" s="438"/>
      <c r="NNE161" s="438"/>
      <c r="NNF161" s="438"/>
      <c r="NNG161" s="438"/>
      <c r="NNH161" s="438"/>
      <c r="NNI161" s="438"/>
      <c r="NNJ161" s="438"/>
      <c r="NNK161" s="438"/>
      <c r="NNL161" s="438"/>
      <c r="NNM161" s="438"/>
      <c r="NNN161" s="438"/>
      <c r="NNO161" s="438"/>
      <c r="NNP161" s="438"/>
      <c r="NNQ161" s="438"/>
      <c r="NNR161" s="438"/>
      <c r="NNS161" s="438"/>
      <c r="NNT161" s="438"/>
      <c r="NNU161" s="438"/>
      <c r="NNV161" s="438"/>
      <c r="NNW161" s="438"/>
      <c r="NNX161" s="438"/>
      <c r="NNY161" s="438"/>
      <c r="NNZ161" s="438"/>
      <c r="NOA161" s="438"/>
      <c r="NOB161" s="438"/>
      <c r="NOC161" s="438"/>
      <c r="NOD161" s="438"/>
      <c r="NOE161" s="438"/>
      <c r="NOF161" s="438"/>
      <c r="NOG161" s="438"/>
      <c r="NOH161" s="438"/>
      <c r="NOI161" s="438"/>
      <c r="NOJ161" s="438"/>
      <c r="NOK161" s="438"/>
      <c r="NOL161" s="438"/>
      <c r="NOM161" s="438"/>
      <c r="NON161" s="438"/>
      <c r="NOO161" s="438"/>
      <c r="NOP161" s="438"/>
      <c r="NOQ161" s="438"/>
      <c r="NOR161" s="438"/>
      <c r="NOS161" s="438"/>
      <c r="NOT161" s="438"/>
      <c r="NOU161" s="438"/>
      <c r="NOV161" s="438"/>
      <c r="NOW161" s="438"/>
      <c r="NOX161" s="438"/>
      <c r="NOY161" s="438"/>
      <c r="NOZ161" s="438"/>
      <c r="NPA161" s="438"/>
      <c r="NPB161" s="438"/>
      <c r="NPC161" s="438"/>
      <c r="NPD161" s="438"/>
      <c r="NPE161" s="438"/>
      <c r="NPF161" s="438"/>
      <c r="NPG161" s="438"/>
      <c r="NPH161" s="438"/>
      <c r="NPI161" s="438"/>
      <c r="NPJ161" s="438"/>
      <c r="NPK161" s="438"/>
      <c r="NPL161" s="438"/>
      <c r="NPM161" s="438"/>
      <c r="NPN161" s="438"/>
      <c r="NPO161" s="438"/>
      <c r="NPP161" s="438"/>
      <c r="NPQ161" s="438"/>
      <c r="NPR161" s="438"/>
      <c r="NPS161" s="438"/>
      <c r="NPT161" s="438"/>
      <c r="NPU161" s="438"/>
      <c r="NPV161" s="438"/>
      <c r="NPW161" s="438"/>
      <c r="NPX161" s="438"/>
      <c r="NPY161" s="438"/>
      <c r="NPZ161" s="438"/>
      <c r="NQA161" s="438"/>
      <c r="NQB161" s="438"/>
      <c r="NQC161" s="438"/>
      <c r="NQD161" s="438"/>
      <c r="NQE161" s="438"/>
      <c r="NQF161" s="438"/>
      <c r="NQG161" s="438"/>
      <c r="NQH161" s="438"/>
      <c r="NQI161" s="438"/>
      <c r="NQJ161" s="438"/>
      <c r="NQK161" s="438"/>
      <c r="NQL161" s="438"/>
      <c r="NQM161" s="438"/>
      <c r="NQN161" s="438"/>
      <c r="NQO161" s="438"/>
      <c r="NQP161" s="438"/>
      <c r="NQQ161" s="438"/>
      <c r="NQR161" s="438"/>
      <c r="NQS161" s="438"/>
      <c r="NQT161" s="438"/>
      <c r="NQU161" s="438"/>
      <c r="NQV161" s="438"/>
      <c r="NQW161" s="438"/>
      <c r="NQX161" s="438"/>
      <c r="NQY161" s="438"/>
      <c r="NQZ161" s="438"/>
      <c r="NRA161" s="438"/>
      <c r="NRB161" s="438"/>
      <c r="NRC161" s="438"/>
      <c r="NRD161" s="438"/>
      <c r="NRE161" s="438"/>
      <c r="NRF161" s="438"/>
      <c r="NRG161" s="438"/>
      <c r="NRH161" s="438"/>
      <c r="NRI161" s="438"/>
      <c r="NRJ161" s="438"/>
      <c r="NRK161" s="438"/>
      <c r="NRL161" s="438"/>
      <c r="NRM161" s="438"/>
      <c r="NRN161" s="438"/>
      <c r="NRO161" s="438"/>
      <c r="NRP161" s="438"/>
      <c r="NRQ161" s="438"/>
      <c r="NRR161" s="438"/>
      <c r="NRS161" s="438"/>
      <c r="NRT161" s="438"/>
      <c r="NRU161" s="438"/>
      <c r="NRV161" s="438"/>
      <c r="NRW161" s="438"/>
      <c r="NRX161" s="438"/>
      <c r="NRY161" s="438"/>
      <c r="NRZ161" s="438"/>
      <c r="NSA161" s="438"/>
      <c r="NSB161" s="438"/>
      <c r="NSC161" s="438"/>
      <c r="NSD161" s="438"/>
      <c r="NSE161" s="438"/>
      <c r="NSF161" s="438"/>
      <c r="NSG161" s="438"/>
      <c r="NSH161" s="438"/>
      <c r="NSI161" s="438"/>
      <c r="NSJ161" s="438"/>
      <c r="NSK161" s="438"/>
      <c r="NSL161" s="438"/>
      <c r="NSM161" s="438"/>
      <c r="NSN161" s="438"/>
      <c r="NSO161" s="438"/>
      <c r="NSP161" s="438"/>
      <c r="NSQ161" s="438"/>
      <c r="NSR161" s="438"/>
      <c r="NSS161" s="438"/>
      <c r="NST161" s="438"/>
      <c r="NSU161" s="438"/>
      <c r="NSV161" s="438"/>
      <c r="NSW161" s="438"/>
      <c r="NSX161" s="438"/>
      <c r="NSY161" s="438"/>
      <c r="NSZ161" s="438"/>
      <c r="NTA161" s="438"/>
      <c r="NTB161" s="438"/>
      <c r="NTC161" s="438"/>
      <c r="NTD161" s="438"/>
      <c r="NTE161" s="438"/>
      <c r="NTF161" s="438"/>
      <c r="NTG161" s="438"/>
      <c r="NTH161" s="438"/>
      <c r="NTI161" s="438"/>
      <c r="NTJ161" s="438"/>
      <c r="NTK161" s="438"/>
      <c r="NTL161" s="438"/>
      <c r="NTM161" s="438"/>
      <c r="NTN161" s="438"/>
      <c r="NTO161" s="438"/>
      <c r="NTP161" s="438"/>
      <c r="NTQ161" s="438"/>
      <c r="NTR161" s="438"/>
      <c r="NTS161" s="438"/>
      <c r="NTT161" s="438"/>
      <c r="NTU161" s="438"/>
      <c r="NTV161" s="438"/>
      <c r="NTW161" s="438"/>
      <c r="NTX161" s="438"/>
      <c r="NTY161" s="438"/>
      <c r="NTZ161" s="438"/>
      <c r="NUA161" s="438"/>
      <c r="NUB161" s="438"/>
      <c r="NUC161" s="438"/>
      <c r="NUD161" s="438"/>
      <c r="NUE161" s="438"/>
      <c r="NUF161" s="438"/>
      <c r="NUG161" s="438"/>
      <c r="NUH161" s="438"/>
      <c r="NUI161" s="438"/>
      <c r="NUJ161" s="438"/>
      <c r="NUK161" s="438"/>
      <c r="NUL161" s="438"/>
      <c r="NUM161" s="438"/>
      <c r="NUN161" s="438"/>
      <c r="NUO161" s="438"/>
      <c r="NUP161" s="438"/>
      <c r="NUQ161" s="438"/>
      <c r="NUR161" s="438"/>
      <c r="NUS161" s="438"/>
      <c r="NUT161" s="438"/>
      <c r="NUU161" s="438"/>
      <c r="NUV161" s="438"/>
      <c r="NUW161" s="438"/>
      <c r="NUX161" s="438"/>
      <c r="NUY161" s="438"/>
      <c r="NUZ161" s="438"/>
      <c r="NVA161" s="438"/>
      <c r="NVB161" s="438"/>
      <c r="NVC161" s="438"/>
      <c r="NVD161" s="438"/>
      <c r="NVE161" s="438"/>
      <c r="NVF161" s="438"/>
      <c r="NVG161" s="438"/>
      <c r="NVH161" s="438"/>
      <c r="NVI161" s="438"/>
      <c r="NVJ161" s="438"/>
      <c r="NVK161" s="438"/>
      <c r="NVL161" s="438"/>
      <c r="NVM161" s="438"/>
      <c r="NVN161" s="438"/>
      <c r="NVO161" s="438"/>
      <c r="NVP161" s="438"/>
      <c r="NVQ161" s="438"/>
      <c r="NVR161" s="438"/>
      <c r="NVS161" s="438"/>
      <c r="NVT161" s="438"/>
      <c r="NVU161" s="438"/>
      <c r="NVV161" s="438"/>
      <c r="NVW161" s="438"/>
      <c r="NVX161" s="438"/>
      <c r="NVY161" s="438"/>
      <c r="NVZ161" s="438"/>
      <c r="NWA161" s="438"/>
      <c r="NWB161" s="438"/>
      <c r="NWC161" s="438"/>
      <c r="NWD161" s="438"/>
      <c r="NWE161" s="438"/>
      <c r="NWF161" s="438"/>
      <c r="NWG161" s="438"/>
      <c r="NWH161" s="438"/>
      <c r="NWI161" s="438"/>
      <c r="NWJ161" s="438"/>
      <c r="NWK161" s="438"/>
      <c r="NWL161" s="438"/>
      <c r="NWM161" s="438"/>
      <c r="NWN161" s="438"/>
      <c r="NWO161" s="438"/>
      <c r="NWP161" s="438"/>
      <c r="NWQ161" s="438"/>
      <c r="NWR161" s="438"/>
      <c r="NWS161" s="438"/>
      <c r="NWT161" s="438"/>
      <c r="NWU161" s="438"/>
      <c r="NWV161" s="438"/>
      <c r="NWW161" s="438"/>
      <c r="NWX161" s="438"/>
      <c r="NWY161" s="438"/>
      <c r="NWZ161" s="438"/>
      <c r="NXA161" s="438"/>
      <c r="NXB161" s="438"/>
      <c r="NXC161" s="438"/>
      <c r="NXD161" s="438"/>
      <c r="NXE161" s="438"/>
      <c r="NXF161" s="438"/>
      <c r="NXG161" s="438"/>
      <c r="NXH161" s="438"/>
      <c r="NXI161" s="438"/>
      <c r="NXJ161" s="438"/>
      <c r="NXK161" s="438"/>
      <c r="NXL161" s="438"/>
      <c r="NXM161" s="438"/>
      <c r="NXN161" s="438"/>
      <c r="NXO161" s="438"/>
      <c r="NXP161" s="438"/>
      <c r="NXQ161" s="438"/>
      <c r="NXR161" s="438"/>
      <c r="NXS161" s="438"/>
      <c r="NXT161" s="438"/>
      <c r="NXU161" s="438"/>
      <c r="NXV161" s="438"/>
      <c r="NXW161" s="438"/>
      <c r="NXX161" s="438"/>
      <c r="NXY161" s="438"/>
      <c r="NXZ161" s="438"/>
      <c r="NYA161" s="438"/>
      <c r="NYB161" s="438"/>
      <c r="NYC161" s="438"/>
      <c r="NYD161" s="438"/>
      <c r="NYE161" s="438"/>
      <c r="NYF161" s="438"/>
      <c r="NYG161" s="438"/>
      <c r="NYH161" s="438"/>
      <c r="NYI161" s="438"/>
      <c r="NYJ161" s="438"/>
      <c r="NYK161" s="438"/>
      <c r="NYL161" s="438"/>
      <c r="NYM161" s="438"/>
      <c r="NYN161" s="438"/>
      <c r="NYO161" s="438"/>
      <c r="NYP161" s="438"/>
      <c r="NYQ161" s="438"/>
      <c r="NYR161" s="438"/>
      <c r="NYS161" s="438"/>
      <c r="NYT161" s="438"/>
      <c r="NYU161" s="438"/>
      <c r="NYV161" s="438"/>
      <c r="NYW161" s="438"/>
      <c r="NYX161" s="438"/>
      <c r="NYY161" s="438"/>
      <c r="NYZ161" s="438"/>
      <c r="NZA161" s="438"/>
      <c r="NZB161" s="438"/>
      <c r="NZC161" s="438"/>
      <c r="NZD161" s="438"/>
      <c r="NZE161" s="438"/>
      <c r="NZF161" s="438"/>
      <c r="NZG161" s="438"/>
      <c r="NZH161" s="438"/>
      <c r="NZI161" s="438"/>
      <c r="NZJ161" s="438"/>
      <c r="NZK161" s="438"/>
      <c r="NZL161" s="438"/>
      <c r="NZM161" s="438"/>
      <c r="NZN161" s="438"/>
      <c r="NZO161" s="438"/>
      <c r="NZP161" s="438"/>
      <c r="NZQ161" s="438"/>
      <c r="NZR161" s="438"/>
      <c r="NZS161" s="438"/>
      <c r="NZT161" s="438"/>
      <c r="NZU161" s="438"/>
      <c r="NZV161" s="438"/>
      <c r="NZW161" s="438"/>
      <c r="NZX161" s="438"/>
      <c r="NZY161" s="438"/>
      <c r="NZZ161" s="438"/>
      <c r="OAA161" s="438"/>
      <c r="OAB161" s="438"/>
      <c r="OAC161" s="438"/>
      <c r="OAD161" s="438"/>
      <c r="OAE161" s="438"/>
      <c r="OAF161" s="438"/>
      <c r="OAG161" s="438"/>
      <c r="OAH161" s="438"/>
      <c r="OAI161" s="438"/>
      <c r="OAJ161" s="438"/>
      <c r="OAK161" s="438"/>
      <c r="OAL161" s="438"/>
      <c r="OAM161" s="438"/>
      <c r="OAN161" s="438"/>
      <c r="OAO161" s="438"/>
      <c r="OAP161" s="438"/>
      <c r="OAQ161" s="438"/>
      <c r="OAR161" s="438"/>
      <c r="OAS161" s="438"/>
      <c r="OAT161" s="438"/>
      <c r="OAU161" s="438"/>
      <c r="OAV161" s="438"/>
      <c r="OAW161" s="438"/>
      <c r="OAX161" s="438"/>
      <c r="OAY161" s="438"/>
      <c r="OAZ161" s="438"/>
      <c r="OBA161" s="438"/>
      <c r="OBB161" s="438"/>
      <c r="OBC161" s="438"/>
      <c r="OBD161" s="438"/>
      <c r="OBE161" s="438"/>
      <c r="OBF161" s="438"/>
      <c r="OBG161" s="438"/>
      <c r="OBH161" s="438"/>
      <c r="OBI161" s="438"/>
      <c r="OBJ161" s="438"/>
      <c r="OBK161" s="438"/>
      <c r="OBL161" s="438"/>
      <c r="OBM161" s="438"/>
      <c r="OBN161" s="438"/>
      <c r="OBO161" s="438"/>
      <c r="OBP161" s="438"/>
      <c r="OBQ161" s="438"/>
      <c r="OBR161" s="438"/>
      <c r="OBS161" s="438"/>
      <c r="OBT161" s="438"/>
      <c r="OBU161" s="438"/>
      <c r="OBV161" s="438"/>
      <c r="OBW161" s="438"/>
      <c r="OBX161" s="438"/>
      <c r="OBY161" s="438"/>
      <c r="OBZ161" s="438"/>
      <c r="OCA161" s="438"/>
      <c r="OCB161" s="438"/>
      <c r="OCC161" s="438"/>
      <c r="OCD161" s="438"/>
      <c r="OCE161" s="438"/>
      <c r="OCF161" s="438"/>
      <c r="OCG161" s="438"/>
      <c r="OCH161" s="438"/>
      <c r="OCI161" s="438"/>
      <c r="OCJ161" s="438"/>
      <c r="OCK161" s="438"/>
      <c r="OCL161" s="438"/>
      <c r="OCM161" s="438"/>
      <c r="OCN161" s="438"/>
      <c r="OCO161" s="438"/>
      <c r="OCP161" s="438"/>
      <c r="OCQ161" s="438"/>
      <c r="OCR161" s="438"/>
      <c r="OCS161" s="438"/>
      <c r="OCT161" s="438"/>
      <c r="OCU161" s="438"/>
      <c r="OCV161" s="438"/>
      <c r="OCW161" s="438"/>
      <c r="OCX161" s="438"/>
      <c r="OCY161" s="438"/>
      <c r="OCZ161" s="438"/>
      <c r="ODA161" s="438"/>
      <c r="ODB161" s="438"/>
      <c r="ODC161" s="438"/>
      <c r="ODD161" s="438"/>
      <c r="ODE161" s="438"/>
      <c r="ODF161" s="438"/>
      <c r="ODG161" s="438"/>
      <c r="ODH161" s="438"/>
      <c r="ODI161" s="438"/>
      <c r="ODJ161" s="438"/>
      <c r="ODK161" s="438"/>
      <c r="ODL161" s="438"/>
      <c r="ODM161" s="438"/>
      <c r="ODN161" s="438"/>
      <c r="ODO161" s="438"/>
      <c r="ODP161" s="438"/>
      <c r="ODQ161" s="438"/>
      <c r="ODR161" s="438"/>
      <c r="ODS161" s="438"/>
      <c r="ODT161" s="438"/>
      <c r="ODU161" s="438"/>
      <c r="ODV161" s="438"/>
      <c r="ODW161" s="438"/>
      <c r="ODX161" s="438"/>
      <c r="ODY161" s="438"/>
      <c r="ODZ161" s="438"/>
      <c r="OEA161" s="438"/>
      <c r="OEB161" s="438"/>
      <c r="OEC161" s="438"/>
      <c r="OED161" s="438"/>
      <c r="OEE161" s="438"/>
      <c r="OEF161" s="438"/>
      <c r="OEG161" s="438"/>
      <c r="OEH161" s="438"/>
      <c r="OEI161" s="438"/>
      <c r="OEJ161" s="438"/>
      <c r="OEK161" s="438"/>
      <c r="OEL161" s="438"/>
      <c r="OEM161" s="438"/>
      <c r="OEN161" s="438"/>
      <c r="OEO161" s="438"/>
      <c r="OEP161" s="438"/>
      <c r="OEQ161" s="438"/>
      <c r="OER161" s="438"/>
      <c r="OES161" s="438"/>
      <c r="OET161" s="438"/>
      <c r="OEU161" s="438"/>
      <c r="OEV161" s="438"/>
      <c r="OEW161" s="438"/>
      <c r="OEX161" s="438"/>
      <c r="OEY161" s="438"/>
      <c r="OEZ161" s="438"/>
      <c r="OFA161" s="438"/>
      <c r="OFB161" s="438"/>
      <c r="OFC161" s="438"/>
      <c r="OFD161" s="438"/>
      <c r="OFE161" s="438"/>
      <c r="OFF161" s="438"/>
      <c r="OFG161" s="438"/>
      <c r="OFH161" s="438"/>
      <c r="OFI161" s="438"/>
      <c r="OFJ161" s="438"/>
      <c r="OFK161" s="438"/>
      <c r="OFL161" s="438"/>
      <c r="OFM161" s="438"/>
      <c r="OFN161" s="438"/>
      <c r="OFO161" s="438"/>
      <c r="OFP161" s="438"/>
      <c r="OFQ161" s="438"/>
      <c r="OFR161" s="438"/>
      <c r="OFS161" s="438"/>
      <c r="OFT161" s="438"/>
      <c r="OFU161" s="438"/>
      <c r="OFV161" s="438"/>
      <c r="OFW161" s="438"/>
      <c r="OFX161" s="438"/>
      <c r="OFY161" s="438"/>
      <c r="OFZ161" s="438"/>
      <c r="OGA161" s="438"/>
      <c r="OGB161" s="438"/>
      <c r="OGC161" s="438"/>
      <c r="OGD161" s="438"/>
      <c r="OGE161" s="438"/>
      <c r="OGF161" s="438"/>
      <c r="OGG161" s="438"/>
      <c r="OGH161" s="438"/>
      <c r="OGI161" s="438"/>
      <c r="OGJ161" s="438"/>
      <c r="OGK161" s="438"/>
      <c r="OGL161" s="438"/>
      <c r="OGM161" s="438"/>
      <c r="OGN161" s="438"/>
      <c r="OGO161" s="438"/>
      <c r="OGP161" s="438"/>
      <c r="OGQ161" s="438"/>
      <c r="OGR161" s="438"/>
      <c r="OGS161" s="438"/>
      <c r="OGT161" s="438"/>
      <c r="OGU161" s="438"/>
      <c r="OGV161" s="438"/>
      <c r="OGW161" s="438"/>
      <c r="OGX161" s="438"/>
      <c r="OGY161" s="438"/>
      <c r="OGZ161" s="438"/>
      <c r="OHA161" s="438"/>
      <c r="OHB161" s="438"/>
      <c r="OHC161" s="438"/>
      <c r="OHD161" s="438"/>
      <c r="OHE161" s="438"/>
      <c r="OHF161" s="438"/>
      <c r="OHG161" s="438"/>
      <c r="OHH161" s="438"/>
      <c r="OHI161" s="438"/>
      <c r="OHJ161" s="438"/>
      <c r="OHK161" s="438"/>
      <c r="OHL161" s="438"/>
      <c r="OHM161" s="438"/>
      <c r="OHN161" s="438"/>
      <c r="OHO161" s="438"/>
      <c r="OHP161" s="438"/>
      <c r="OHQ161" s="438"/>
      <c r="OHR161" s="438"/>
      <c r="OHS161" s="438"/>
      <c r="OHT161" s="438"/>
      <c r="OHU161" s="438"/>
      <c r="OHV161" s="438"/>
      <c r="OHW161" s="438"/>
      <c r="OHX161" s="438"/>
      <c r="OHY161" s="438"/>
      <c r="OHZ161" s="438"/>
      <c r="OIA161" s="438"/>
      <c r="OIB161" s="438"/>
      <c r="OIC161" s="438"/>
      <c r="OID161" s="438"/>
      <c r="OIE161" s="438"/>
      <c r="OIF161" s="438"/>
      <c r="OIG161" s="438"/>
      <c r="OIH161" s="438"/>
      <c r="OII161" s="438"/>
      <c r="OIJ161" s="438"/>
      <c r="OIK161" s="438"/>
      <c r="OIL161" s="438"/>
      <c r="OIM161" s="438"/>
      <c r="OIN161" s="438"/>
      <c r="OIO161" s="438"/>
      <c r="OIP161" s="438"/>
      <c r="OIQ161" s="438"/>
      <c r="OIR161" s="438"/>
      <c r="OIS161" s="438"/>
      <c r="OIT161" s="438"/>
      <c r="OIU161" s="438"/>
      <c r="OIV161" s="438"/>
      <c r="OIW161" s="438"/>
      <c r="OIX161" s="438"/>
      <c r="OIY161" s="438"/>
      <c r="OIZ161" s="438"/>
      <c r="OJA161" s="438"/>
      <c r="OJB161" s="438"/>
      <c r="OJC161" s="438"/>
      <c r="OJD161" s="438"/>
      <c r="OJE161" s="438"/>
      <c r="OJF161" s="438"/>
      <c r="OJG161" s="438"/>
      <c r="OJH161" s="438"/>
      <c r="OJI161" s="438"/>
      <c r="OJJ161" s="438"/>
      <c r="OJK161" s="438"/>
      <c r="OJL161" s="438"/>
      <c r="OJM161" s="438"/>
      <c r="OJN161" s="438"/>
      <c r="OJO161" s="438"/>
      <c r="OJP161" s="438"/>
      <c r="OJQ161" s="438"/>
      <c r="OJR161" s="438"/>
      <c r="OJS161" s="438"/>
      <c r="OJT161" s="438"/>
      <c r="OJU161" s="438"/>
      <c r="OJV161" s="438"/>
      <c r="OJW161" s="438"/>
      <c r="OJX161" s="438"/>
      <c r="OJY161" s="438"/>
      <c r="OJZ161" s="438"/>
      <c r="OKA161" s="438"/>
      <c r="OKB161" s="438"/>
      <c r="OKC161" s="438"/>
      <c r="OKD161" s="438"/>
      <c r="OKE161" s="438"/>
      <c r="OKF161" s="438"/>
      <c r="OKG161" s="438"/>
      <c r="OKH161" s="438"/>
      <c r="OKI161" s="438"/>
      <c r="OKJ161" s="438"/>
      <c r="OKK161" s="438"/>
      <c r="OKL161" s="438"/>
      <c r="OKM161" s="438"/>
      <c r="OKN161" s="438"/>
      <c r="OKO161" s="438"/>
      <c r="OKP161" s="438"/>
      <c r="OKQ161" s="438"/>
      <c r="OKR161" s="438"/>
      <c r="OKS161" s="438"/>
      <c r="OKT161" s="438"/>
      <c r="OKU161" s="438"/>
      <c r="OKV161" s="438"/>
      <c r="OKW161" s="438"/>
      <c r="OKX161" s="438"/>
      <c r="OKY161" s="438"/>
      <c r="OKZ161" s="438"/>
      <c r="OLA161" s="438"/>
      <c r="OLB161" s="438"/>
      <c r="OLC161" s="438"/>
      <c r="OLD161" s="438"/>
      <c r="OLE161" s="438"/>
      <c r="OLF161" s="438"/>
      <c r="OLG161" s="438"/>
      <c r="OLH161" s="438"/>
      <c r="OLI161" s="438"/>
      <c r="OLJ161" s="438"/>
      <c r="OLK161" s="438"/>
      <c r="OLL161" s="438"/>
      <c r="OLM161" s="438"/>
      <c r="OLN161" s="438"/>
      <c r="OLO161" s="438"/>
      <c r="OLP161" s="438"/>
      <c r="OLQ161" s="438"/>
      <c r="OLR161" s="438"/>
      <c r="OLS161" s="438"/>
      <c r="OLT161" s="438"/>
      <c r="OLU161" s="438"/>
      <c r="OLV161" s="438"/>
      <c r="OLW161" s="438"/>
      <c r="OLX161" s="438"/>
      <c r="OLY161" s="438"/>
      <c r="OLZ161" s="438"/>
      <c r="OMA161" s="438"/>
      <c r="OMB161" s="438"/>
      <c r="OMC161" s="438"/>
      <c r="OMD161" s="438"/>
      <c r="OME161" s="438"/>
      <c r="OMF161" s="438"/>
      <c r="OMG161" s="438"/>
      <c r="OMH161" s="438"/>
      <c r="OMI161" s="438"/>
      <c r="OMJ161" s="438"/>
      <c r="OMK161" s="438"/>
      <c r="OML161" s="438"/>
      <c r="OMM161" s="438"/>
      <c r="OMN161" s="438"/>
      <c r="OMO161" s="438"/>
      <c r="OMP161" s="438"/>
      <c r="OMQ161" s="438"/>
      <c r="OMR161" s="438"/>
      <c r="OMS161" s="438"/>
      <c r="OMT161" s="438"/>
      <c r="OMU161" s="438"/>
      <c r="OMV161" s="438"/>
      <c r="OMW161" s="438"/>
      <c r="OMX161" s="438"/>
      <c r="OMY161" s="438"/>
      <c r="OMZ161" s="438"/>
      <c r="ONA161" s="438"/>
      <c r="ONB161" s="438"/>
      <c r="ONC161" s="438"/>
      <c r="OND161" s="438"/>
      <c r="ONE161" s="438"/>
      <c r="ONF161" s="438"/>
      <c r="ONG161" s="438"/>
      <c r="ONH161" s="438"/>
      <c r="ONI161" s="438"/>
      <c r="ONJ161" s="438"/>
      <c r="ONK161" s="438"/>
      <c r="ONL161" s="438"/>
      <c r="ONM161" s="438"/>
      <c r="ONN161" s="438"/>
      <c r="ONO161" s="438"/>
      <c r="ONP161" s="438"/>
      <c r="ONQ161" s="438"/>
      <c r="ONR161" s="438"/>
      <c r="ONS161" s="438"/>
      <c r="ONT161" s="438"/>
      <c r="ONU161" s="438"/>
      <c r="ONV161" s="438"/>
      <c r="ONW161" s="438"/>
      <c r="ONX161" s="438"/>
      <c r="ONY161" s="438"/>
      <c r="ONZ161" s="438"/>
      <c r="OOA161" s="438"/>
      <c r="OOB161" s="438"/>
      <c r="OOC161" s="438"/>
      <c r="OOD161" s="438"/>
      <c r="OOE161" s="438"/>
      <c r="OOF161" s="438"/>
      <c r="OOG161" s="438"/>
      <c r="OOH161" s="438"/>
      <c r="OOI161" s="438"/>
      <c r="OOJ161" s="438"/>
      <c r="OOK161" s="438"/>
      <c r="OOL161" s="438"/>
      <c r="OOM161" s="438"/>
      <c r="OON161" s="438"/>
      <c r="OOO161" s="438"/>
      <c r="OOP161" s="438"/>
      <c r="OOQ161" s="438"/>
      <c r="OOR161" s="438"/>
      <c r="OOS161" s="438"/>
      <c r="OOT161" s="438"/>
      <c r="OOU161" s="438"/>
      <c r="OOV161" s="438"/>
      <c r="OOW161" s="438"/>
      <c r="OOX161" s="438"/>
      <c r="OOY161" s="438"/>
      <c r="OOZ161" s="438"/>
      <c r="OPA161" s="438"/>
      <c r="OPB161" s="438"/>
      <c r="OPC161" s="438"/>
      <c r="OPD161" s="438"/>
      <c r="OPE161" s="438"/>
      <c r="OPF161" s="438"/>
      <c r="OPG161" s="438"/>
      <c r="OPH161" s="438"/>
      <c r="OPI161" s="438"/>
      <c r="OPJ161" s="438"/>
      <c r="OPK161" s="438"/>
      <c r="OPL161" s="438"/>
      <c r="OPM161" s="438"/>
      <c r="OPN161" s="438"/>
      <c r="OPO161" s="438"/>
      <c r="OPP161" s="438"/>
      <c r="OPQ161" s="438"/>
      <c r="OPR161" s="438"/>
      <c r="OPS161" s="438"/>
      <c r="OPT161" s="438"/>
      <c r="OPU161" s="438"/>
      <c r="OPV161" s="438"/>
      <c r="OPW161" s="438"/>
      <c r="OPX161" s="438"/>
      <c r="OPY161" s="438"/>
      <c r="OPZ161" s="438"/>
      <c r="OQA161" s="438"/>
      <c r="OQB161" s="438"/>
      <c r="OQC161" s="438"/>
      <c r="OQD161" s="438"/>
      <c r="OQE161" s="438"/>
      <c r="OQF161" s="438"/>
      <c r="OQG161" s="438"/>
      <c r="OQH161" s="438"/>
      <c r="OQI161" s="438"/>
      <c r="OQJ161" s="438"/>
      <c r="OQK161" s="438"/>
      <c r="OQL161" s="438"/>
      <c r="OQM161" s="438"/>
      <c r="OQN161" s="438"/>
      <c r="OQO161" s="438"/>
      <c r="OQP161" s="438"/>
      <c r="OQQ161" s="438"/>
      <c r="OQR161" s="438"/>
      <c r="OQS161" s="438"/>
      <c r="OQT161" s="438"/>
      <c r="OQU161" s="438"/>
      <c r="OQV161" s="438"/>
      <c r="OQW161" s="438"/>
      <c r="OQX161" s="438"/>
      <c r="OQY161" s="438"/>
      <c r="OQZ161" s="438"/>
      <c r="ORA161" s="438"/>
      <c r="ORB161" s="438"/>
      <c r="ORC161" s="438"/>
      <c r="ORD161" s="438"/>
      <c r="ORE161" s="438"/>
      <c r="ORF161" s="438"/>
      <c r="ORG161" s="438"/>
      <c r="ORH161" s="438"/>
      <c r="ORI161" s="438"/>
      <c r="ORJ161" s="438"/>
      <c r="ORK161" s="438"/>
      <c r="ORL161" s="438"/>
      <c r="ORM161" s="438"/>
      <c r="ORN161" s="438"/>
      <c r="ORO161" s="438"/>
      <c r="ORP161" s="438"/>
      <c r="ORQ161" s="438"/>
      <c r="ORR161" s="438"/>
      <c r="ORS161" s="438"/>
      <c r="ORT161" s="438"/>
      <c r="ORU161" s="438"/>
      <c r="ORV161" s="438"/>
      <c r="ORW161" s="438"/>
      <c r="ORX161" s="438"/>
      <c r="ORY161" s="438"/>
      <c r="ORZ161" s="438"/>
      <c r="OSA161" s="438"/>
      <c r="OSB161" s="438"/>
      <c r="OSC161" s="438"/>
      <c r="OSD161" s="438"/>
      <c r="OSE161" s="438"/>
      <c r="OSF161" s="438"/>
      <c r="OSG161" s="438"/>
      <c r="OSH161" s="438"/>
      <c r="OSI161" s="438"/>
      <c r="OSJ161" s="438"/>
      <c r="OSK161" s="438"/>
      <c r="OSL161" s="438"/>
      <c r="OSM161" s="438"/>
      <c r="OSN161" s="438"/>
      <c r="OSO161" s="438"/>
      <c r="OSP161" s="438"/>
      <c r="OSQ161" s="438"/>
      <c r="OSR161" s="438"/>
      <c r="OSS161" s="438"/>
      <c r="OST161" s="438"/>
      <c r="OSU161" s="438"/>
      <c r="OSV161" s="438"/>
      <c r="OSW161" s="438"/>
      <c r="OSX161" s="438"/>
      <c r="OSY161" s="438"/>
      <c r="OSZ161" s="438"/>
      <c r="OTA161" s="438"/>
      <c r="OTB161" s="438"/>
      <c r="OTC161" s="438"/>
      <c r="OTD161" s="438"/>
      <c r="OTE161" s="438"/>
      <c r="OTF161" s="438"/>
      <c r="OTG161" s="438"/>
      <c r="OTH161" s="438"/>
      <c r="OTI161" s="438"/>
      <c r="OTJ161" s="438"/>
      <c r="OTK161" s="438"/>
      <c r="OTL161" s="438"/>
      <c r="OTM161" s="438"/>
      <c r="OTN161" s="438"/>
      <c r="OTO161" s="438"/>
      <c r="OTP161" s="438"/>
      <c r="OTQ161" s="438"/>
      <c r="OTR161" s="438"/>
      <c r="OTS161" s="438"/>
      <c r="OTT161" s="438"/>
      <c r="OTU161" s="438"/>
      <c r="OTV161" s="438"/>
      <c r="OTW161" s="438"/>
      <c r="OTX161" s="438"/>
      <c r="OTY161" s="438"/>
      <c r="OTZ161" s="438"/>
      <c r="OUA161" s="438"/>
      <c r="OUB161" s="438"/>
      <c r="OUC161" s="438"/>
      <c r="OUD161" s="438"/>
      <c r="OUE161" s="438"/>
      <c r="OUF161" s="438"/>
      <c r="OUG161" s="438"/>
      <c r="OUH161" s="438"/>
      <c r="OUI161" s="438"/>
      <c r="OUJ161" s="438"/>
      <c r="OUK161" s="438"/>
      <c r="OUL161" s="438"/>
      <c r="OUM161" s="438"/>
      <c r="OUN161" s="438"/>
      <c r="OUO161" s="438"/>
      <c r="OUP161" s="438"/>
      <c r="OUQ161" s="438"/>
      <c r="OUR161" s="438"/>
      <c r="OUS161" s="438"/>
      <c r="OUT161" s="438"/>
      <c r="OUU161" s="438"/>
      <c r="OUV161" s="438"/>
      <c r="OUW161" s="438"/>
      <c r="OUX161" s="438"/>
      <c r="OUY161" s="438"/>
      <c r="OUZ161" s="438"/>
      <c r="OVA161" s="438"/>
      <c r="OVB161" s="438"/>
      <c r="OVC161" s="438"/>
      <c r="OVD161" s="438"/>
      <c r="OVE161" s="438"/>
      <c r="OVF161" s="438"/>
      <c r="OVG161" s="438"/>
      <c r="OVH161" s="438"/>
      <c r="OVI161" s="438"/>
      <c r="OVJ161" s="438"/>
      <c r="OVK161" s="438"/>
      <c r="OVL161" s="438"/>
      <c r="OVM161" s="438"/>
      <c r="OVN161" s="438"/>
      <c r="OVO161" s="438"/>
      <c r="OVP161" s="438"/>
      <c r="OVQ161" s="438"/>
      <c r="OVR161" s="438"/>
      <c r="OVS161" s="438"/>
      <c r="OVT161" s="438"/>
      <c r="OVU161" s="438"/>
      <c r="OVV161" s="438"/>
      <c r="OVW161" s="438"/>
      <c r="OVX161" s="438"/>
      <c r="OVY161" s="438"/>
      <c r="OVZ161" s="438"/>
      <c r="OWA161" s="438"/>
      <c r="OWB161" s="438"/>
      <c r="OWC161" s="438"/>
      <c r="OWD161" s="438"/>
      <c r="OWE161" s="438"/>
      <c r="OWF161" s="438"/>
      <c r="OWG161" s="438"/>
      <c r="OWH161" s="438"/>
      <c r="OWI161" s="438"/>
      <c r="OWJ161" s="438"/>
      <c r="OWK161" s="438"/>
      <c r="OWL161" s="438"/>
      <c r="OWM161" s="438"/>
      <c r="OWN161" s="438"/>
      <c r="OWO161" s="438"/>
      <c r="OWP161" s="438"/>
      <c r="OWQ161" s="438"/>
      <c r="OWR161" s="438"/>
      <c r="OWS161" s="438"/>
      <c r="OWT161" s="438"/>
      <c r="OWU161" s="438"/>
      <c r="OWV161" s="438"/>
      <c r="OWW161" s="438"/>
      <c r="OWX161" s="438"/>
      <c r="OWY161" s="438"/>
      <c r="OWZ161" s="438"/>
      <c r="OXA161" s="438"/>
      <c r="OXB161" s="438"/>
      <c r="OXC161" s="438"/>
      <c r="OXD161" s="438"/>
      <c r="OXE161" s="438"/>
      <c r="OXF161" s="438"/>
      <c r="OXG161" s="438"/>
      <c r="OXH161" s="438"/>
      <c r="OXI161" s="438"/>
      <c r="OXJ161" s="438"/>
      <c r="OXK161" s="438"/>
      <c r="OXL161" s="438"/>
      <c r="OXM161" s="438"/>
      <c r="OXN161" s="438"/>
      <c r="OXO161" s="438"/>
      <c r="OXP161" s="438"/>
      <c r="OXQ161" s="438"/>
      <c r="OXR161" s="438"/>
      <c r="OXS161" s="438"/>
      <c r="OXT161" s="438"/>
      <c r="OXU161" s="438"/>
      <c r="OXV161" s="438"/>
      <c r="OXW161" s="438"/>
      <c r="OXX161" s="438"/>
      <c r="OXY161" s="438"/>
      <c r="OXZ161" s="438"/>
      <c r="OYA161" s="438"/>
      <c r="OYB161" s="438"/>
      <c r="OYC161" s="438"/>
      <c r="OYD161" s="438"/>
      <c r="OYE161" s="438"/>
      <c r="OYF161" s="438"/>
      <c r="OYG161" s="438"/>
      <c r="OYH161" s="438"/>
      <c r="OYI161" s="438"/>
      <c r="OYJ161" s="438"/>
      <c r="OYK161" s="438"/>
      <c r="OYL161" s="438"/>
      <c r="OYM161" s="438"/>
      <c r="OYN161" s="438"/>
      <c r="OYO161" s="438"/>
      <c r="OYP161" s="438"/>
      <c r="OYQ161" s="438"/>
      <c r="OYR161" s="438"/>
      <c r="OYS161" s="438"/>
      <c r="OYT161" s="438"/>
      <c r="OYU161" s="438"/>
      <c r="OYV161" s="438"/>
      <c r="OYW161" s="438"/>
      <c r="OYX161" s="438"/>
      <c r="OYY161" s="438"/>
      <c r="OYZ161" s="438"/>
      <c r="OZA161" s="438"/>
      <c r="OZB161" s="438"/>
      <c r="OZC161" s="438"/>
      <c r="OZD161" s="438"/>
      <c r="OZE161" s="438"/>
      <c r="OZF161" s="438"/>
      <c r="OZG161" s="438"/>
      <c r="OZH161" s="438"/>
      <c r="OZI161" s="438"/>
      <c r="OZJ161" s="438"/>
      <c r="OZK161" s="438"/>
      <c r="OZL161" s="438"/>
      <c r="OZM161" s="438"/>
      <c r="OZN161" s="438"/>
      <c r="OZO161" s="438"/>
      <c r="OZP161" s="438"/>
      <c r="OZQ161" s="438"/>
      <c r="OZR161" s="438"/>
      <c r="OZS161" s="438"/>
      <c r="OZT161" s="438"/>
      <c r="OZU161" s="438"/>
      <c r="OZV161" s="438"/>
      <c r="OZW161" s="438"/>
      <c r="OZX161" s="438"/>
      <c r="OZY161" s="438"/>
      <c r="OZZ161" s="438"/>
      <c r="PAA161" s="438"/>
      <c r="PAB161" s="438"/>
      <c r="PAC161" s="438"/>
      <c r="PAD161" s="438"/>
      <c r="PAE161" s="438"/>
      <c r="PAF161" s="438"/>
      <c r="PAG161" s="438"/>
      <c r="PAH161" s="438"/>
      <c r="PAI161" s="438"/>
      <c r="PAJ161" s="438"/>
      <c r="PAK161" s="438"/>
      <c r="PAL161" s="438"/>
      <c r="PAM161" s="438"/>
      <c r="PAN161" s="438"/>
      <c r="PAO161" s="438"/>
      <c r="PAP161" s="438"/>
      <c r="PAQ161" s="438"/>
      <c r="PAR161" s="438"/>
      <c r="PAS161" s="438"/>
      <c r="PAT161" s="438"/>
      <c r="PAU161" s="438"/>
      <c r="PAV161" s="438"/>
      <c r="PAW161" s="438"/>
      <c r="PAX161" s="438"/>
      <c r="PAY161" s="438"/>
      <c r="PAZ161" s="438"/>
      <c r="PBA161" s="438"/>
      <c r="PBB161" s="438"/>
      <c r="PBC161" s="438"/>
      <c r="PBD161" s="438"/>
      <c r="PBE161" s="438"/>
      <c r="PBF161" s="438"/>
      <c r="PBG161" s="438"/>
      <c r="PBH161" s="438"/>
      <c r="PBI161" s="438"/>
      <c r="PBJ161" s="438"/>
      <c r="PBK161" s="438"/>
      <c r="PBL161" s="438"/>
      <c r="PBM161" s="438"/>
      <c r="PBN161" s="438"/>
      <c r="PBO161" s="438"/>
      <c r="PBP161" s="438"/>
      <c r="PBQ161" s="438"/>
      <c r="PBR161" s="438"/>
      <c r="PBS161" s="438"/>
      <c r="PBT161" s="438"/>
      <c r="PBU161" s="438"/>
      <c r="PBV161" s="438"/>
      <c r="PBW161" s="438"/>
      <c r="PBX161" s="438"/>
      <c r="PBY161" s="438"/>
      <c r="PBZ161" s="438"/>
      <c r="PCA161" s="438"/>
      <c r="PCB161" s="438"/>
      <c r="PCC161" s="438"/>
      <c r="PCD161" s="438"/>
      <c r="PCE161" s="438"/>
      <c r="PCF161" s="438"/>
      <c r="PCG161" s="438"/>
      <c r="PCH161" s="438"/>
      <c r="PCI161" s="438"/>
      <c r="PCJ161" s="438"/>
      <c r="PCK161" s="438"/>
      <c r="PCL161" s="438"/>
      <c r="PCM161" s="438"/>
      <c r="PCN161" s="438"/>
      <c r="PCO161" s="438"/>
      <c r="PCP161" s="438"/>
      <c r="PCQ161" s="438"/>
      <c r="PCR161" s="438"/>
      <c r="PCS161" s="438"/>
      <c r="PCT161" s="438"/>
      <c r="PCU161" s="438"/>
      <c r="PCV161" s="438"/>
      <c r="PCW161" s="438"/>
      <c r="PCX161" s="438"/>
      <c r="PCY161" s="438"/>
      <c r="PCZ161" s="438"/>
      <c r="PDA161" s="438"/>
      <c r="PDB161" s="438"/>
      <c r="PDC161" s="438"/>
      <c r="PDD161" s="438"/>
      <c r="PDE161" s="438"/>
      <c r="PDF161" s="438"/>
      <c r="PDG161" s="438"/>
      <c r="PDH161" s="438"/>
      <c r="PDI161" s="438"/>
      <c r="PDJ161" s="438"/>
      <c r="PDK161" s="438"/>
      <c r="PDL161" s="438"/>
      <c r="PDM161" s="438"/>
      <c r="PDN161" s="438"/>
      <c r="PDO161" s="438"/>
      <c r="PDP161" s="438"/>
      <c r="PDQ161" s="438"/>
      <c r="PDR161" s="438"/>
      <c r="PDS161" s="438"/>
      <c r="PDT161" s="438"/>
      <c r="PDU161" s="438"/>
      <c r="PDV161" s="438"/>
      <c r="PDW161" s="438"/>
      <c r="PDX161" s="438"/>
      <c r="PDY161" s="438"/>
      <c r="PDZ161" s="438"/>
      <c r="PEA161" s="438"/>
      <c r="PEB161" s="438"/>
      <c r="PEC161" s="438"/>
      <c r="PED161" s="438"/>
      <c r="PEE161" s="438"/>
      <c r="PEF161" s="438"/>
      <c r="PEG161" s="438"/>
      <c r="PEH161" s="438"/>
      <c r="PEI161" s="438"/>
      <c r="PEJ161" s="438"/>
      <c r="PEK161" s="438"/>
      <c r="PEL161" s="438"/>
      <c r="PEM161" s="438"/>
      <c r="PEN161" s="438"/>
      <c r="PEO161" s="438"/>
      <c r="PEP161" s="438"/>
      <c r="PEQ161" s="438"/>
      <c r="PER161" s="438"/>
      <c r="PES161" s="438"/>
      <c r="PET161" s="438"/>
      <c r="PEU161" s="438"/>
      <c r="PEV161" s="438"/>
      <c r="PEW161" s="438"/>
      <c r="PEX161" s="438"/>
      <c r="PEY161" s="438"/>
      <c r="PEZ161" s="438"/>
      <c r="PFA161" s="438"/>
      <c r="PFB161" s="438"/>
      <c r="PFC161" s="438"/>
      <c r="PFD161" s="438"/>
      <c r="PFE161" s="438"/>
      <c r="PFF161" s="438"/>
      <c r="PFG161" s="438"/>
      <c r="PFH161" s="438"/>
      <c r="PFI161" s="438"/>
      <c r="PFJ161" s="438"/>
      <c r="PFK161" s="438"/>
      <c r="PFL161" s="438"/>
      <c r="PFM161" s="438"/>
      <c r="PFN161" s="438"/>
      <c r="PFO161" s="438"/>
      <c r="PFP161" s="438"/>
      <c r="PFQ161" s="438"/>
      <c r="PFR161" s="438"/>
      <c r="PFS161" s="438"/>
      <c r="PFT161" s="438"/>
      <c r="PFU161" s="438"/>
      <c r="PFV161" s="438"/>
      <c r="PFW161" s="438"/>
      <c r="PFX161" s="438"/>
      <c r="PFY161" s="438"/>
      <c r="PFZ161" s="438"/>
      <c r="PGA161" s="438"/>
      <c r="PGB161" s="438"/>
      <c r="PGC161" s="438"/>
      <c r="PGD161" s="438"/>
      <c r="PGE161" s="438"/>
      <c r="PGF161" s="438"/>
      <c r="PGG161" s="438"/>
      <c r="PGH161" s="438"/>
      <c r="PGI161" s="438"/>
      <c r="PGJ161" s="438"/>
      <c r="PGK161" s="438"/>
      <c r="PGL161" s="438"/>
      <c r="PGM161" s="438"/>
      <c r="PGN161" s="438"/>
      <c r="PGO161" s="438"/>
      <c r="PGP161" s="438"/>
      <c r="PGQ161" s="438"/>
      <c r="PGR161" s="438"/>
      <c r="PGS161" s="438"/>
      <c r="PGT161" s="438"/>
      <c r="PGU161" s="438"/>
      <c r="PGV161" s="438"/>
      <c r="PGW161" s="438"/>
      <c r="PGX161" s="438"/>
      <c r="PGY161" s="438"/>
      <c r="PGZ161" s="438"/>
      <c r="PHA161" s="438"/>
      <c r="PHB161" s="438"/>
      <c r="PHC161" s="438"/>
      <c r="PHD161" s="438"/>
      <c r="PHE161" s="438"/>
      <c r="PHF161" s="438"/>
      <c r="PHG161" s="438"/>
      <c r="PHH161" s="438"/>
      <c r="PHI161" s="438"/>
      <c r="PHJ161" s="438"/>
      <c r="PHK161" s="438"/>
      <c r="PHL161" s="438"/>
      <c r="PHM161" s="438"/>
      <c r="PHN161" s="438"/>
      <c r="PHO161" s="438"/>
      <c r="PHP161" s="438"/>
      <c r="PHQ161" s="438"/>
      <c r="PHR161" s="438"/>
      <c r="PHS161" s="438"/>
      <c r="PHT161" s="438"/>
      <c r="PHU161" s="438"/>
      <c r="PHV161" s="438"/>
      <c r="PHW161" s="438"/>
      <c r="PHX161" s="438"/>
      <c r="PHY161" s="438"/>
      <c r="PHZ161" s="438"/>
      <c r="PIA161" s="438"/>
      <c r="PIB161" s="438"/>
      <c r="PIC161" s="438"/>
      <c r="PID161" s="438"/>
      <c r="PIE161" s="438"/>
      <c r="PIF161" s="438"/>
      <c r="PIG161" s="438"/>
      <c r="PIH161" s="438"/>
      <c r="PII161" s="438"/>
      <c r="PIJ161" s="438"/>
      <c r="PIK161" s="438"/>
      <c r="PIL161" s="438"/>
      <c r="PIM161" s="438"/>
      <c r="PIN161" s="438"/>
      <c r="PIO161" s="438"/>
      <c r="PIP161" s="438"/>
      <c r="PIQ161" s="438"/>
      <c r="PIR161" s="438"/>
      <c r="PIS161" s="438"/>
      <c r="PIT161" s="438"/>
      <c r="PIU161" s="438"/>
      <c r="PIV161" s="438"/>
      <c r="PIW161" s="438"/>
      <c r="PIX161" s="438"/>
      <c r="PIY161" s="438"/>
      <c r="PIZ161" s="438"/>
      <c r="PJA161" s="438"/>
      <c r="PJB161" s="438"/>
      <c r="PJC161" s="438"/>
      <c r="PJD161" s="438"/>
      <c r="PJE161" s="438"/>
      <c r="PJF161" s="438"/>
      <c r="PJG161" s="438"/>
      <c r="PJH161" s="438"/>
      <c r="PJI161" s="438"/>
      <c r="PJJ161" s="438"/>
      <c r="PJK161" s="438"/>
      <c r="PJL161" s="438"/>
      <c r="PJM161" s="438"/>
      <c r="PJN161" s="438"/>
      <c r="PJO161" s="438"/>
      <c r="PJP161" s="438"/>
      <c r="PJQ161" s="438"/>
      <c r="PJR161" s="438"/>
      <c r="PJS161" s="438"/>
      <c r="PJT161" s="438"/>
      <c r="PJU161" s="438"/>
      <c r="PJV161" s="438"/>
      <c r="PJW161" s="438"/>
      <c r="PJX161" s="438"/>
      <c r="PJY161" s="438"/>
      <c r="PJZ161" s="438"/>
      <c r="PKA161" s="438"/>
      <c r="PKB161" s="438"/>
      <c r="PKC161" s="438"/>
      <c r="PKD161" s="438"/>
      <c r="PKE161" s="438"/>
      <c r="PKF161" s="438"/>
      <c r="PKG161" s="438"/>
      <c r="PKH161" s="438"/>
      <c r="PKI161" s="438"/>
      <c r="PKJ161" s="438"/>
      <c r="PKK161" s="438"/>
      <c r="PKL161" s="438"/>
      <c r="PKM161" s="438"/>
      <c r="PKN161" s="438"/>
      <c r="PKO161" s="438"/>
      <c r="PKP161" s="438"/>
      <c r="PKQ161" s="438"/>
      <c r="PKR161" s="438"/>
      <c r="PKS161" s="438"/>
      <c r="PKT161" s="438"/>
      <c r="PKU161" s="438"/>
      <c r="PKV161" s="438"/>
      <c r="PKW161" s="438"/>
      <c r="PKX161" s="438"/>
      <c r="PKY161" s="438"/>
      <c r="PKZ161" s="438"/>
      <c r="PLA161" s="438"/>
      <c r="PLB161" s="438"/>
      <c r="PLC161" s="438"/>
      <c r="PLD161" s="438"/>
      <c r="PLE161" s="438"/>
      <c r="PLF161" s="438"/>
      <c r="PLG161" s="438"/>
      <c r="PLH161" s="438"/>
      <c r="PLI161" s="438"/>
      <c r="PLJ161" s="438"/>
      <c r="PLK161" s="438"/>
      <c r="PLL161" s="438"/>
      <c r="PLM161" s="438"/>
      <c r="PLN161" s="438"/>
      <c r="PLO161" s="438"/>
      <c r="PLP161" s="438"/>
      <c r="PLQ161" s="438"/>
      <c r="PLR161" s="438"/>
      <c r="PLS161" s="438"/>
      <c r="PLT161" s="438"/>
      <c r="PLU161" s="438"/>
      <c r="PLV161" s="438"/>
      <c r="PLW161" s="438"/>
      <c r="PLX161" s="438"/>
      <c r="PLY161" s="438"/>
      <c r="PLZ161" s="438"/>
      <c r="PMA161" s="438"/>
      <c r="PMB161" s="438"/>
      <c r="PMC161" s="438"/>
      <c r="PMD161" s="438"/>
      <c r="PME161" s="438"/>
      <c r="PMF161" s="438"/>
      <c r="PMG161" s="438"/>
      <c r="PMH161" s="438"/>
      <c r="PMI161" s="438"/>
      <c r="PMJ161" s="438"/>
      <c r="PMK161" s="438"/>
      <c r="PML161" s="438"/>
      <c r="PMM161" s="438"/>
      <c r="PMN161" s="438"/>
      <c r="PMO161" s="438"/>
      <c r="PMP161" s="438"/>
      <c r="PMQ161" s="438"/>
      <c r="PMR161" s="438"/>
      <c r="PMS161" s="438"/>
      <c r="PMT161" s="438"/>
      <c r="PMU161" s="438"/>
      <c r="PMV161" s="438"/>
      <c r="PMW161" s="438"/>
      <c r="PMX161" s="438"/>
      <c r="PMY161" s="438"/>
      <c r="PMZ161" s="438"/>
      <c r="PNA161" s="438"/>
      <c r="PNB161" s="438"/>
      <c r="PNC161" s="438"/>
      <c r="PND161" s="438"/>
      <c r="PNE161" s="438"/>
      <c r="PNF161" s="438"/>
      <c r="PNG161" s="438"/>
      <c r="PNH161" s="438"/>
      <c r="PNI161" s="438"/>
      <c r="PNJ161" s="438"/>
      <c r="PNK161" s="438"/>
      <c r="PNL161" s="438"/>
      <c r="PNM161" s="438"/>
      <c r="PNN161" s="438"/>
      <c r="PNO161" s="438"/>
      <c r="PNP161" s="438"/>
      <c r="PNQ161" s="438"/>
      <c r="PNR161" s="438"/>
      <c r="PNS161" s="438"/>
      <c r="PNT161" s="438"/>
      <c r="PNU161" s="438"/>
      <c r="PNV161" s="438"/>
      <c r="PNW161" s="438"/>
      <c r="PNX161" s="438"/>
      <c r="PNY161" s="438"/>
      <c r="PNZ161" s="438"/>
      <c r="POA161" s="438"/>
      <c r="POB161" s="438"/>
      <c r="POC161" s="438"/>
      <c r="POD161" s="438"/>
      <c r="POE161" s="438"/>
      <c r="POF161" s="438"/>
      <c r="POG161" s="438"/>
      <c r="POH161" s="438"/>
      <c r="POI161" s="438"/>
      <c r="POJ161" s="438"/>
      <c r="POK161" s="438"/>
      <c r="POL161" s="438"/>
      <c r="POM161" s="438"/>
      <c r="PON161" s="438"/>
      <c r="POO161" s="438"/>
      <c r="POP161" s="438"/>
      <c r="POQ161" s="438"/>
      <c r="POR161" s="438"/>
      <c r="POS161" s="438"/>
      <c r="POT161" s="438"/>
      <c r="POU161" s="438"/>
      <c r="POV161" s="438"/>
      <c r="POW161" s="438"/>
      <c r="POX161" s="438"/>
      <c r="POY161" s="438"/>
      <c r="POZ161" s="438"/>
      <c r="PPA161" s="438"/>
      <c r="PPB161" s="438"/>
      <c r="PPC161" s="438"/>
      <c r="PPD161" s="438"/>
      <c r="PPE161" s="438"/>
      <c r="PPF161" s="438"/>
      <c r="PPG161" s="438"/>
      <c r="PPH161" s="438"/>
      <c r="PPI161" s="438"/>
      <c r="PPJ161" s="438"/>
      <c r="PPK161" s="438"/>
      <c r="PPL161" s="438"/>
      <c r="PPM161" s="438"/>
      <c r="PPN161" s="438"/>
      <c r="PPO161" s="438"/>
      <c r="PPP161" s="438"/>
      <c r="PPQ161" s="438"/>
      <c r="PPR161" s="438"/>
      <c r="PPS161" s="438"/>
      <c r="PPT161" s="438"/>
      <c r="PPU161" s="438"/>
      <c r="PPV161" s="438"/>
      <c r="PPW161" s="438"/>
      <c r="PPX161" s="438"/>
      <c r="PPY161" s="438"/>
      <c r="PPZ161" s="438"/>
      <c r="PQA161" s="438"/>
      <c r="PQB161" s="438"/>
      <c r="PQC161" s="438"/>
      <c r="PQD161" s="438"/>
      <c r="PQE161" s="438"/>
      <c r="PQF161" s="438"/>
      <c r="PQG161" s="438"/>
      <c r="PQH161" s="438"/>
      <c r="PQI161" s="438"/>
      <c r="PQJ161" s="438"/>
      <c r="PQK161" s="438"/>
      <c r="PQL161" s="438"/>
      <c r="PQM161" s="438"/>
      <c r="PQN161" s="438"/>
      <c r="PQO161" s="438"/>
      <c r="PQP161" s="438"/>
      <c r="PQQ161" s="438"/>
      <c r="PQR161" s="438"/>
      <c r="PQS161" s="438"/>
      <c r="PQT161" s="438"/>
      <c r="PQU161" s="438"/>
      <c r="PQV161" s="438"/>
      <c r="PQW161" s="438"/>
      <c r="PQX161" s="438"/>
      <c r="PQY161" s="438"/>
      <c r="PQZ161" s="438"/>
      <c r="PRA161" s="438"/>
      <c r="PRB161" s="438"/>
      <c r="PRC161" s="438"/>
      <c r="PRD161" s="438"/>
      <c r="PRE161" s="438"/>
      <c r="PRF161" s="438"/>
      <c r="PRG161" s="438"/>
      <c r="PRH161" s="438"/>
      <c r="PRI161" s="438"/>
      <c r="PRJ161" s="438"/>
      <c r="PRK161" s="438"/>
      <c r="PRL161" s="438"/>
      <c r="PRM161" s="438"/>
      <c r="PRN161" s="438"/>
      <c r="PRO161" s="438"/>
      <c r="PRP161" s="438"/>
      <c r="PRQ161" s="438"/>
      <c r="PRR161" s="438"/>
      <c r="PRS161" s="438"/>
      <c r="PRT161" s="438"/>
      <c r="PRU161" s="438"/>
      <c r="PRV161" s="438"/>
      <c r="PRW161" s="438"/>
      <c r="PRX161" s="438"/>
      <c r="PRY161" s="438"/>
      <c r="PRZ161" s="438"/>
      <c r="PSA161" s="438"/>
      <c r="PSB161" s="438"/>
      <c r="PSC161" s="438"/>
      <c r="PSD161" s="438"/>
      <c r="PSE161" s="438"/>
      <c r="PSF161" s="438"/>
      <c r="PSG161" s="438"/>
      <c r="PSH161" s="438"/>
      <c r="PSI161" s="438"/>
      <c r="PSJ161" s="438"/>
      <c r="PSK161" s="438"/>
      <c r="PSL161" s="438"/>
      <c r="PSM161" s="438"/>
      <c r="PSN161" s="438"/>
      <c r="PSO161" s="438"/>
      <c r="PSP161" s="438"/>
      <c r="PSQ161" s="438"/>
      <c r="PSR161" s="438"/>
      <c r="PSS161" s="438"/>
      <c r="PST161" s="438"/>
      <c r="PSU161" s="438"/>
      <c r="PSV161" s="438"/>
      <c r="PSW161" s="438"/>
      <c r="PSX161" s="438"/>
      <c r="PSY161" s="438"/>
      <c r="PSZ161" s="438"/>
      <c r="PTA161" s="438"/>
      <c r="PTB161" s="438"/>
      <c r="PTC161" s="438"/>
      <c r="PTD161" s="438"/>
      <c r="PTE161" s="438"/>
      <c r="PTF161" s="438"/>
      <c r="PTG161" s="438"/>
      <c r="PTH161" s="438"/>
      <c r="PTI161" s="438"/>
      <c r="PTJ161" s="438"/>
      <c r="PTK161" s="438"/>
      <c r="PTL161" s="438"/>
      <c r="PTM161" s="438"/>
      <c r="PTN161" s="438"/>
      <c r="PTO161" s="438"/>
      <c r="PTP161" s="438"/>
      <c r="PTQ161" s="438"/>
      <c r="PTR161" s="438"/>
      <c r="PTS161" s="438"/>
      <c r="PTT161" s="438"/>
      <c r="PTU161" s="438"/>
      <c r="PTV161" s="438"/>
      <c r="PTW161" s="438"/>
      <c r="PTX161" s="438"/>
      <c r="PTY161" s="438"/>
      <c r="PTZ161" s="438"/>
      <c r="PUA161" s="438"/>
      <c r="PUB161" s="438"/>
      <c r="PUC161" s="438"/>
      <c r="PUD161" s="438"/>
      <c r="PUE161" s="438"/>
      <c r="PUF161" s="438"/>
      <c r="PUG161" s="438"/>
      <c r="PUH161" s="438"/>
      <c r="PUI161" s="438"/>
      <c r="PUJ161" s="438"/>
      <c r="PUK161" s="438"/>
      <c r="PUL161" s="438"/>
      <c r="PUM161" s="438"/>
      <c r="PUN161" s="438"/>
      <c r="PUO161" s="438"/>
      <c r="PUP161" s="438"/>
      <c r="PUQ161" s="438"/>
      <c r="PUR161" s="438"/>
      <c r="PUS161" s="438"/>
      <c r="PUT161" s="438"/>
      <c r="PUU161" s="438"/>
      <c r="PUV161" s="438"/>
      <c r="PUW161" s="438"/>
      <c r="PUX161" s="438"/>
      <c r="PUY161" s="438"/>
      <c r="PUZ161" s="438"/>
      <c r="PVA161" s="438"/>
      <c r="PVB161" s="438"/>
      <c r="PVC161" s="438"/>
      <c r="PVD161" s="438"/>
      <c r="PVE161" s="438"/>
      <c r="PVF161" s="438"/>
      <c r="PVG161" s="438"/>
      <c r="PVH161" s="438"/>
      <c r="PVI161" s="438"/>
      <c r="PVJ161" s="438"/>
      <c r="PVK161" s="438"/>
      <c r="PVL161" s="438"/>
      <c r="PVM161" s="438"/>
      <c r="PVN161" s="438"/>
      <c r="PVO161" s="438"/>
      <c r="PVP161" s="438"/>
      <c r="PVQ161" s="438"/>
      <c r="PVR161" s="438"/>
      <c r="PVS161" s="438"/>
      <c r="PVT161" s="438"/>
      <c r="PVU161" s="438"/>
      <c r="PVV161" s="438"/>
      <c r="PVW161" s="438"/>
      <c r="PVX161" s="438"/>
      <c r="PVY161" s="438"/>
      <c r="PVZ161" s="438"/>
      <c r="PWA161" s="438"/>
      <c r="PWB161" s="438"/>
      <c r="PWC161" s="438"/>
      <c r="PWD161" s="438"/>
      <c r="PWE161" s="438"/>
      <c r="PWF161" s="438"/>
      <c r="PWG161" s="438"/>
      <c r="PWH161" s="438"/>
      <c r="PWI161" s="438"/>
      <c r="PWJ161" s="438"/>
      <c r="PWK161" s="438"/>
      <c r="PWL161" s="438"/>
      <c r="PWM161" s="438"/>
      <c r="PWN161" s="438"/>
      <c r="PWO161" s="438"/>
      <c r="PWP161" s="438"/>
      <c r="PWQ161" s="438"/>
      <c r="PWR161" s="438"/>
      <c r="PWS161" s="438"/>
      <c r="PWT161" s="438"/>
      <c r="PWU161" s="438"/>
      <c r="PWV161" s="438"/>
      <c r="PWW161" s="438"/>
      <c r="PWX161" s="438"/>
      <c r="PWY161" s="438"/>
      <c r="PWZ161" s="438"/>
      <c r="PXA161" s="438"/>
      <c r="PXB161" s="438"/>
      <c r="PXC161" s="438"/>
      <c r="PXD161" s="438"/>
      <c r="PXE161" s="438"/>
      <c r="PXF161" s="438"/>
      <c r="PXG161" s="438"/>
      <c r="PXH161" s="438"/>
      <c r="PXI161" s="438"/>
      <c r="PXJ161" s="438"/>
      <c r="PXK161" s="438"/>
      <c r="PXL161" s="438"/>
      <c r="PXM161" s="438"/>
      <c r="PXN161" s="438"/>
      <c r="PXO161" s="438"/>
      <c r="PXP161" s="438"/>
      <c r="PXQ161" s="438"/>
      <c r="PXR161" s="438"/>
      <c r="PXS161" s="438"/>
      <c r="PXT161" s="438"/>
      <c r="PXU161" s="438"/>
      <c r="PXV161" s="438"/>
      <c r="PXW161" s="438"/>
      <c r="PXX161" s="438"/>
      <c r="PXY161" s="438"/>
      <c r="PXZ161" s="438"/>
      <c r="PYA161" s="438"/>
      <c r="PYB161" s="438"/>
      <c r="PYC161" s="438"/>
      <c r="PYD161" s="438"/>
      <c r="PYE161" s="438"/>
      <c r="PYF161" s="438"/>
      <c r="PYG161" s="438"/>
      <c r="PYH161" s="438"/>
      <c r="PYI161" s="438"/>
      <c r="PYJ161" s="438"/>
      <c r="PYK161" s="438"/>
      <c r="PYL161" s="438"/>
      <c r="PYM161" s="438"/>
      <c r="PYN161" s="438"/>
      <c r="PYO161" s="438"/>
      <c r="PYP161" s="438"/>
      <c r="PYQ161" s="438"/>
      <c r="PYR161" s="438"/>
      <c r="PYS161" s="438"/>
      <c r="PYT161" s="438"/>
      <c r="PYU161" s="438"/>
      <c r="PYV161" s="438"/>
      <c r="PYW161" s="438"/>
      <c r="PYX161" s="438"/>
      <c r="PYY161" s="438"/>
      <c r="PYZ161" s="438"/>
      <c r="PZA161" s="438"/>
      <c r="PZB161" s="438"/>
      <c r="PZC161" s="438"/>
      <c r="PZD161" s="438"/>
      <c r="PZE161" s="438"/>
      <c r="PZF161" s="438"/>
      <c r="PZG161" s="438"/>
      <c r="PZH161" s="438"/>
      <c r="PZI161" s="438"/>
      <c r="PZJ161" s="438"/>
      <c r="PZK161" s="438"/>
      <c r="PZL161" s="438"/>
      <c r="PZM161" s="438"/>
      <c r="PZN161" s="438"/>
      <c r="PZO161" s="438"/>
      <c r="PZP161" s="438"/>
      <c r="PZQ161" s="438"/>
      <c r="PZR161" s="438"/>
      <c r="PZS161" s="438"/>
      <c r="PZT161" s="438"/>
      <c r="PZU161" s="438"/>
      <c r="PZV161" s="438"/>
      <c r="PZW161" s="438"/>
      <c r="PZX161" s="438"/>
      <c r="PZY161" s="438"/>
      <c r="PZZ161" s="438"/>
      <c r="QAA161" s="438"/>
      <c r="QAB161" s="438"/>
      <c r="QAC161" s="438"/>
      <c r="QAD161" s="438"/>
      <c r="QAE161" s="438"/>
      <c r="QAF161" s="438"/>
      <c r="QAG161" s="438"/>
      <c r="QAH161" s="438"/>
      <c r="QAI161" s="438"/>
      <c r="QAJ161" s="438"/>
      <c r="QAK161" s="438"/>
      <c r="QAL161" s="438"/>
      <c r="QAM161" s="438"/>
      <c r="QAN161" s="438"/>
      <c r="QAO161" s="438"/>
      <c r="QAP161" s="438"/>
      <c r="QAQ161" s="438"/>
      <c r="QAR161" s="438"/>
      <c r="QAS161" s="438"/>
      <c r="QAT161" s="438"/>
      <c r="QAU161" s="438"/>
      <c r="QAV161" s="438"/>
      <c r="QAW161" s="438"/>
      <c r="QAX161" s="438"/>
      <c r="QAY161" s="438"/>
      <c r="QAZ161" s="438"/>
      <c r="QBA161" s="438"/>
      <c r="QBB161" s="438"/>
      <c r="QBC161" s="438"/>
      <c r="QBD161" s="438"/>
      <c r="QBE161" s="438"/>
      <c r="QBF161" s="438"/>
      <c r="QBG161" s="438"/>
      <c r="QBH161" s="438"/>
      <c r="QBI161" s="438"/>
      <c r="QBJ161" s="438"/>
      <c r="QBK161" s="438"/>
      <c r="QBL161" s="438"/>
      <c r="QBM161" s="438"/>
      <c r="QBN161" s="438"/>
      <c r="QBO161" s="438"/>
      <c r="QBP161" s="438"/>
      <c r="QBQ161" s="438"/>
      <c r="QBR161" s="438"/>
      <c r="QBS161" s="438"/>
      <c r="QBT161" s="438"/>
      <c r="QBU161" s="438"/>
      <c r="QBV161" s="438"/>
      <c r="QBW161" s="438"/>
      <c r="QBX161" s="438"/>
      <c r="QBY161" s="438"/>
      <c r="QBZ161" s="438"/>
      <c r="QCA161" s="438"/>
      <c r="QCB161" s="438"/>
      <c r="QCC161" s="438"/>
      <c r="QCD161" s="438"/>
      <c r="QCE161" s="438"/>
      <c r="QCF161" s="438"/>
      <c r="QCG161" s="438"/>
      <c r="QCH161" s="438"/>
      <c r="QCI161" s="438"/>
      <c r="QCJ161" s="438"/>
      <c r="QCK161" s="438"/>
      <c r="QCL161" s="438"/>
      <c r="QCM161" s="438"/>
      <c r="QCN161" s="438"/>
      <c r="QCO161" s="438"/>
      <c r="QCP161" s="438"/>
      <c r="QCQ161" s="438"/>
      <c r="QCR161" s="438"/>
      <c r="QCS161" s="438"/>
      <c r="QCT161" s="438"/>
      <c r="QCU161" s="438"/>
      <c r="QCV161" s="438"/>
      <c r="QCW161" s="438"/>
      <c r="QCX161" s="438"/>
      <c r="QCY161" s="438"/>
      <c r="QCZ161" s="438"/>
      <c r="QDA161" s="438"/>
      <c r="QDB161" s="438"/>
      <c r="QDC161" s="438"/>
      <c r="QDD161" s="438"/>
      <c r="QDE161" s="438"/>
      <c r="QDF161" s="438"/>
      <c r="QDG161" s="438"/>
      <c r="QDH161" s="438"/>
      <c r="QDI161" s="438"/>
      <c r="QDJ161" s="438"/>
      <c r="QDK161" s="438"/>
      <c r="QDL161" s="438"/>
      <c r="QDM161" s="438"/>
      <c r="QDN161" s="438"/>
      <c r="QDO161" s="438"/>
      <c r="QDP161" s="438"/>
      <c r="QDQ161" s="438"/>
      <c r="QDR161" s="438"/>
      <c r="QDS161" s="438"/>
      <c r="QDT161" s="438"/>
      <c r="QDU161" s="438"/>
      <c r="QDV161" s="438"/>
      <c r="QDW161" s="438"/>
      <c r="QDX161" s="438"/>
      <c r="QDY161" s="438"/>
      <c r="QDZ161" s="438"/>
      <c r="QEA161" s="438"/>
      <c r="QEB161" s="438"/>
      <c r="QEC161" s="438"/>
      <c r="QED161" s="438"/>
      <c r="QEE161" s="438"/>
      <c r="QEF161" s="438"/>
      <c r="QEG161" s="438"/>
      <c r="QEH161" s="438"/>
      <c r="QEI161" s="438"/>
      <c r="QEJ161" s="438"/>
      <c r="QEK161" s="438"/>
      <c r="QEL161" s="438"/>
      <c r="QEM161" s="438"/>
      <c r="QEN161" s="438"/>
      <c r="QEO161" s="438"/>
      <c r="QEP161" s="438"/>
      <c r="QEQ161" s="438"/>
      <c r="QER161" s="438"/>
      <c r="QES161" s="438"/>
      <c r="QET161" s="438"/>
      <c r="QEU161" s="438"/>
      <c r="QEV161" s="438"/>
      <c r="QEW161" s="438"/>
      <c r="QEX161" s="438"/>
      <c r="QEY161" s="438"/>
      <c r="QEZ161" s="438"/>
      <c r="QFA161" s="438"/>
      <c r="QFB161" s="438"/>
      <c r="QFC161" s="438"/>
      <c r="QFD161" s="438"/>
      <c r="QFE161" s="438"/>
      <c r="QFF161" s="438"/>
      <c r="QFG161" s="438"/>
      <c r="QFH161" s="438"/>
      <c r="QFI161" s="438"/>
      <c r="QFJ161" s="438"/>
      <c r="QFK161" s="438"/>
      <c r="QFL161" s="438"/>
      <c r="QFM161" s="438"/>
      <c r="QFN161" s="438"/>
      <c r="QFO161" s="438"/>
      <c r="QFP161" s="438"/>
      <c r="QFQ161" s="438"/>
      <c r="QFR161" s="438"/>
      <c r="QFS161" s="438"/>
      <c r="QFT161" s="438"/>
      <c r="QFU161" s="438"/>
      <c r="QFV161" s="438"/>
      <c r="QFW161" s="438"/>
      <c r="QFX161" s="438"/>
      <c r="QFY161" s="438"/>
      <c r="QFZ161" s="438"/>
      <c r="QGA161" s="438"/>
      <c r="QGB161" s="438"/>
      <c r="QGC161" s="438"/>
      <c r="QGD161" s="438"/>
      <c r="QGE161" s="438"/>
      <c r="QGF161" s="438"/>
      <c r="QGG161" s="438"/>
      <c r="QGH161" s="438"/>
      <c r="QGI161" s="438"/>
      <c r="QGJ161" s="438"/>
      <c r="QGK161" s="438"/>
      <c r="QGL161" s="438"/>
      <c r="QGM161" s="438"/>
      <c r="QGN161" s="438"/>
      <c r="QGO161" s="438"/>
      <c r="QGP161" s="438"/>
      <c r="QGQ161" s="438"/>
      <c r="QGR161" s="438"/>
      <c r="QGS161" s="438"/>
      <c r="QGT161" s="438"/>
      <c r="QGU161" s="438"/>
      <c r="QGV161" s="438"/>
      <c r="QGW161" s="438"/>
      <c r="QGX161" s="438"/>
      <c r="QGY161" s="438"/>
      <c r="QGZ161" s="438"/>
      <c r="QHA161" s="438"/>
      <c r="QHB161" s="438"/>
      <c r="QHC161" s="438"/>
      <c r="QHD161" s="438"/>
      <c r="QHE161" s="438"/>
      <c r="QHF161" s="438"/>
      <c r="QHG161" s="438"/>
      <c r="QHH161" s="438"/>
      <c r="QHI161" s="438"/>
      <c r="QHJ161" s="438"/>
      <c r="QHK161" s="438"/>
      <c r="QHL161" s="438"/>
      <c r="QHM161" s="438"/>
      <c r="QHN161" s="438"/>
      <c r="QHO161" s="438"/>
      <c r="QHP161" s="438"/>
      <c r="QHQ161" s="438"/>
      <c r="QHR161" s="438"/>
      <c r="QHS161" s="438"/>
      <c r="QHT161" s="438"/>
      <c r="QHU161" s="438"/>
      <c r="QHV161" s="438"/>
      <c r="QHW161" s="438"/>
      <c r="QHX161" s="438"/>
      <c r="QHY161" s="438"/>
      <c r="QHZ161" s="438"/>
      <c r="QIA161" s="438"/>
      <c r="QIB161" s="438"/>
      <c r="QIC161" s="438"/>
      <c r="QID161" s="438"/>
      <c r="QIE161" s="438"/>
      <c r="QIF161" s="438"/>
      <c r="QIG161" s="438"/>
      <c r="QIH161" s="438"/>
      <c r="QII161" s="438"/>
      <c r="QIJ161" s="438"/>
      <c r="QIK161" s="438"/>
      <c r="QIL161" s="438"/>
      <c r="QIM161" s="438"/>
      <c r="QIN161" s="438"/>
      <c r="QIO161" s="438"/>
      <c r="QIP161" s="438"/>
      <c r="QIQ161" s="438"/>
      <c r="QIR161" s="438"/>
      <c r="QIS161" s="438"/>
      <c r="QIT161" s="438"/>
      <c r="QIU161" s="438"/>
      <c r="QIV161" s="438"/>
      <c r="QIW161" s="438"/>
      <c r="QIX161" s="438"/>
      <c r="QIY161" s="438"/>
      <c r="QIZ161" s="438"/>
      <c r="QJA161" s="438"/>
      <c r="QJB161" s="438"/>
      <c r="QJC161" s="438"/>
      <c r="QJD161" s="438"/>
      <c r="QJE161" s="438"/>
      <c r="QJF161" s="438"/>
      <c r="QJG161" s="438"/>
      <c r="QJH161" s="438"/>
      <c r="QJI161" s="438"/>
      <c r="QJJ161" s="438"/>
      <c r="QJK161" s="438"/>
      <c r="QJL161" s="438"/>
      <c r="QJM161" s="438"/>
      <c r="QJN161" s="438"/>
      <c r="QJO161" s="438"/>
      <c r="QJP161" s="438"/>
      <c r="QJQ161" s="438"/>
      <c r="QJR161" s="438"/>
      <c r="QJS161" s="438"/>
      <c r="QJT161" s="438"/>
      <c r="QJU161" s="438"/>
      <c r="QJV161" s="438"/>
      <c r="QJW161" s="438"/>
      <c r="QJX161" s="438"/>
      <c r="QJY161" s="438"/>
      <c r="QJZ161" s="438"/>
      <c r="QKA161" s="438"/>
      <c r="QKB161" s="438"/>
      <c r="QKC161" s="438"/>
      <c r="QKD161" s="438"/>
      <c r="QKE161" s="438"/>
      <c r="QKF161" s="438"/>
      <c r="QKG161" s="438"/>
      <c r="QKH161" s="438"/>
      <c r="QKI161" s="438"/>
      <c r="QKJ161" s="438"/>
      <c r="QKK161" s="438"/>
      <c r="QKL161" s="438"/>
      <c r="QKM161" s="438"/>
      <c r="QKN161" s="438"/>
      <c r="QKO161" s="438"/>
      <c r="QKP161" s="438"/>
      <c r="QKQ161" s="438"/>
      <c r="QKR161" s="438"/>
      <c r="QKS161" s="438"/>
      <c r="QKT161" s="438"/>
      <c r="QKU161" s="438"/>
      <c r="QKV161" s="438"/>
      <c r="QKW161" s="438"/>
      <c r="QKX161" s="438"/>
      <c r="QKY161" s="438"/>
      <c r="QKZ161" s="438"/>
      <c r="QLA161" s="438"/>
      <c r="QLB161" s="438"/>
      <c r="QLC161" s="438"/>
      <c r="QLD161" s="438"/>
      <c r="QLE161" s="438"/>
      <c r="QLF161" s="438"/>
      <c r="QLG161" s="438"/>
      <c r="QLH161" s="438"/>
      <c r="QLI161" s="438"/>
      <c r="QLJ161" s="438"/>
      <c r="QLK161" s="438"/>
      <c r="QLL161" s="438"/>
      <c r="QLM161" s="438"/>
      <c r="QLN161" s="438"/>
      <c r="QLO161" s="438"/>
      <c r="QLP161" s="438"/>
      <c r="QLQ161" s="438"/>
      <c r="QLR161" s="438"/>
      <c r="QLS161" s="438"/>
      <c r="QLT161" s="438"/>
      <c r="QLU161" s="438"/>
      <c r="QLV161" s="438"/>
      <c r="QLW161" s="438"/>
      <c r="QLX161" s="438"/>
      <c r="QLY161" s="438"/>
      <c r="QLZ161" s="438"/>
      <c r="QMA161" s="438"/>
      <c r="QMB161" s="438"/>
      <c r="QMC161" s="438"/>
      <c r="QMD161" s="438"/>
      <c r="QME161" s="438"/>
      <c r="QMF161" s="438"/>
      <c r="QMG161" s="438"/>
      <c r="QMH161" s="438"/>
      <c r="QMI161" s="438"/>
      <c r="QMJ161" s="438"/>
      <c r="QMK161" s="438"/>
      <c r="QML161" s="438"/>
      <c r="QMM161" s="438"/>
      <c r="QMN161" s="438"/>
      <c r="QMO161" s="438"/>
      <c r="QMP161" s="438"/>
      <c r="QMQ161" s="438"/>
      <c r="QMR161" s="438"/>
      <c r="QMS161" s="438"/>
      <c r="QMT161" s="438"/>
      <c r="QMU161" s="438"/>
      <c r="QMV161" s="438"/>
      <c r="QMW161" s="438"/>
      <c r="QMX161" s="438"/>
      <c r="QMY161" s="438"/>
      <c r="QMZ161" s="438"/>
      <c r="QNA161" s="438"/>
      <c r="QNB161" s="438"/>
      <c r="QNC161" s="438"/>
      <c r="QND161" s="438"/>
      <c r="QNE161" s="438"/>
      <c r="QNF161" s="438"/>
      <c r="QNG161" s="438"/>
      <c r="QNH161" s="438"/>
      <c r="QNI161" s="438"/>
      <c r="QNJ161" s="438"/>
      <c r="QNK161" s="438"/>
      <c r="QNL161" s="438"/>
      <c r="QNM161" s="438"/>
      <c r="QNN161" s="438"/>
      <c r="QNO161" s="438"/>
      <c r="QNP161" s="438"/>
      <c r="QNQ161" s="438"/>
      <c r="QNR161" s="438"/>
      <c r="QNS161" s="438"/>
      <c r="QNT161" s="438"/>
      <c r="QNU161" s="438"/>
      <c r="QNV161" s="438"/>
      <c r="QNW161" s="438"/>
      <c r="QNX161" s="438"/>
      <c r="QNY161" s="438"/>
      <c r="QNZ161" s="438"/>
      <c r="QOA161" s="438"/>
      <c r="QOB161" s="438"/>
      <c r="QOC161" s="438"/>
      <c r="QOD161" s="438"/>
      <c r="QOE161" s="438"/>
      <c r="QOF161" s="438"/>
      <c r="QOG161" s="438"/>
      <c r="QOH161" s="438"/>
      <c r="QOI161" s="438"/>
      <c r="QOJ161" s="438"/>
      <c r="QOK161" s="438"/>
      <c r="QOL161" s="438"/>
      <c r="QOM161" s="438"/>
      <c r="QON161" s="438"/>
      <c r="QOO161" s="438"/>
      <c r="QOP161" s="438"/>
      <c r="QOQ161" s="438"/>
      <c r="QOR161" s="438"/>
      <c r="QOS161" s="438"/>
      <c r="QOT161" s="438"/>
      <c r="QOU161" s="438"/>
      <c r="QOV161" s="438"/>
      <c r="QOW161" s="438"/>
      <c r="QOX161" s="438"/>
      <c r="QOY161" s="438"/>
      <c r="QOZ161" s="438"/>
      <c r="QPA161" s="438"/>
      <c r="QPB161" s="438"/>
      <c r="QPC161" s="438"/>
      <c r="QPD161" s="438"/>
      <c r="QPE161" s="438"/>
      <c r="QPF161" s="438"/>
      <c r="QPG161" s="438"/>
      <c r="QPH161" s="438"/>
      <c r="QPI161" s="438"/>
      <c r="QPJ161" s="438"/>
      <c r="QPK161" s="438"/>
      <c r="QPL161" s="438"/>
      <c r="QPM161" s="438"/>
      <c r="QPN161" s="438"/>
      <c r="QPO161" s="438"/>
      <c r="QPP161" s="438"/>
      <c r="QPQ161" s="438"/>
      <c r="QPR161" s="438"/>
      <c r="QPS161" s="438"/>
      <c r="QPT161" s="438"/>
      <c r="QPU161" s="438"/>
      <c r="QPV161" s="438"/>
      <c r="QPW161" s="438"/>
      <c r="QPX161" s="438"/>
      <c r="QPY161" s="438"/>
      <c r="QPZ161" s="438"/>
      <c r="QQA161" s="438"/>
      <c r="QQB161" s="438"/>
      <c r="QQC161" s="438"/>
      <c r="QQD161" s="438"/>
      <c r="QQE161" s="438"/>
      <c r="QQF161" s="438"/>
      <c r="QQG161" s="438"/>
      <c r="QQH161" s="438"/>
      <c r="QQI161" s="438"/>
      <c r="QQJ161" s="438"/>
      <c r="QQK161" s="438"/>
      <c r="QQL161" s="438"/>
      <c r="QQM161" s="438"/>
      <c r="QQN161" s="438"/>
      <c r="QQO161" s="438"/>
      <c r="QQP161" s="438"/>
      <c r="QQQ161" s="438"/>
      <c r="QQR161" s="438"/>
      <c r="QQS161" s="438"/>
      <c r="QQT161" s="438"/>
      <c r="QQU161" s="438"/>
      <c r="QQV161" s="438"/>
      <c r="QQW161" s="438"/>
      <c r="QQX161" s="438"/>
      <c r="QQY161" s="438"/>
      <c r="QQZ161" s="438"/>
      <c r="QRA161" s="438"/>
      <c r="QRB161" s="438"/>
      <c r="QRC161" s="438"/>
      <c r="QRD161" s="438"/>
      <c r="QRE161" s="438"/>
      <c r="QRF161" s="438"/>
      <c r="QRG161" s="438"/>
      <c r="QRH161" s="438"/>
      <c r="QRI161" s="438"/>
      <c r="QRJ161" s="438"/>
      <c r="QRK161" s="438"/>
      <c r="QRL161" s="438"/>
      <c r="QRM161" s="438"/>
      <c r="QRN161" s="438"/>
      <c r="QRO161" s="438"/>
      <c r="QRP161" s="438"/>
      <c r="QRQ161" s="438"/>
      <c r="QRR161" s="438"/>
      <c r="QRS161" s="438"/>
      <c r="QRT161" s="438"/>
      <c r="QRU161" s="438"/>
      <c r="QRV161" s="438"/>
      <c r="QRW161" s="438"/>
      <c r="QRX161" s="438"/>
      <c r="QRY161" s="438"/>
      <c r="QRZ161" s="438"/>
      <c r="QSA161" s="438"/>
      <c r="QSB161" s="438"/>
      <c r="QSC161" s="438"/>
      <c r="QSD161" s="438"/>
      <c r="QSE161" s="438"/>
      <c r="QSF161" s="438"/>
      <c r="QSG161" s="438"/>
      <c r="QSH161" s="438"/>
      <c r="QSI161" s="438"/>
      <c r="QSJ161" s="438"/>
      <c r="QSK161" s="438"/>
      <c r="QSL161" s="438"/>
      <c r="QSM161" s="438"/>
      <c r="QSN161" s="438"/>
      <c r="QSO161" s="438"/>
      <c r="QSP161" s="438"/>
      <c r="QSQ161" s="438"/>
      <c r="QSR161" s="438"/>
      <c r="QSS161" s="438"/>
      <c r="QST161" s="438"/>
      <c r="QSU161" s="438"/>
      <c r="QSV161" s="438"/>
      <c r="QSW161" s="438"/>
      <c r="QSX161" s="438"/>
      <c r="QSY161" s="438"/>
      <c r="QSZ161" s="438"/>
      <c r="QTA161" s="438"/>
      <c r="QTB161" s="438"/>
      <c r="QTC161" s="438"/>
      <c r="QTD161" s="438"/>
      <c r="QTE161" s="438"/>
      <c r="QTF161" s="438"/>
      <c r="QTG161" s="438"/>
      <c r="QTH161" s="438"/>
      <c r="QTI161" s="438"/>
      <c r="QTJ161" s="438"/>
      <c r="QTK161" s="438"/>
      <c r="QTL161" s="438"/>
      <c r="QTM161" s="438"/>
      <c r="QTN161" s="438"/>
      <c r="QTO161" s="438"/>
      <c r="QTP161" s="438"/>
      <c r="QTQ161" s="438"/>
      <c r="QTR161" s="438"/>
      <c r="QTS161" s="438"/>
      <c r="QTT161" s="438"/>
      <c r="QTU161" s="438"/>
      <c r="QTV161" s="438"/>
      <c r="QTW161" s="438"/>
      <c r="QTX161" s="438"/>
      <c r="QTY161" s="438"/>
      <c r="QTZ161" s="438"/>
      <c r="QUA161" s="438"/>
      <c r="QUB161" s="438"/>
      <c r="QUC161" s="438"/>
      <c r="QUD161" s="438"/>
      <c r="QUE161" s="438"/>
      <c r="QUF161" s="438"/>
      <c r="QUG161" s="438"/>
      <c r="QUH161" s="438"/>
      <c r="QUI161" s="438"/>
      <c r="QUJ161" s="438"/>
      <c r="QUK161" s="438"/>
      <c r="QUL161" s="438"/>
      <c r="QUM161" s="438"/>
      <c r="QUN161" s="438"/>
      <c r="QUO161" s="438"/>
      <c r="QUP161" s="438"/>
      <c r="QUQ161" s="438"/>
      <c r="QUR161" s="438"/>
      <c r="QUS161" s="438"/>
      <c r="QUT161" s="438"/>
      <c r="QUU161" s="438"/>
      <c r="QUV161" s="438"/>
      <c r="QUW161" s="438"/>
      <c r="QUX161" s="438"/>
      <c r="QUY161" s="438"/>
      <c r="QUZ161" s="438"/>
      <c r="QVA161" s="438"/>
      <c r="QVB161" s="438"/>
      <c r="QVC161" s="438"/>
      <c r="QVD161" s="438"/>
      <c r="QVE161" s="438"/>
      <c r="QVF161" s="438"/>
      <c r="QVG161" s="438"/>
      <c r="QVH161" s="438"/>
      <c r="QVI161" s="438"/>
      <c r="QVJ161" s="438"/>
      <c r="QVK161" s="438"/>
      <c r="QVL161" s="438"/>
      <c r="QVM161" s="438"/>
      <c r="QVN161" s="438"/>
      <c r="QVO161" s="438"/>
      <c r="QVP161" s="438"/>
      <c r="QVQ161" s="438"/>
      <c r="QVR161" s="438"/>
      <c r="QVS161" s="438"/>
      <c r="QVT161" s="438"/>
      <c r="QVU161" s="438"/>
      <c r="QVV161" s="438"/>
      <c r="QVW161" s="438"/>
      <c r="QVX161" s="438"/>
      <c r="QVY161" s="438"/>
      <c r="QVZ161" s="438"/>
      <c r="QWA161" s="438"/>
      <c r="QWB161" s="438"/>
      <c r="QWC161" s="438"/>
      <c r="QWD161" s="438"/>
      <c r="QWE161" s="438"/>
      <c r="QWF161" s="438"/>
      <c r="QWG161" s="438"/>
      <c r="QWH161" s="438"/>
      <c r="QWI161" s="438"/>
      <c r="QWJ161" s="438"/>
      <c r="QWK161" s="438"/>
      <c r="QWL161" s="438"/>
      <c r="QWM161" s="438"/>
      <c r="QWN161" s="438"/>
      <c r="QWO161" s="438"/>
      <c r="QWP161" s="438"/>
      <c r="QWQ161" s="438"/>
      <c r="QWR161" s="438"/>
      <c r="QWS161" s="438"/>
      <c r="QWT161" s="438"/>
      <c r="QWU161" s="438"/>
      <c r="QWV161" s="438"/>
      <c r="QWW161" s="438"/>
      <c r="QWX161" s="438"/>
      <c r="QWY161" s="438"/>
      <c r="QWZ161" s="438"/>
      <c r="QXA161" s="438"/>
      <c r="QXB161" s="438"/>
      <c r="QXC161" s="438"/>
      <c r="QXD161" s="438"/>
      <c r="QXE161" s="438"/>
      <c r="QXF161" s="438"/>
      <c r="QXG161" s="438"/>
      <c r="QXH161" s="438"/>
      <c r="QXI161" s="438"/>
      <c r="QXJ161" s="438"/>
      <c r="QXK161" s="438"/>
      <c r="QXL161" s="438"/>
      <c r="QXM161" s="438"/>
      <c r="QXN161" s="438"/>
      <c r="QXO161" s="438"/>
      <c r="QXP161" s="438"/>
      <c r="QXQ161" s="438"/>
      <c r="QXR161" s="438"/>
      <c r="QXS161" s="438"/>
      <c r="QXT161" s="438"/>
      <c r="QXU161" s="438"/>
      <c r="QXV161" s="438"/>
      <c r="QXW161" s="438"/>
      <c r="QXX161" s="438"/>
      <c r="QXY161" s="438"/>
      <c r="QXZ161" s="438"/>
      <c r="QYA161" s="438"/>
      <c r="QYB161" s="438"/>
      <c r="QYC161" s="438"/>
      <c r="QYD161" s="438"/>
      <c r="QYE161" s="438"/>
      <c r="QYF161" s="438"/>
      <c r="QYG161" s="438"/>
      <c r="QYH161" s="438"/>
      <c r="QYI161" s="438"/>
      <c r="QYJ161" s="438"/>
      <c r="QYK161" s="438"/>
      <c r="QYL161" s="438"/>
      <c r="QYM161" s="438"/>
      <c r="QYN161" s="438"/>
      <c r="QYO161" s="438"/>
      <c r="QYP161" s="438"/>
      <c r="QYQ161" s="438"/>
      <c r="QYR161" s="438"/>
      <c r="QYS161" s="438"/>
      <c r="QYT161" s="438"/>
      <c r="QYU161" s="438"/>
      <c r="QYV161" s="438"/>
      <c r="QYW161" s="438"/>
      <c r="QYX161" s="438"/>
      <c r="QYY161" s="438"/>
      <c r="QYZ161" s="438"/>
      <c r="QZA161" s="438"/>
      <c r="QZB161" s="438"/>
      <c r="QZC161" s="438"/>
      <c r="QZD161" s="438"/>
      <c r="QZE161" s="438"/>
      <c r="QZF161" s="438"/>
      <c r="QZG161" s="438"/>
      <c r="QZH161" s="438"/>
      <c r="QZI161" s="438"/>
      <c r="QZJ161" s="438"/>
      <c r="QZK161" s="438"/>
      <c r="QZL161" s="438"/>
      <c r="QZM161" s="438"/>
      <c r="QZN161" s="438"/>
      <c r="QZO161" s="438"/>
      <c r="QZP161" s="438"/>
      <c r="QZQ161" s="438"/>
      <c r="QZR161" s="438"/>
      <c r="QZS161" s="438"/>
      <c r="QZT161" s="438"/>
      <c r="QZU161" s="438"/>
      <c r="QZV161" s="438"/>
      <c r="QZW161" s="438"/>
      <c r="QZX161" s="438"/>
      <c r="QZY161" s="438"/>
      <c r="QZZ161" s="438"/>
      <c r="RAA161" s="438"/>
      <c r="RAB161" s="438"/>
      <c r="RAC161" s="438"/>
      <c r="RAD161" s="438"/>
      <c r="RAE161" s="438"/>
      <c r="RAF161" s="438"/>
      <c r="RAG161" s="438"/>
      <c r="RAH161" s="438"/>
      <c r="RAI161" s="438"/>
      <c r="RAJ161" s="438"/>
      <c r="RAK161" s="438"/>
      <c r="RAL161" s="438"/>
      <c r="RAM161" s="438"/>
      <c r="RAN161" s="438"/>
      <c r="RAO161" s="438"/>
      <c r="RAP161" s="438"/>
      <c r="RAQ161" s="438"/>
      <c r="RAR161" s="438"/>
      <c r="RAS161" s="438"/>
      <c r="RAT161" s="438"/>
      <c r="RAU161" s="438"/>
      <c r="RAV161" s="438"/>
      <c r="RAW161" s="438"/>
      <c r="RAX161" s="438"/>
      <c r="RAY161" s="438"/>
      <c r="RAZ161" s="438"/>
      <c r="RBA161" s="438"/>
      <c r="RBB161" s="438"/>
      <c r="RBC161" s="438"/>
      <c r="RBD161" s="438"/>
      <c r="RBE161" s="438"/>
      <c r="RBF161" s="438"/>
      <c r="RBG161" s="438"/>
      <c r="RBH161" s="438"/>
      <c r="RBI161" s="438"/>
      <c r="RBJ161" s="438"/>
      <c r="RBK161" s="438"/>
      <c r="RBL161" s="438"/>
      <c r="RBM161" s="438"/>
      <c r="RBN161" s="438"/>
      <c r="RBO161" s="438"/>
      <c r="RBP161" s="438"/>
      <c r="RBQ161" s="438"/>
      <c r="RBR161" s="438"/>
      <c r="RBS161" s="438"/>
      <c r="RBT161" s="438"/>
      <c r="RBU161" s="438"/>
      <c r="RBV161" s="438"/>
      <c r="RBW161" s="438"/>
      <c r="RBX161" s="438"/>
      <c r="RBY161" s="438"/>
      <c r="RBZ161" s="438"/>
      <c r="RCA161" s="438"/>
      <c r="RCB161" s="438"/>
      <c r="RCC161" s="438"/>
      <c r="RCD161" s="438"/>
      <c r="RCE161" s="438"/>
      <c r="RCF161" s="438"/>
      <c r="RCG161" s="438"/>
      <c r="RCH161" s="438"/>
      <c r="RCI161" s="438"/>
      <c r="RCJ161" s="438"/>
      <c r="RCK161" s="438"/>
      <c r="RCL161" s="438"/>
      <c r="RCM161" s="438"/>
      <c r="RCN161" s="438"/>
      <c r="RCO161" s="438"/>
      <c r="RCP161" s="438"/>
      <c r="RCQ161" s="438"/>
      <c r="RCR161" s="438"/>
      <c r="RCS161" s="438"/>
      <c r="RCT161" s="438"/>
      <c r="RCU161" s="438"/>
      <c r="RCV161" s="438"/>
      <c r="RCW161" s="438"/>
      <c r="RCX161" s="438"/>
      <c r="RCY161" s="438"/>
      <c r="RCZ161" s="438"/>
      <c r="RDA161" s="438"/>
      <c r="RDB161" s="438"/>
      <c r="RDC161" s="438"/>
      <c r="RDD161" s="438"/>
      <c r="RDE161" s="438"/>
      <c r="RDF161" s="438"/>
      <c r="RDG161" s="438"/>
      <c r="RDH161" s="438"/>
      <c r="RDI161" s="438"/>
      <c r="RDJ161" s="438"/>
      <c r="RDK161" s="438"/>
      <c r="RDL161" s="438"/>
      <c r="RDM161" s="438"/>
      <c r="RDN161" s="438"/>
      <c r="RDO161" s="438"/>
      <c r="RDP161" s="438"/>
      <c r="RDQ161" s="438"/>
      <c r="RDR161" s="438"/>
      <c r="RDS161" s="438"/>
      <c r="RDT161" s="438"/>
      <c r="RDU161" s="438"/>
      <c r="RDV161" s="438"/>
      <c r="RDW161" s="438"/>
      <c r="RDX161" s="438"/>
      <c r="RDY161" s="438"/>
      <c r="RDZ161" s="438"/>
      <c r="REA161" s="438"/>
      <c r="REB161" s="438"/>
      <c r="REC161" s="438"/>
      <c r="RED161" s="438"/>
      <c r="REE161" s="438"/>
      <c r="REF161" s="438"/>
      <c r="REG161" s="438"/>
      <c r="REH161" s="438"/>
      <c r="REI161" s="438"/>
      <c r="REJ161" s="438"/>
      <c r="REK161" s="438"/>
      <c r="REL161" s="438"/>
      <c r="REM161" s="438"/>
      <c r="REN161" s="438"/>
      <c r="REO161" s="438"/>
      <c r="REP161" s="438"/>
      <c r="REQ161" s="438"/>
      <c r="RER161" s="438"/>
      <c r="RES161" s="438"/>
      <c r="RET161" s="438"/>
      <c r="REU161" s="438"/>
      <c r="REV161" s="438"/>
      <c r="REW161" s="438"/>
      <c r="REX161" s="438"/>
      <c r="REY161" s="438"/>
      <c r="REZ161" s="438"/>
      <c r="RFA161" s="438"/>
      <c r="RFB161" s="438"/>
      <c r="RFC161" s="438"/>
      <c r="RFD161" s="438"/>
      <c r="RFE161" s="438"/>
      <c r="RFF161" s="438"/>
      <c r="RFG161" s="438"/>
      <c r="RFH161" s="438"/>
      <c r="RFI161" s="438"/>
      <c r="RFJ161" s="438"/>
      <c r="RFK161" s="438"/>
      <c r="RFL161" s="438"/>
      <c r="RFM161" s="438"/>
      <c r="RFN161" s="438"/>
      <c r="RFO161" s="438"/>
      <c r="RFP161" s="438"/>
      <c r="RFQ161" s="438"/>
      <c r="RFR161" s="438"/>
      <c r="RFS161" s="438"/>
      <c r="RFT161" s="438"/>
      <c r="RFU161" s="438"/>
      <c r="RFV161" s="438"/>
      <c r="RFW161" s="438"/>
      <c r="RFX161" s="438"/>
      <c r="RFY161" s="438"/>
      <c r="RFZ161" s="438"/>
      <c r="RGA161" s="438"/>
      <c r="RGB161" s="438"/>
      <c r="RGC161" s="438"/>
      <c r="RGD161" s="438"/>
      <c r="RGE161" s="438"/>
      <c r="RGF161" s="438"/>
      <c r="RGG161" s="438"/>
      <c r="RGH161" s="438"/>
      <c r="RGI161" s="438"/>
      <c r="RGJ161" s="438"/>
      <c r="RGK161" s="438"/>
      <c r="RGL161" s="438"/>
      <c r="RGM161" s="438"/>
      <c r="RGN161" s="438"/>
      <c r="RGO161" s="438"/>
      <c r="RGP161" s="438"/>
      <c r="RGQ161" s="438"/>
      <c r="RGR161" s="438"/>
      <c r="RGS161" s="438"/>
      <c r="RGT161" s="438"/>
      <c r="RGU161" s="438"/>
      <c r="RGV161" s="438"/>
      <c r="RGW161" s="438"/>
      <c r="RGX161" s="438"/>
      <c r="RGY161" s="438"/>
      <c r="RGZ161" s="438"/>
      <c r="RHA161" s="438"/>
      <c r="RHB161" s="438"/>
      <c r="RHC161" s="438"/>
      <c r="RHD161" s="438"/>
      <c r="RHE161" s="438"/>
      <c r="RHF161" s="438"/>
      <c r="RHG161" s="438"/>
      <c r="RHH161" s="438"/>
      <c r="RHI161" s="438"/>
      <c r="RHJ161" s="438"/>
      <c r="RHK161" s="438"/>
      <c r="RHL161" s="438"/>
      <c r="RHM161" s="438"/>
      <c r="RHN161" s="438"/>
      <c r="RHO161" s="438"/>
      <c r="RHP161" s="438"/>
      <c r="RHQ161" s="438"/>
      <c r="RHR161" s="438"/>
      <c r="RHS161" s="438"/>
      <c r="RHT161" s="438"/>
      <c r="RHU161" s="438"/>
      <c r="RHV161" s="438"/>
      <c r="RHW161" s="438"/>
      <c r="RHX161" s="438"/>
      <c r="RHY161" s="438"/>
      <c r="RHZ161" s="438"/>
      <c r="RIA161" s="438"/>
      <c r="RIB161" s="438"/>
      <c r="RIC161" s="438"/>
      <c r="RID161" s="438"/>
      <c r="RIE161" s="438"/>
      <c r="RIF161" s="438"/>
      <c r="RIG161" s="438"/>
      <c r="RIH161" s="438"/>
      <c r="RII161" s="438"/>
      <c r="RIJ161" s="438"/>
      <c r="RIK161" s="438"/>
      <c r="RIL161" s="438"/>
      <c r="RIM161" s="438"/>
      <c r="RIN161" s="438"/>
      <c r="RIO161" s="438"/>
      <c r="RIP161" s="438"/>
      <c r="RIQ161" s="438"/>
      <c r="RIR161" s="438"/>
      <c r="RIS161" s="438"/>
      <c r="RIT161" s="438"/>
      <c r="RIU161" s="438"/>
      <c r="RIV161" s="438"/>
      <c r="RIW161" s="438"/>
      <c r="RIX161" s="438"/>
      <c r="RIY161" s="438"/>
      <c r="RIZ161" s="438"/>
      <c r="RJA161" s="438"/>
      <c r="RJB161" s="438"/>
      <c r="RJC161" s="438"/>
      <c r="RJD161" s="438"/>
      <c r="RJE161" s="438"/>
      <c r="RJF161" s="438"/>
      <c r="RJG161" s="438"/>
      <c r="RJH161" s="438"/>
      <c r="RJI161" s="438"/>
      <c r="RJJ161" s="438"/>
      <c r="RJK161" s="438"/>
      <c r="RJL161" s="438"/>
      <c r="RJM161" s="438"/>
      <c r="RJN161" s="438"/>
      <c r="RJO161" s="438"/>
      <c r="RJP161" s="438"/>
      <c r="RJQ161" s="438"/>
      <c r="RJR161" s="438"/>
      <c r="RJS161" s="438"/>
      <c r="RJT161" s="438"/>
      <c r="RJU161" s="438"/>
      <c r="RJV161" s="438"/>
      <c r="RJW161" s="438"/>
      <c r="RJX161" s="438"/>
      <c r="RJY161" s="438"/>
      <c r="RJZ161" s="438"/>
      <c r="RKA161" s="438"/>
      <c r="RKB161" s="438"/>
      <c r="RKC161" s="438"/>
      <c r="RKD161" s="438"/>
      <c r="RKE161" s="438"/>
      <c r="RKF161" s="438"/>
      <c r="RKG161" s="438"/>
      <c r="RKH161" s="438"/>
      <c r="RKI161" s="438"/>
      <c r="RKJ161" s="438"/>
      <c r="RKK161" s="438"/>
      <c r="RKL161" s="438"/>
      <c r="RKM161" s="438"/>
      <c r="RKN161" s="438"/>
      <c r="RKO161" s="438"/>
      <c r="RKP161" s="438"/>
      <c r="RKQ161" s="438"/>
      <c r="RKR161" s="438"/>
      <c r="RKS161" s="438"/>
      <c r="RKT161" s="438"/>
      <c r="RKU161" s="438"/>
      <c r="RKV161" s="438"/>
      <c r="RKW161" s="438"/>
      <c r="RKX161" s="438"/>
      <c r="RKY161" s="438"/>
      <c r="RKZ161" s="438"/>
      <c r="RLA161" s="438"/>
      <c r="RLB161" s="438"/>
      <c r="RLC161" s="438"/>
      <c r="RLD161" s="438"/>
      <c r="RLE161" s="438"/>
      <c r="RLF161" s="438"/>
      <c r="RLG161" s="438"/>
      <c r="RLH161" s="438"/>
      <c r="RLI161" s="438"/>
      <c r="RLJ161" s="438"/>
      <c r="RLK161" s="438"/>
      <c r="RLL161" s="438"/>
      <c r="RLM161" s="438"/>
      <c r="RLN161" s="438"/>
      <c r="RLO161" s="438"/>
      <c r="RLP161" s="438"/>
      <c r="RLQ161" s="438"/>
      <c r="RLR161" s="438"/>
      <c r="RLS161" s="438"/>
      <c r="RLT161" s="438"/>
      <c r="RLU161" s="438"/>
      <c r="RLV161" s="438"/>
      <c r="RLW161" s="438"/>
      <c r="RLX161" s="438"/>
      <c r="RLY161" s="438"/>
      <c r="RLZ161" s="438"/>
      <c r="RMA161" s="438"/>
      <c r="RMB161" s="438"/>
      <c r="RMC161" s="438"/>
      <c r="RMD161" s="438"/>
      <c r="RME161" s="438"/>
      <c r="RMF161" s="438"/>
      <c r="RMG161" s="438"/>
      <c r="RMH161" s="438"/>
      <c r="RMI161" s="438"/>
      <c r="RMJ161" s="438"/>
      <c r="RMK161" s="438"/>
      <c r="RML161" s="438"/>
      <c r="RMM161" s="438"/>
      <c r="RMN161" s="438"/>
      <c r="RMO161" s="438"/>
      <c r="RMP161" s="438"/>
      <c r="RMQ161" s="438"/>
      <c r="RMR161" s="438"/>
      <c r="RMS161" s="438"/>
      <c r="RMT161" s="438"/>
      <c r="RMU161" s="438"/>
      <c r="RMV161" s="438"/>
      <c r="RMW161" s="438"/>
      <c r="RMX161" s="438"/>
      <c r="RMY161" s="438"/>
      <c r="RMZ161" s="438"/>
      <c r="RNA161" s="438"/>
      <c r="RNB161" s="438"/>
      <c r="RNC161" s="438"/>
      <c r="RND161" s="438"/>
      <c r="RNE161" s="438"/>
      <c r="RNF161" s="438"/>
      <c r="RNG161" s="438"/>
      <c r="RNH161" s="438"/>
      <c r="RNI161" s="438"/>
      <c r="RNJ161" s="438"/>
      <c r="RNK161" s="438"/>
      <c r="RNL161" s="438"/>
      <c r="RNM161" s="438"/>
      <c r="RNN161" s="438"/>
      <c r="RNO161" s="438"/>
      <c r="RNP161" s="438"/>
      <c r="RNQ161" s="438"/>
      <c r="RNR161" s="438"/>
      <c r="RNS161" s="438"/>
      <c r="RNT161" s="438"/>
      <c r="RNU161" s="438"/>
      <c r="RNV161" s="438"/>
      <c r="RNW161" s="438"/>
      <c r="RNX161" s="438"/>
      <c r="RNY161" s="438"/>
      <c r="RNZ161" s="438"/>
      <c r="ROA161" s="438"/>
      <c r="ROB161" s="438"/>
      <c r="ROC161" s="438"/>
      <c r="ROD161" s="438"/>
      <c r="ROE161" s="438"/>
      <c r="ROF161" s="438"/>
      <c r="ROG161" s="438"/>
      <c r="ROH161" s="438"/>
      <c r="ROI161" s="438"/>
      <c r="ROJ161" s="438"/>
      <c r="ROK161" s="438"/>
      <c r="ROL161" s="438"/>
      <c r="ROM161" s="438"/>
      <c r="RON161" s="438"/>
      <c r="ROO161" s="438"/>
      <c r="ROP161" s="438"/>
      <c r="ROQ161" s="438"/>
      <c r="ROR161" s="438"/>
      <c r="ROS161" s="438"/>
      <c r="ROT161" s="438"/>
      <c r="ROU161" s="438"/>
      <c r="ROV161" s="438"/>
      <c r="ROW161" s="438"/>
      <c r="ROX161" s="438"/>
      <c r="ROY161" s="438"/>
      <c r="ROZ161" s="438"/>
      <c r="RPA161" s="438"/>
      <c r="RPB161" s="438"/>
      <c r="RPC161" s="438"/>
      <c r="RPD161" s="438"/>
      <c r="RPE161" s="438"/>
      <c r="RPF161" s="438"/>
      <c r="RPG161" s="438"/>
      <c r="RPH161" s="438"/>
      <c r="RPI161" s="438"/>
      <c r="RPJ161" s="438"/>
      <c r="RPK161" s="438"/>
      <c r="RPL161" s="438"/>
      <c r="RPM161" s="438"/>
      <c r="RPN161" s="438"/>
      <c r="RPO161" s="438"/>
      <c r="RPP161" s="438"/>
      <c r="RPQ161" s="438"/>
      <c r="RPR161" s="438"/>
      <c r="RPS161" s="438"/>
      <c r="RPT161" s="438"/>
      <c r="RPU161" s="438"/>
      <c r="RPV161" s="438"/>
      <c r="RPW161" s="438"/>
      <c r="RPX161" s="438"/>
      <c r="RPY161" s="438"/>
      <c r="RPZ161" s="438"/>
      <c r="RQA161" s="438"/>
      <c r="RQB161" s="438"/>
      <c r="RQC161" s="438"/>
      <c r="RQD161" s="438"/>
      <c r="RQE161" s="438"/>
      <c r="RQF161" s="438"/>
      <c r="RQG161" s="438"/>
      <c r="RQH161" s="438"/>
      <c r="RQI161" s="438"/>
      <c r="RQJ161" s="438"/>
      <c r="RQK161" s="438"/>
      <c r="RQL161" s="438"/>
      <c r="RQM161" s="438"/>
      <c r="RQN161" s="438"/>
      <c r="RQO161" s="438"/>
      <c r="RQP161" s="438"/>
      <c r="RQQ161" s="438"/>
      <c r="RQR161" s="438"/>
      <c r="RQS161" s="438"/>
      <c r="RQT161" s="438"/>
      <c r="RQU161" s="438"/>
      <c r="RQV161" s="438"/>
      <c r="RQW161" s="438"/>
      <c r="RQX161" s="438"/>
      <c r="RQY161" s="438"/>
      <c r="RQZ161" s="438"/>
      <c r="RRA161" s="438"/>
      <c r="RRB161" s="438"/>
      <c r="RRC161" s="438"/>
      <c r="RRD161" s="438"/>
      <c r="RRE161" s="438"/>
      <c r="RRF161" s="438"/>
      <c r="RRG161" s="438"/>
      <c r="RRH161" s="438"/>
      <c r="RRI161" s="438"/>
      <c r="RRJ161" s="438"/>
      <c r="RRK161" s="438"/>
      <c r="RRL161" s="438"/>
      <c r="RRM161" s="438"/>
      <c r="RRN161" s="438"/>
      <c r="RRO161" s="438"/>
      <c r="RRP161" s="438"/>
      <c r="RRQ161" s="438"/>
      <c r="RRR161" s="438"/>
      <c r="RRS161" s="438"/>
      <c r="RRT161" s="438"/>
      <c r="RRU161" s="438"/>
      <c r="RRV161" s="438"/>
      <c r="RRW161" s="438"/>
      <c r="RRX161" s="438"/>
      <c r="RRY161" s="438"/>
      <c r="RRZ161" s="438"/>
      <c r="RSA161" s="438"/>
      <c r="RSB161" s="438"/>
      <c r="RSC161" s="438"/>
      <c r="RSD161" s="438"/>
      <c r="RSE161" s="438"/>
      <c r="RSF161" s="438"/>
      <c r="RSG161" s="438"/>
      <c r="RSH161" s="438"/>
      <c r="RSI161" s="438"/>
      <c r="RSJ161" s="438"/>
      <c r="RSK161" s="438"/>
      <c r="RSL161" s="438"/>
      <c r="RSM161" s="438"/>
      <c r="RSN161" s="438"/>
      <c r="RSO161" s="438"/>
      <c r="RSP161" s="438"/>
      <c r="RSQ161" s="438"/>
      <c r="RSR161" s="438"/>
      <c r="RSS161" s="438"/>
      <c r="RST161" s="438"/>
      <c r="RSU161" s="438"/>
      <c r="RSV161" s="438"/>
      <c r="RSW161" s="438"/>
      <c r="RSX161" s="438"/>
      <c r="RSY161" s="438"/>
      <c r="RSZ161" s="438"/>
      <c r="RTA161" s="438"/>
      <c r="RTB161" s="438"/>
      <c r="RTC161" s="438"/>
      <c r="RTD161" s="438"/>
      <c r="RTE161" s="438"/>
      <c r="RTF161" s="438"/>
      <c r="RTG161" s="438"/>
      <c r="RTH161" s="438"/>
      <c r="RTI161" s="438"/>
      <c r="RTJ161" s="438"/>
      <c r="RTK161" s="438"/>
      <c r="RTL161" s="438"/>
      <c r="RTM161" s="438"/>
      <c r="RTN161" s="438"/>
      <c r="RTO161" s="438"/>
      <c r="RTP161" s="438"/>
      <c r="RTQ161" s="438"/>
      <c r="RTR161" s="438"/>
      <c r="RTS161" s="438"/>
      <c r="RTT161" s="438"/>
      <c r="RTU161" s="438"/>
      <c r="RTV161" s="438"/>
      <c r="RTW161" s="438"/>
      <c r="RTX161" s="438"/>
      <c r="RTY161" s="438"/>
      <c r="RTZ161" s="438"/>
      <c r="RUA161" s="438"/>
      <c r="RUB161" s="438"/>
      <c r="RUC161" s="438"/>
      <c r="RUD161" s="438"/>
      <c r="RUE161" s="438"/>
      <c r="RUF161" s="438"/>
      <c r="RUG161" s="438"/>
      <c r="RUH161" s="438"/>
      <c r="RUI161" s="438"/>
      <c r="RUJ161" s="438"/>
      <c r="RUK161" s="438"/>
      <c r="RUL161" s="438"/>
      <c r="RUM161" s="438"/>
      <c r="RUN161" s="438"/>
      <c r="RUO161" s="438"/>
      <c r="RUP161" s="438"/>
      <c r="RUQ161" s="438"/>
      <c r="RUR161" s="438"/>
      <c r="RUS161" s="438"/>
      <c r="RUT161" s="438"/>
      <c r="RUU161" s="438"/>
      <c r="RUV161" s="438"/>
      <c r="RUW161" s="438"/>
      <c r="RUX161" s="438"/>
      <c r="RUY161" s="438"/>
      <c r="RUZ161" s="438"/>
      <c r="RVA161" s="438"/>
      <c r="RVB161" s="438"/>
      <c r="RVC161" s="438"/>
      <c r="RVD161" s="438"/>
      <c r="RVE161" s="438"/>
      <c r="RVF161" s="438"/>
      <c r="RVG161" s="438"/>
      <c r="RVH161" s="438"/>
      <c r="RVI161" s="438"/>
      <c r="RVJ161" s="438"/>
      <c r="RVK161" s="438"/>
      <c r="RVL161" s="438"/>
      <c r="RVM161" s="438"/>
      <c r="RVN161" s="438"/>
      <c r="RVO161" s="438"/>
      <c r="RVP161" s="438"/>
      <c r="RVQ161" s="438"/>
      <c r="RVR161" s="438"/>
      <c r="RVS161" s="438"/>
      <c r="RVT161" s="438"/>
      <c r="RVU161" s="438"/>
      <c r="RVV161" s="438"/>
      <c r="RVW161" s="438"/>
      <c r="RVX161" s="438"/>
      <c r="RVY161" s="438"/>
      <c r="RVZ161" s="438"/>
      <c r="RWA161" s="438"/>
      <c r="RWB161" s="438"/>
      <c r="RWC161" s="438"/>
      <c r="RWD161" s="438"/>
      <c r="RWE161" s="438"/>
      <c r="RWF161" s="438"/>
      <c r="RWG161" s="438"/>
      <c r="RWH161" s="438"/>
      <c r="RWI161" s="438"/>
      <c r="RWJ161" s="438"/>
      <c r="RWK161" s="438"/>
      <c r="RWL161" s="438"/>
      <c r="RWM161" s="438"/>
      <c r="RWN161" s="438"/>
      <c r="RWO161" s="438"/>
      <c r="RWP161" s="438"/>
      <c r="RWQ161" s="438"/>
      <c r="RWR161" s="438"/>
      <c r="RWS161" s="438"/>
      <c r="RWT161" s="438"/>
      <c r="RWU161" s="438"/>
      <c r="RWV161" s="438"/>
      <c r="RWW161" s="438"/>
      <c r="RWX161" s="438"/>
      <c r="RWY161" s="438"/>
      <c r="RWZ161" s="438"/>
      <c r="RXA161" s="438"/>
      <c r="RXB161" s="438"/>
      <c r="RXC161" s="438"/>
      <c r="RXD161" s="438"/>
      <c r="RXE161" s="438"/>
      <c r="RXF161" s="438"/>
      <c r="RXG161" s="438"/>
      <c r="RXH161" s="438"/>
      <c r="RXI161" s="438"/>
      <c r="RXJ161" s="438"/>
      <c r="RXK161" s="438"/>
      <c r="RXL161" s="438"/>
      <c r="RXM161" s="438"/>
      <c r="RXN161" s="438"/>
      <c r="RXO161" s="438"/>
      <c r="RXP161" s="438"/>
      <c r="RXQ161" s="438"/>
      <c r="RXR161" s="438"/>
      <c r="RXS161" s="438"/>
      <c r="RXT161" s="438"/>
      <c r="RXU161" s="438"/>
      <c r="RXV161" s="438"/>
      <c r="RXW161" s="438"/>
      <c r="RXX161" s="438"/>
      <c r="RXY161" s="438"/>
      <c r="RXZ161" s="438"/>
      <c r="RYA161" s="438"/>
      <c r="RYB161" s="438"/>
      <c r="RYC161" s="438"/>
      <c r="RYD161" s="438"/>
      <c r="RYE161" s="438"/>
      <c r="RYF161" s="438"/>
      <c r="RYG161" s="438"/>
      <c r="RYH161" s="438"/>
      <c r="RYI161" s="438"/>
      <c r="RYJ161" s="438"/>
      <c r="RYK161" s="438"/>
      <c r="RYL161" s="438"/>
      <c r="RYM161" s="438"/>
      <c r="RYN161" s="438"/>
      <c r="RYO161" s="438"/>
      <c r="RYP161" s="438"/>
      <c r="RYQ161" s="438"/>
      <c r="RYR161" s="438"/>
      <c r="RYS161" s="438"/>
      <c r="RYT161" s="438"/>
      <c r="RYU161" s="438"/>
      <c r="RYV161" s="438"/>
      <c r="RYW161" s="438"/>
      <c r="RYX161" s="438"/>
      <c r="RYY161" s="438"/>
      <c r="RYZ161" s="438"/>
      <c r="RZA161" s="438"/>
      <c r="RZB161" s="438"/>
      <c r="RZC161" s="438"/>
      <c r="RZD161" s="438"/>
      <c r="RZE161" s="438"/>
      <c r="RZF161" s="438"/>
      <c r="RZG161" s="438"/>
      <c r="RZH161" s="438"/>
      <c r="RZI161" s="438"/>
      <c r="RZJ161" s="438"/>
      <c r="RZK161" s="438"/>
      <c r="RZL161" s="438"/>
      <c r="RZM161" s="438"/>
      <c r="RZN161" s="438"/>
      <c r="RZO161" s="438"/>
      <c r="RZP161" s="438"/>
      <c r="RZQ161" s="438"/>
      <c r="RZR161" s="438"/>
      <c r="RZS161" s="438"/>
      <c r="RZT161" s="438"/>
      <c r="RZU161" s="438"/>
      <c r="RZV161" s="438"/>
      <c r="RZW161" s="438"/>
      <c r="RZX161" s="438"/>
      <c r="RZY161" s="438"/>
      <c r="RZZ161" s="438"/>
      <c r="SAA161" s="438"/>
      <c r="SAB161" s="438"/>
      <c r="SAC161" s="438"/>
      <c r="SAD161" s="438"/>
      <c r="SAE161" s="438"/>
      <c r="SAF161" s="438"/>
      <c r="SAG161" s="438"/>
      <c r="SAH161" s="438"/>
      <c r="SAI161" s="438"/>
      <c r="SAJ161" s="438"/>
      <c r="SAK161" s="438"/>
      <c r="SAL161" s="438"/>
      <c r="SAM161" s="438"/>
      <c r="SAN161" s="438"/>
      <c r="SAO161" s="438"/>
      <c r="SAP161" s="438"/>
      <c r="SAQ161" s="438"/>
      <c r="SAR161" s="438"/>
      <c r="SAS161" s="438"/>
      <c r="SAT161" s="438"/>
      <c r="SAU161" s="438"/>
      <c r="SAV161" s="438"/>
      <c r="SAW161" s="438"/>
      <c r="SAX161" s="438"/>
      <c r="SAY161" s="438"/>
      <c r="SAZ161" s="438"/>
      <c r="SBA161" s="438"/>
      <c r="SBB161" s="438"/>
      <c r="SBC161" s="438"/>
      <c r="SBD161" s="438"/>
      <c r="SBE161" s="438"/>
      <c r="SBF161" s="438"/>
      <c r="SBG161" s="438"/>
      <c r="SBH161" s="438"/>
      <c r="SBI161" s="438"/>
      <c r="SBJ161" s="438"/>
      <c r="SBK161" s="438"/>
      <c r="SBL161" s="438"/>
      <c r="SBM161" s="438"/>
      <c r="SBN161" s="438"/>
      <c r="SBO161" s="438"/>
      <c r="SBP161" s="438"/>
      <c r="SBQ161" s="438"/>
      <c r="SBR161" s="438"/>
      <c r="SBS161" s="438"/>
      <c r="SBT161" s="438"/>
      <c r="SBU161" s="438"/>
      <c r="SBV161" s="438"/>
      <c r="SBW161" s="438"/>
      <c r="SBX161" s="438"/>
      <c r="SBY161" s="438"/>
      <c r="SBZ161" s="438"/>
      <c r="SCA161" s="438"/>
      <c r="SCB161" s="438"/>
      <c r="SCC161" s="438"/>
      <c r="SCD161" s="438"/>
      <c r="SCE161" s="438"/>
      <c r="SCF161" s="438"/>
      <c r="SCG161" s="438"/>
      <c r="SCH161" s="438"/>
      <c r="SCI161" s="438"/>
      <c r="SCJ161" s="438"/>
      <c r="SCK161" s="438"/>
      <c r="SCL161" s="438"/>
      <c r="SCM161" s="438"/>
      <c r="SCN161" s="438"/>
      <c r="SCO161" s="438"/>
      <c r="SCP161" s="438"/>
      <c r="SCQ161" s="438"/>
      <c r="SCR161" s="438"/>
      <c r="SCS161" s="438"/>
      <c r="SCT161" s="438"/>
      <c r="SCU161" s="438"/>
      <c r="SCV161" s="438"/>
      <c r="SCW161" s="438"/>
      <c r="SCX161" s="438"/>
      <c r="SCY161" s="438"/>
      <c r="SCZ161" s="438"/>
      <c r="SDA161" s="438"/>
      <c r="SDB161" s="438"/>
      <c r="SDC161" s="438"/>
      <c r="SDD161" s="438"/>
      <c r="SDE161" s="438"/>
      <c r="SDF161" s="438"/>
      <c r="SDG161" s="438"/>
      <c r="SDH161" s="438"/>
      <c r="SDI161" s="438"/>
      <c r="SDJ161" s="438"/>
      <c r="SDK161" s="438"/>
      <c r="SDL161" s="438"/>
      <c r="SDM161" s="438"/>
      <c r="SDN161" s="438"/>
      <c r="SDO161" s="438"/>
      <c r="SDP161" s="438"/>
      <c r="SDQ161" s="438"/>
      <c r="SDR161" s="438"/>
      <c r="SDS161" s="438"/>
      <c r="SDT161" s="438"/>
      <c r="SDU161" s="438"/>
      <c r="SDV161" s="438"/>
      <c r="SDW161" s="438"/>
      <c r="SDX161" s="438"/>
      <c r="SDY161" s="438"/>
      <c r="SDZ161" s="438"/>
      <c r="SEA161" s="438"/>
      <c r="SEB161" s="438"/>
      <c r="SEC161" s="438"/>
      <c r="SED161" s="438"/>
      <c r="SEE161" s="438"/>
      <c r="SEF161" s="438"/>
      <c r="SEG161" s="438"/>
      <c r="SEH161" s="438"/>
      <c r="SEI161" s="438"/>
      <c r="SEJ161" s="438"/>
      <c r="SEK161" s="438"/>
      <c r="SEL161" s="438"/>
      <c r="SEM161" s="438"/>
      <c r="SEN161" s="438"/>
      <c r="SEO161" s="438"/>
      <c r="SEP161" s="438"/>
      <c r="SEQ161" s="438"/>
      <c r="SER161" s="438"/>
      <c r="SES161" s="438"/>
      <c r="SET161" s="438"/>
      <c r="SEU161" s="438"/>
      <c r="SEV161" s="438"/>
      <c r="SEW161" s="438"/>
      <c r="SEX161" s="438"/>
      <c r="SEY161" s="438"/>
      <c r="SEZ161" s="438"/>
      <c r="SFA161" s="438"/>
      <c r="SFB161" s="438"/>
      <c r="SFC161" s="438"/>
      <c r="SFD161" s="438"/>
      <c r="SFE161" s="438"/>
      <c r="SFF161" s="438"/>
      <c r="SFG161" s="438"/>
      <c r="SFH161" s="438"/>
      <c r="SFI161" s="438"/>
      <c r="SFJ161" s="438"/>
      <c r="SFK161" s="438"/>
      <c r="SFL161" s="438"/>
      <c r="SFM161" s="438"/>
      <c r="SFN161" s="438"/>
      <c r="SFO161" s="438"/>
      <c r="SFP161" s="438"/>
      <c r="SFQ161" s="438"/>
      <c r="SFR161" s="438"/>
      <c r="SFS161" s="438"/>
      <c r="SFT161" s="438"/>
      <c r="SFU161" s="438"/>
      <c r="SFV161" s="438"/>
      <c r="SFW161" s="438"/>
      <c r="SFX161" s="438"/>
      <c r="SFY161" s="438"/>
      <c r="SFZ161" s="438"/>
      <c r="SGA161" s="438"/>
      <c r="SGB161" s="438"/>
      <c r="SGC161" s="438"/>
      <c r="SGD161" s="438"/>
      <c r="SGE161" s="438"/>
      <c r="SGF161" s="438"/>
      <c r="SGG161" s="438"/>
      <c r="SGH161" s="438"/>
      <c r="SGI161" s="438"/>
      <c r="SGJ161" s="438"/>
      <c r="SGK161" s="438"/>
      <c r="SGL161" s="438"/>
      <c r="SGM161" s="438"/>
      <c r="SGN161" s="438"/>
      <c r="SGO161" s="438"/>
      <c r="SGP161" s="438"/>
      <c r="SGQ161" s="438"/>
      <c r="SGR161" s="438"/>
      <c r="SGS161" s="438"/>
      <c r="SGT161" s="438"/>
      <c r="SGU161" s="438"/>
      <c r="SGV161" s="438"/>
      <c r="SGW161" s="438"/>
      <c r="SGX161" s="438"/>
      <c r="SGY161" s="438"/>
      <c r="SGZ161" s="438"/>
      <c r="SHA161" s="438"/>
      <c r="SHB161" s="438"/>
      <c r="SHC161" s="438"/>
      <c r="SHD161" s="438"/>
      <c r="SHE161" s="438"/>
      <c r="SHF161" s="438"/>
      <c r="SHG161" s="438"/>
      <c r="SHH161" s="438"/>
      <c r="SHI161" s="438"/>
      <c r="SHJ161" s="438"/>
      <c r="SHK161" s="438"/>
      <c r="SHL161" s="438"/>
      <c r="SHM161" s="438"/>
      <c r="SHN161" s="438"/>
      <c r="SHO161" s="438"/>
      <c r="SHP161" s="438"/>
      <c r="SHQ161" s="438"/>
      <c r="SHR161" s="438"/>
      <c r="SHS161" s="438"/>
      <c r="SHT161" s="438"/>
      <c r="SHU161" s="438"/>
      <c r="SHV161" s="438"/>
      <c r="SHW161" s="438"/>
      <c r="SHX161" s="438"/>
      <c r="SHY161" s="438"/>
      <c r="SHZ161" s="438"/>
      <c r="SIA161" s="438"/>
      <c r="SIB161" s="438"/>
      <c r="SIC161" s="438"/>
      <c r="SID161" s="438"/>
      <c r="SIE161" s="438"/>
      <c r="SIF161" s="438"/>
      <c r="SIG161" s="438"/>
      <c r="SIH161" s="438"/>
      <c r="SII161" s="438"/>
      <c r="SIJ161" s="438"/>
      <c r="SIK161" s="438"/>
      <c r="SIL161" s="438"/>
      <c r="SIM161" s="438"/>
      <c r="SIN161" s="438"/>
      <c r="SIO161" s="438"/>
      <c r="SIP161" s="438"/>
      <c r="SIQ161" s="438"/>
      <c r="SIR161" s="438"/>
      <c r="SIS161" s="438"/>
      <c r="SIT161" s="438"/>
      <c r="SIU161" s="438"/>
      <c r="SIV161" s="438"/>
      <c r="SIW161" s="438"/>
      <c r="SIX161" s="438"/>
      <c r="SIY161" s="438"/>
      <c r="SIZ161" s="438"/>
      <c r="SJA161" s="438"/>
      <c r="SJB161" s="438"/>
      <c r="SJC161" s="438"/>
      <c r="SJD161" s="438"/>
      <c r="SJE161" s="438"/>
      <c r="SJF161" s="438"/>
      <c r="SJG161" s="438"/>
      <c r="SJH161" s="438"/>
      <c r="SJI161" s="438"/>
      <c r="SJJ161" s="438"/>
      <c r="SJK161" s="438"/>
      <c r="SJL161" s="438"/>
      <c r="SJM161" s="438"/>
      <c r="SJN161" s="438"/>
      <c r="SJO161" s="438"/>
      <c r="SJP161" s="438"/>
      <c r="SJQ161" s="438"/>
      <c r="SJR161" s="438"/>
      <c r="SJS161" s="438"/>
      <c r="SJT161" s="438"/>
      <c r="SJU161" s="438"/>
      <c r="SJV161" s="438"/>
      <c r="SJW161" s="438"/>
      <c r="SJX161" s="438"/>
      <c r="SJY161" s="438"/>
      <c r="SJZ161" s="438"/>
      <c r="SKA161" s="438"/>
      <c r="SKB161" s="438"/>
      <c r="SKC161" s="438"/>
      <c r="SKD161" s="438"/>
      <c r="SKE161" s="438"/>
      <c r="SKF161" s="438"/>
      <c r="SKG161" s="438"/>
      <c r="SKH161" s="438"/>
      <c r="SKI161" s="438"/>
      <c r="SKJ161" s="438"/>
      <c r="SKK161" s="438"/>
      <c r="SKL161" s="438"/>
      <c r="SKM161" s="438"/>
      <c r="SKN161" s="438"/>
      <c r="SKO161" s="438"/>
      <c r="SKP161" s="438"/>
      <c r="SKQ161" s="438"/>
      <c r="SKR161" s="438"/>
      <c r="SKS161" s="438"/>
      <c r="SKT161" s="438"/>
      <c r="SKU161" s="438"/>
      <c r="SKV161" s="438"/>
      <c r="SKW161" s="438"/>
      <c r="SKX161" s="438"/>
      <c r="SKY161" s="438"/>
      <c r="SKZ161" s="438"/>
      <c r="SLA161" s="438"/>
      <c r="SLB161" s="438"/>
      <c r="SLC161" s="438"/>
      <c r="SLD161" s="438"/>
      <c r="SLE161" s="438"/>
      <c r="SLF161" s="438"/>
      <c r="SLG161" s="438"/>
      <c r="SLH161" s="438"/>
      <c r="SLI161" s="438"/>
      <c r="SLJ161" s="438"/>
      <c r="SLK161" s="438"/>
      <c r="SLL161" s="438"/>
      <c r="SLM161" s="438"/>
      <c r="SLN161" s="438"/>
      <c r="SLO161" s="438"/>
      <c r="SLP161" s="438"/>
      <c r="SLQ161" s="438"/>
      <c r="SLR161" s="438"/>
      <c r="SLS161" s="438"/>
      <c r="SLT161" s="438"/>
      <c r="SLU161" s="438"/>
      <c r="SLV161" s="438"/>
      <c r="SLW161" s="438"/>
      <c r="SLX161" s="438"/>
      <c r="SLY161" s="438"/>
      <c r="SLZ161" s="438"/>
      <c r="SMA161" s="438"/>
      <c r="SMB161" s="438"/>
      <c r="SMC161" s="438"/>
      <c r="SMD161" s="438"/>
      <c r="SME161" s="438"/>
      <c r="SMF161" s="438"/>
      <c r="SMG161" s="438"/>
      <c r="SMH161" s="438"/>
      <c r="SMI161" s="438"/>
      <c r="SMJ161" s="438"/>
      <c r="SMK161" s="438"/>
      <c r="SML161" s="438"/>
      <c r="SMM161" s="438"/>
      <c r="SMN161" s="438"/>
      <c r="SMO161" s="438"/>
      <c r="SMP161" s="438"/>
      <c r="SMQ161" s="438"/>
      <c r="SMR161" s="438"/>
      <c r="SMS161" s="438"/>
      <c r="SMT161" s="438"/>
      <c r="SMU161" s="438"/>
      <c r="SMV161" s="438"/>
      <c r="SMW161" s="438"/>
      <c r="SMX161" s="438"/>
      <c r="SMY161" s="438"/>
      <c r="SMZ161" s="438"/>
      <c r="SNA161" s="438"/>
      <c r="SNB161" s="438"/>
      <c r="SNC161" s="438"/>
      <c r="SND161" s="438"/>
      <c r="SNE161" s="438"/>
      <c r="SNF161" s="438"/>
      <c r="SNG161" s="438"/>
      <c r="SNH161" s="438"/>
      <c r="SNI161" s="438"/>
      <c r="SNJ161" s="438"/>
      <c r="SNK161" s="438"/>
      <c r="SNL161" s="438"/>
      <c r="SNM161" s="438"/>
      <c r="SNN161" s="438"/>
      <c r="SNO161" s="438"/>
      <c r="SNP161" s="438"/>
      <c r="SNQ161" s="438"/>
      <c r="SNR161" s="438"/>
      <c r="SNS161" s="438"/>
      <c r="SNT161" s="438"/>
      <c r="SNU161" s="438"/>
      <c r="SNV161" s="438"/>
      <c r="SNW161" s="438"/>
      <c r="SNX161" s="438"/>
      <c r="SNY161" s="438"/>
      <c r="SNZ161" s="438"/>
      <c r="SOA161" s="438"/>
      <c r="SOB161" s="438"/>
      <c r="SOC161" s="438"/>
      <c r="SOD161" s="438"/>
      <c r="SOE161" s="438"/>
      <c r="SOF161" s="438"/>
      <c r="SOG161" s="438"/>
      <c r="SOH161" s="438"/>
      <c r="SOI161" s="438"/>
      <c r="SOJ161" s="438"/>
      <c r="SOK161" s="438"/>
      <c r="SOL161" s="438"/>
      <c r="SOM161" s="438"/>
      <c r="SON161" s="438"/>
      <c r="SOO161" s="438"/>
      <c r="SOP161" s="438"/>
      <c r="SOQ161" s="438"/>
      <c r="SOR161" s="438"/>
      <c r="SOS161" s="438"/>
      <c r="SOT161" s="438"/>
      <c r="SOU161" s="438"/>
      <c r="SOV161" s="438"/>
      <c r="SOW161" s="438"/>
      <c r="SOX161" s="438"/>
      <c r="SOY161" s="438"/>
      <c r="SOZ161" s="438"/>
      <c r="SPA161" s="438"/>
      <c r="SPB161" s="438"/>
      <c r="SPC161" s="438"/>
      <c r="SPD161" s="438"/>
      <c r="SPE161" s="438"/>
      <c r="SPF161" s="438"/>
      <c r="SPG161" s="438"/>
      <c r="SPH161" s="438"/>
      <c r="SPI161" s="438"/>
      <c r="SPJ161" s="438"/>
      <c r="SPK161" s="438"/>
      <c r="SPL161" s="438"/>
      <c r="SPM161" s="438"/>
      <c r="SPN161" s="438"/>
      <c r="SPO161" s="438"/>
      <c r="SPP161" s="438"/>
      <c r="SPQ161" s="438"/>
      <c r="SPR161" s="438"/>
      <c r="SPS161" s="438"/>
      <c r="SPT161" s="438"/>
      <c r="SPU161" s="438"/>
      <c r="SPV161" s="438"/>
      <c r="SPW161" s="438"/>
      <c r="SPX161" s="438"/>
      <c r="SPY161" s="438"/>
      <c r="SPZ161" s="438"/>
      <c r="SQA161" s="438"/>
      <c r="SQB161" s="438"/>
      <c r="SQC161" s="438"/>
      <c r="SQD161" s="438"/>
      <c r="SQE161" s="438"/>
      <c r="SQF161" s="438"/>
      <c r="SQG161" s="438"/>
      <c r="SQH161" s="438"/>
      <c r="SQI161" s="438"/>
      <c r="SQJ161" s="438"/>
      <c r="SQK161" s="438"/>
      <c r="SQL161" s="438"/>
      <c r="SQM161" s="438"/>
      <c r="SQN161" s="438"/>
      <c r="SQO161" s="438"/>
      <c r="SQP161" s="438"/>
      <c r="SQQ161" s="438"/>
      <c r="SQR161" s="438"/>
      <c r="SQS161" s="438"/>
      <c r="SQT161" s="438"/>
      <c r="SQU161" s="438"/>
      <c r="SQV161" s="438"/>
      <c r="SQW161" s="438"/>
      <c r="SQX161" s="438"/>
      <c r="SQY161" s="438"/>
      <c r="SQZ161" s="438"/>
      <c r="SRA161" s="438"/>
      <c r="SRB161" s="438"/>
      <c r="SRC161" s="438"/>
      <c r="SRD161" s="438"/>
      <c r="SRE161" s="438"/>
      <c r="SRF161" s="438"/>
      <c r="SRG161" s="438"/>
      <c r="SRH161" s="438"/>
      <c r="SRI161" s="438"/>
      <c r="SRJ161" s="438"/>
      <c r="SRK161" s="438"/>
      <c r="SRL161" s="438"/>
      <c r="SRM161" s="438"/>
      <c r="SRN161" s="438"/>
      <c r="SRO161" s="438"/>
      <c r="SRP161" s="438"/>
      <c r="SRQ161" s="438"/>
      <c r="SRR161" s="438"/>
      <c r="SRS161" s="438"/>
      <c r="SRT161" s="438"/>
      <c r="SRU161" s="438"/>
      <c r="SRV161" s="438"/>
      <c r="SRW161" s="438"/>
      <c r="SRX161" s="438"/>
      <c r="SRY161" s="438"/>
      <c r="SRZ161" s="438"/>
      <c r="SSA161" s="438"/>
      <c r="SSB161" s="438"/>
      <c r="SSC161" s="438"/>
      <c r="SSD161" s="438"/>
      <c r="SSE161" s="438"/>
      <c r="SSF161" s="438"/>
      <c r="SSG161" s="438"/>
      <c r="SSH161" s="438"/>
      <c r="SSI161" s="438"/>
      <c r="SSJ161" s="438"/>
      <c r="SSK161" s="438"/>
      <c r="SSL161" s="438"/>
      <c r="SSM161" s="438"/>
      <c r="SSN161" s="438"/>
      <c r="SSO161" s="438"/>
      <c r="SSP161" s="438"/>
      <c r="SSQ161" s="438"/>
      <c r="SSR161" s="438"/>
      <c r="SSS161" s="438"/>
      <c r="SST161" s="438"/>
      <c r="SSU161" s="438"/>
      <c r="SSV161" s="438"/>
      <c r="SSW161" s="438"/>
      <c r="SSX161" s="438"/>
      <c r="SSY161" s="438"/>
      <c r="SSZ161" s="438"/>
      <c r="STA161" s="438"/>
      <c r="STB161" s="438"/>
      <c r="STC161" s="438"/>
      <c r="STD161" s="438"/>
      <c r="STE161" s="438"/>
      <c r="STF161" s="438"/>
      <c r="STG161" s="438"/>
      <c r="STH161" s="438"/>
      <c r="STI161" s="438"/>
      <c r="STJ161" s="438"/>
      <c r="STK161" s="438"/>
      <c r="STL161" s="438"/>
      <c r="STM161" s="438"/>
      <c r="STN161" s="438"/>
      <c r="STO161" s="438"/>
      <c r="STP161" s="438"/>
      <c r="STQ161" s="438"/>
      <c r="STR161" s="438"/>
      <c r="STS161" s="438"/>
      <c r="STT161" s="438"/>
      <c r="STU161" s="438"/>
      <c r="STV161" s="438"/>
      <c r="STW161" s="438"/>
      <c r="STX161" s="438"/>
      <c r="STY161" s="438"/>
      <c r="STZ161" s="438"/>
      <c r="SUA161" s="438"/>
      <c r="SUB161" s="438"/>
      <c r="SUC161" s="438"/>
      <c r="SUD161" s="438"/>
      <c r="SUE161" s="438"/>
      <c r="SUF161" s="438"/>
      <c r="SUG161" s="438"/>
      <c r="SUH161" s="438"/>
      <c r="SUI161" s="438"/>
      <c r="SUJ161" s="438"/>
      <c r="SUK161" s="438"/>
      <c r="SUL161" s="438"/>
      <c r="SUM161" s="438"/>
      <c r="SUN161" s="438"/>
      <c r="SUO161" s="438"/>
      <c r="SUP161" s="438"/>
      <c r="SUQ161" s="438"/>
      <c r="SUR161" s="438"/>
      <c r="SUS161" s="438"/>
      <c r="SUT161" s="438"/>
      <c r="SUU161" s="438"/>
      <c r="SUV161" s="438"/>
      <c r="SUW161" s="438"/>
      <c r="SUX161" s="438"/>
      <c r="SUY161" s="438"/>
      <c r="SUZ161" s="438"/>
      <c r="SVA161" s="438"/>
      <c r="SVB161" s="438"/>
      <c r="SVC161" s="438"/>
      <c r="SVD161" s="438"/>
      <c r="SVE161" s="438"/>
      <c r="SVF161" s="438"/>
      <c r="SVG161" s="438"/>
      <c r="SVH161" s="438"/>
      <c r="SVI161" s="438"/>
      <c r="SVJ161" s="438"/>
      <c r="SVK161" s="438"/>
      <c r="SVL161" s="438"/>
      <c r="SVM161" s="438"/>
      <c r="SVN161" s="438"/>
      <c r="SVO161" s="438"/>
      <c r="SVP161" s="438"/>
      <c r="SVQ161" s="438"/>
      <c r="SVR161" s="438"/>
      <c r="SVS161" s="438"/>
      <c r="SVT161" s="438"/>
      <c r="SVU161" s="438"/>
      <c r="SVV161" s="438"/>
      <c r="SVW161" s="438"/>
      <c r="SVX161" s="438"/>
      <c r="SVY161" s="438"/>
      <c r="SVZ161" s="438"/>
      <c r="SWA161" s="438"/>
      <c r="SWB161" s="438"/>
      <c r="SWC161" s="438"/>
      <c r="SWD161" s="438"/>
      <c r="SWE161" s="438"/>
      <c r="SWF161" s="438"/>
      <c r="SWG161" s="438"/>
      <c r="SWH161" s="438"/>
      <c r="SWI161" s="438"/>
      <c r="SWJ161" s="438"/>
      <c r="SWK161" s="438"/>
      <c r="SWL161" s="438"/>
      <c r="SWM161" s="438"/>
      <c r="SWN161" s="438"/>
      <c r="SWO161" s="438"/>
      <c r="SWP161" s="438"/>
      <c r="SWQ161" s="438"/>
      <c r="SWR161" s="438"/>
      <c r="SWS161" s="438"/>
      <c r="SWT161" s="438"/>
      <c r="SWU161" s="438"/>
      <c r="SWV161" s="438"/>
      <c r="SWW161" s="438"/>
      <c r="SWX161" s="438"/>
      <c r="SWY161" s="438"/>
      <c r="SWZ161" s="438"/>
      <c r="SXA161" s="438"/>
      <c r="SXB161" s="438"/>
      <c r="SXC161" s="438"/>
      <c r="SXD161" s="438"/>
      <c r="SXE161" s="438"/>
      <c r="SXF161" s="438"/>
      <c r="SXG161" s="438"/>
      <c r="SXH161" s="438"/>
      <c r="SXI161" s="438"/>
      <c r="SXJ161" s="438"/>
      <c r="SXK161" s="438"/>
      <c r="SXL161" s="438"/>
      <c r="SXM161" s="438"/>
      <c r="SXN161" s="438"/>
      <c r="SXO161" s="438"/>
      <c r="SXP161" s="438"/>
      <c r="SXQ161" s="438"/>
      <c r="SXR161" s="438"/>
      <c r="SXS161" s="438"/>
      <c r="SXT161" s="438"/>
      <c r="SXU161" s="438"/>
      <c r="SXV161" s="438"/>
      <c r="SXW161" s="438"/>
      <c r="SXX161" s="438"/>
      <c r="SXY161" s="438"/>
      <c r="SXZ161" s="438"/>
      <c r="SYA161" s="438"/>
      <c r="SYB161" s="438"/>
      <c r="SYC161" s="438"/>
      <c r="SYD161" s="438"/>
      <c r="SYE161" s="438"/>
      <c r="SYF161" s="438"/>
      <c r="SYG161" s="438"/>
      <c r="SYH161" s="438"/>
      <c r="SYI161" s="438"/>
      <c r="SYJ161" s="438"/>
      <c r="SYK161" s="438"/>
      <c r="SYL161" s="438"/>
      <c r="SYM161" s="438"/>
      <c r="SYN161" s="438"/>
      <c r="SYO161" s="438"/>
      <c r="SYP161" s="438"/>
      <c r="SYQ161" s="438"/>
      <c r="SYR161" s="438"/>
      <c r="SYS161" s="438"/>
      <c r="SYT161" s="438"/>
      <c r="SYU161" s="438"/>
      <c r="SYV161" s="438"/>
      <c r="SYW161" s="438"/>
      <c r="SYX161" s="438"/>
      <c r="SYY161" s="438"/>
      <c r="SYZ161" s="438"/>
      <c r="SZA161" s="438"/>
      <c r="SZB161" s="438"/>
      <c r="SZC161" s="438"/>
      <c r="SZD161" s="438"/>
      <c r="SZE161" s="438"/>
      <c r="SZF161" s="438"/>
      <c r="SZG161" s="438"/>
      <c r="SZH161" s="438"/>
      <c r="SZI161" s="438"/>
      <c r="SZJ161" s="438"/>
      <c r="SZK161" s="438"/>
      <c r="SZL161" s="438"/>
      <c r="SZM161" s="438"/>
      <c r="SZN161" s="438"/>
      <c r="SZO161" s="438"/>
      <c r="SZP161" s="438"/>
      <c r="SZQ161" s="438"/>
      <c r="SZR161" s="438"/>
      <c r="SZS161" s="438"/>
      <c r="SZT161" s="438"/>
      <c r="SZU161" s="438"/>
      <c r="SZV161" s="438"/>
      <c r="SZW161" s="438"/>
      <c r="SZX161" s="438"/>
      <c r="SZY161" s="438"/>
      <c r="SZZ161" s="438"/>
      <c r="TAA161" s="438"/>
      <c r="TAB161" s="438"/>
      <c r="TAC161" s="438"/>
      <c r="TAD161" s="438"/>
      <c r="TAE161" s="438"/>
      <c r="TAF161" s="438"/>
      <c r="TAG161" s="438"/>
      <c r="TAH161" s="438"/>
      <c r="TAI161" s="438"/>
      <c r="TAJ161" s="438"/>
      <c r="TAK161" s="438"/>
      <c r="TAL161" s="438"/>
      <c r="TAM161" s="438"/>
      <c r="TAN161" s="438"/>
      <c r="TAO161" s="438"/>
      <c r="TAP161" s="438"/>
      <c r="TAQ161" s="438"/>
      <c r="TAR161" s="438"/>
      <c r="TAS161" s="438"/>
      <c r="TAT161" s="438"/>
      <c r="TAU161" s="438"/>
      <c r="TAV161" s="438"/>
      <c r="TAW161" s="438"/>
      <c r="TAX161" s="438"/>
      <c r="TAY161" s="438"/>
      <c r="TAZ161" s="438"/>
      <c r="TBA161" s="438"/>
      <c r="TBB161" s="438"/>
      <c r="TBC161" s="438"/>
      <c r="TBD161" s="438"/>
      <c r="TBE161" s="438"/>
      <c r="TBF161" s="438"/>
      <c r="TBG161" s="438"/>
      <c r="TBH161" s="438"/>
      <c r="TBI161" s="438"/>
      <c r="TBJ161" s="438"/>
      <c r="TBK161" s="438"/>
      <c r="TBL161" s="438"/>
      <c r="TBM161" s="438"/>
      <c r="TBN161" s="438"/>
      <c r="TBO161" s="438"/>
      <c r="TBP161" s="438"/>
      <c r="TBQ161" s="438"/>
      <c r="TBR161" s="438"/>
      <c r="TBS161" s="438"/>
      <c r="TBT161" s="438"/>
      <c r="TBU161" s="438"/>
      <c r="TBV161" s="438"/>
      <c r="TBW161" s="438"/>
      <c r="TBX161" s="438"/>
      <c r="TBY161" s="438"/>
      <c r="TBZ161" s="438"/>
      <c r="TCA161" s="438"/>
      <c r="TCB161" s="438"/>
      <c r="TCC161" s="438"/>
      <c r="TCD161" s="438"/>
      <c r="TCE161" s="438"/>
      <c r="TCF161" s="438"/>
      <c r="TCG161" s="438"/>
      <c r="TCH161" s="438"/>
      <c r="TCI161" s="438"/>
      <c r="TCJ161" s="438"/>
      <c r="TCK161" s="438"/>
      <c r="TCL161" s="438"/>
      <c r="TCM161" s="438"/>
      <c r="TCN161" s="438"/>
      <c r="TCO161" s="438"/>
      <c r="TCP161" s="438"/>
      <c r="TCQ161" s="438"/>
      <c r="TCR161" s="438"/>
      <c r="TCS161" s="438"/>
      <c r="TCT161" s="438"/>
      <c r="TCU161" s="438"/>
      <c r="TCV161" s="438"/>
      <c r="TCW161" s="438"/>
      <c r="TCX161" s="438"/>
      <c r="TCY161" s="438"/>
      <c r="TCZ161" s="438"/>
      <c r="TDA161" s="438"/>
      <c r="TDB161" s="438"/>
      <c r="TDC161" s="438"/>
      <c r="TDD161" s="438"/>
      <c r="TDE161" s="438"/>
      <c r="TDF161" s="438"/>
      <c r="TDG161" s="438"/>
      <c r="TDH161" s="438"/>
      <c r="TDI161" s="438"/>
      <c r="TDJ161" s="438"/>
      <c r="TDK161" s="438"/>
      <c r="TDL161" s="438"/>
      <c r="TDM161" s="438"/>
      <c r="TDN161" s="438"/>
      <c r="TDO161" s="438"/>
      <c r="TDP161" s="438"/>
      <c r="TDQ161" s="438"/>
      <c r="TDR161" s="438"/>
      <c r="TDS161" s="438"/>
      <c r="TDT161" s="438"/>
      <c r="TDU161" s="438"/>
      <c r="TDV161" s="438"/>
      <c r="TDW161" s="438"/>
      <c r="TDX161" s="438"/>
      <c r="TDY161" s="438"/>
      <c r="TDZ161" s="438"/>
      <c r="TEA161" s="438"/>
      <c r="TEB161" s="438"/>
      <c r="TEC161" s="438"/>
      <c r="TED161" s="438"/>
      <c r="TEE161" s="438"/>
      <c r="TEF161" s="438"/>
      <c r="TEG161" s="438"/>
      <c r="TEH161" s="438"/>
      <c r="TEI161" s="438"/>
      <c r="TEJ161" s="438"/>
      <c r="TEK161" s="438"/>
      <c r="TEL161" s="438"/>
      <c r="TEM161" s="438"/>
      <c r="TEN161" s="438"/>
      <c r="TEO161" s="438"/>
      <c r="TEP161" s="438"/>
      <c r="TEQ161" s="438"/>
      <c r="TER161" s="438"/>
      <c r="TES161" s="438"/>
      <c r="TET161" s="438"/>
      <c r="TEU161" s="438"/>
      <c r="TEV161" s="438"/>
      <c r="TEW161" s="438"/>
      <c r="TEX161" s="438"/>
      <c r="TEY161" s="438"/>
      <c r="TEZ161" s="438"/>
      <c r="TFA161" s="438"/>
      <c r="TFB161" s="438"/>
      <c r="TFC161" s="438"/>
      <c r="TFD161" s="438"/>
      <c r="TFE161" s="438"/>
      <c r="TFF161" s="438"/>
      <c r="TFG161" s="438"/>
      <c r="TFH161" s="438"/>
      <c r="TFI161" s="438"/>
      <c r="TFJ161" s="438"/>
      <c r="TFK161" s="438"/>
      <c r="TFL161" s="438"/>
      <c r="TFM161" s="438"/>
      <c r="TFN161" s="438"/>
      <c r="TFO161" s="438"/>
      <c r="TFP161" s="438"/>
      <c r="TFQ161" s="438"/>
      <c r="TFR161" s="438"/>
      <c r="TFS161" s="438"/>
      <c r="TFT161" s="438"/>
      <c r="TFU161" s="438"/>
      <c r="TFV161" s="438"/>
      <c r="TFW161" s="438"/>
      <c r="TFX161" s="438"/>
      <c r="TFY161" s="438"/>
      <c r="TFZ161" s="438"/>
      <c r="TGA161" s="438"/>
      <c r="TGB161" s="438"/>
      <c r="TGC161" s="438"/>
      <c r="TGD161" s="438"/>
      <c r="TGE161" s="438"/>
      <c r="TGF161" s="438"/>
      <c r="TGG161" s="438"/>
      <c r="TGH161" s="438"/>
      <c r="TGI161" s="438"/>
      <c r="TGJ161" s="438"/>
      <c r="TGK161" s="438"/>
      <c r="TGL161" s="438"/>
      <c r="TGM161" s="438"/>
      <c r="TGN161" s="438"/>
      <c r="TGO161" s="438"/>
      <c r="TGP161" s="438"/>
      <c r="TGQ161" s="438"/>
      <c r="TGR161" s="438"/>
      <c r="TGS161" s="438"/>
      <c r="TGT161" s="438"/>
      <c r="TGU161" s="438"/>
      <c r="TGV161" s="438"/>
      <c r="TGW161" s="438"/>
      <c r="TGX161" s="438"/>
      <c r="TGY161" s="438"/>
      <c r="TGZ161" s="438"/>
      <c r="THA161" s="438"/>
      <c r="THB161" s="438"/>
      <c r="THC161" s="438"/>
      <c r="THD161" s="438"/>
      <c r="THE161" s="438"/>
      <c r="THF161" s="438"/>
      <c r="THG161" s="438"/>
      <c r="THH161" s="438"/>
      <c r="THI161" s="438"/>
      <c r="THJ161" s="438"/>
      <c r="THK161" s="438"/>
      <c r="THL161" s="438"/>
      <c r="THM161" s="438"/>
      <c r="THN161" s="438"/>
      <c r="THO161" s="438"/>
      <c r="THP161" s="438"/>
      <c r="THQ161" s="438"/>
      <c r="THR161" s="438"/>
      <c r="THS161" s="438"/>
      <c r="THT161" s="438"/>
      <c r="THU161" s="438"/>
      <c r="THV161" s="438"/>
      <c r="THW161" s="438"/>
      <c r="THX161" s="438"/>
      <c r="THY161" s="438"/>
      <c r="THZ161" s="438"/>
      <c r="TIA161" s="438"/>
      <c r="TIB161" s="438"/>
      <c r="TIC161" s="438"/>
      <c r="TID161" s="438"/>
      <c r="TIE161" s="438"/>
      <c r="TIF161" s="438"/>
      <c r="TIG161" s="438"/>
      <c r="TIH161" s="438"/>
      <c r="TII161" s="438"/>
      <c r="TIJ161" s="438"/>
      <c r="TIK161" s="438"/>
      <c r="TIL161" s="438"/>
      <c r="TIM161" s="438"/>
      <c r="TIN161" s="438"/>
      <c r="TIO161" s="438"/>
      <c r="TIP161" s="438"/>
      <c r="TIQ161" s="438"/>
      <c r="TIR161" s="438"/>
      <c r="TIS161" s="438"/>
      <c r="TIT161" s="438"/>
      <c r="TIU161" s="438"/>
      <c r="TIV161" s="438"/>
      <c r="TIW161" s="438"/>
      <c r="TIX161" s="438"/>
      <c r="TIY161" s="438"/>
      <c r="TIZ161" s="438"/>
      <c r="TJA161" s="438"/>
      <c r="TJB161" s="438"/>
      <c r="TJC161" s="438"/>
      <c r="TJD161" s="438"/>
      <c r="TJE161" s="438"/>
      <c r="TJF161" s="438"/>
      <c r="TJG161" s="438"/>
      <c r="TJH161" s="438"/>
      <c r="TJI161" s="438"/>
      <c r="TJJ161" s="438"/>
      <c r="TJK161" s="438"/>
      <c r="TJL161" s="438"/>
      <c r="TJM161" s="438"/>
      <c r="TJN161" s="438"/>
      <c r="TJO161" s="438"/>
      <c r="TJP161" s="438"/>
      <c r="TJQ161" s="438"/>
      <c r="TJR161" s="438"/>
      <c r="TJS161" s="438"/>
      <c r="TJT161" s="438"/>
      <c r="TJU161" s="438"/>
      <c r="TJV161" s="438"/>
      <c r="TJW161" s="438"/>
      <c r="TJX161" s="438"/>
      <c r="TJY161" s="438"/>
      <c r="TJZ161" s="438"/>
      <c r="TKA161" s="438"/>
      <c r="TKB161" s="438"/>
      <c r="TKC161" s="438"/>
      <c r="TKD161" s="438"/>
      <c r="TKE161" s="438"/>
      <c r="TKF161" s="438"/>
      <c r="TKG161" s="438"/>
      <c r="TKH161" s="438"/>
      <c r="TKI161" s="438"/>
      <c r="TKJ161" s="438"/>
      <c r="TKK161" s="438"/>
      <c r="TKL161" s="438"/>
      <c r="TKM161" s="438"/>
      <c r="TKN161" s="438"/>
      <c r="TKO161" s="438"/>
      <c r="TKP161" s="438"/>
      <c r="TKQ161" s="438"/>
      <c r="TKR161" s="438"/>
      <c r="TKS161" s="438"/>
      <c r="TKT161" s="438"/>
      <c r="TKU161" s="438"/>
      <c r="TKV161" s="438"/>
      <c r="TKW161" s="438"/>
      <c r="TKX161" s="438"/>
      <c r="TKY161" s="438"/>
      <c r="TKZ161" s="438"/>
      <c r="TLA161" s="438"/>
      <c r="TLB161" s="438"/>
      <c r="TLC161" s="438"/>
      <c r="TLD161" s="438"/>
      <c r="TLE161" s="438"/>
      <c r="TLF161" s="438"/>
      <c r="TLG161" s="438"/>
      <c r="TLH161" s="438"/>
      <c r="TLI161" s="438"/>
      <c r="TLJ161" s="438"/>
      <c r="TLK161" s="438"/>
      <c r="TLL161" s="438"/>
      <c r="TLM161" s="438"/>
      <c r="TLN161" s="438"/>
      <c r="TLO161" s="438"/>
      <c r="TLP161" s="438"/>
      <c r="TLQ161" s="438"/>
      <c r="TLR161" s="438"/>
      <c r="TLS161" s="438"/>
      <c r="TLT161" s="438"/>
      <c r="TLU161" s="438"/>
      <c r="TLV161" s="438"/>
      <c r="TLW161" s="438"/>
      <c r="TLX161" s="438"/>
      <c r="TLY161" s="438"/>
      <c r="TLZ161" s="438"/>
      <c r="TMA161" s="438"/>
      <c r="TMB161" s="438"/>
      <c r="TMC161" s="438"/>
      <c r="TMD161" s="438"/>
      <c r="TME161" s="438"/>
      <c r="TMF161" s="438"/>
      <c r="TMG161" s="438"/>
      <c r="TMH161" s="438"/>
      <c r="TMI161" s="438"/>
      <c r="TMJ161" s="438"/>
      <c r="TMK161" s="438"/>
      <c r="TML161" s="438"/>
      <c r="TMM161" s="438"/>
      <c r="TMN161" s="438"/>
      <c r="TMO161" s="438"/>
      <c r="TMP161" s="438"/>
      <c r="TMQ161" s="438"/>
      <c r="TMR161" s="438"/>
      <c r="TMS161" s="438"/>
      <c r="TMT161" s="438"/>
      <c r="TMU161" s="438"/>
      <c r="TMV161" s="438"/>
      <c r="TMW161" s="438"/>
      <c r="TMX161" s="438"/>
      <c r="TMY161" s="438"/>
      <c r="TMZ161" s="438"/>
      <c r="TNA161" s="438"/>
      <c r="TNB161" s="438"/>
      <c r="TNC161" s="438"/>
      <c r="TND161" s="438"/>
      <c r="TNE161" s="438"/>
      <c r="TNF161" s="438"/>
      <c r="TNG161" s="438"/>
      <c r="TNH161" s="438"/>
      <c r="TNI161" s="438"/>
      <c r="TNJ161" s="438"/>
      <c r="TNK161" s="438"/>
      <c r="TNL161" s="438"/>
      <c r="TNM161" s="438"/>
      <c r="TNN161" s="438"/>
      <c r="TNO161" s="438"/>
      <c r="TNP161" s="438"/>
      <c r="TNQ161" s="438"/>
      <c r="TNR161" s="438"/>
      <c r="TNS161" s="438"/>
      <c r="TNT161" s="438"/>
      <c r="TNU161" s="438"/>
      <c r="TNV161" s="438"/>
      <c r="TNW161" s="438"/>
      <c r="TNX161" s="438"/>
      <c r="TNY161" s="438"/>
      <c r="TNZ161" s="438"/>
      <c r="TOA161" s="438"/>
      <c r="TOB161" s="438"/>
      <c r="TOC161" s="438"/>
      <c r="TOD161" s="438"/>
      <c r="TOE161" s="438"/>
      <c r="TOF161" s="438"/>
      <c r="TOG161" s="438"/>
      <c r="TOH161" s="438"/>
      <c r="TOI161" s="438"/>
      <c r="TOJ161" s="438"/>
      <c r="TOK161" s="438"/>
      <c r="TOL161" s="438"/>
      <c r="TOM161" s="438"/>
      <c r="TON161" s="438"/>
      <c r="TOO161" s="438"/>
      <c r="TOP161" s="438"/>
      <c r="TOQ161" s="438"/>
      <c r="TOR161" s="438"/>
      <c r="TOS161" s="438"/>
      <c r="TOT161" s="438"/>
      <c r="TOU161" s="438"/>
      <c r="TOV161" s="438"/>
      <c r="TOW161" s="438"/>
      <c r="TOX161" s="438"/>
      <c r="TOY161" s="438"/>
      <c r="TOZ161" s="438"/>
      <c r="TPA161" s="438"/>
      <c r="TPB161" s="438"/>
      <c r="TPC161" s="438"/>
      <c r="TPD161" s="438"/>
      <c r="TPE161" s="438"/>
      <c r="TPF161" s="438"/>
      <c r="TPG161" s="438"/>
      <c r="TPH161" s="438"/>
      <c r="TPI161" s="438"/>
      <c r="TPJ161" s="438"/>
      <c r="TPK161" s="438"/>
      <c r="TPL161" s="438"/>
      <c r="TPM161" s="438"/>
      <c r="TPN161" s="438"/>
      <c r="TPO161" s="438"/>
      <c r="TPP161" s="438"/>
      <c r="TPQ161" s="438"/>
      <c r="TPR161" s="438"/>
      <c r="TPS161" s="438"/>
      <c r="TPT161" s="438"/>
      <c r="TPU161" s="438"/>
      <c r="TPV161" s="438"/>
      <c r="TPW161" s="438"/>
      <c r="TPX161" s="438"/>
      <c r="TPY161" s="438"/>
      <c r="TPZ161" s="438"/>
      <c r="TQA161" s="438"/>
      <c r="TQB161" s="438"/>
      <c r="TQC161" s="438"/>
      <c r="TQD161" s="438"/>
      <c r="TQE161" s="438"/>
      <c r="TQF161" s="438"/>
      <c r="TQG161" s="438"/>
      <c r="TQH161" s="438"/>
      <c r="TQI161" s="438"/>
      <c r="TQJ161" s="438"/>
      <c r="TQK161" s="438"/>
      <c r="TQL161" s="438"/>
      <c r="TQM161" s="438"/>
      <c r="TQN161" s="438"/>
      <c r="TQO161" s="438"/>
      <c r="TQP161" s="438"/>
      <c r="TQQ161" s="438"/>
      <c r="TQR161" s="438"/>
      <c r="TQS161" s="438"/>
      <c r="TQT161" s="438"/>
      <c r="TQU161" s="438"/>
      <c r="TQV161" s="438"/>
      <c r="TQW161" s="438"/>
      <c r="TQX161" s="438"/>
      <c r="TQY161" s="438"/>
      <c r="TQZ161" s="438"/>
      <c r="TRA161" s="438"/>
      <c r="TRB161" s="438"/>
      <c r="TRC161" s="438"/>
      <c r="TRD161" s="438"/>
      <c r="TRE161" s="438"/>
      <c r="TRF161" s="438"/>
      <c r="TRG161" s="438"/>
      <c r="TRH161" s="438"/>
      <c r="TRI161" s="438"/>
      <c r="TRJ161" s="438"/>
      <c r="TRK161" s="438"/>
      <c r="TRL161" s="438"/>
      <c r="TRM161" s="438"/>
      <c r="TRN161" s="438"/>
      <c r="TRO161" s="438"/>
      <c r="TRP161" s="438"/>
      <c r="TRQ161" s="438"/>
      <c r="TRR161" s="438"/>
      <c r="TRS161" s="438"/>
      <c r="TRT161" s="438"/>
      <c r="TRU161" s="438"/>
      <c r="TRV161" s="438"/>
      <c r="TRW161" s="438"/>
      <c r="TRX161" s="438"/>
      <c r="TRY161" s="438"/>
      <c r="TRZ161" s="438"/>
      <c r="TSA161" s="438"/>
      <c r="TSB161" s="438"/>
      <c r="TSC161" s="438"/>
      <c r="TSD161" s="438"/>
      <c r="TSE161" s="438"/>
      <c r="TSF161" s="438"/>
      <c r="TSG161" s="438"/>
      <c r="TSH161" s="438"/>
      <c r="TSI161" s="438"/>
      <c r="TSJ161" s="438"/>
      <c r="TSK161" s="438"/>
      <c r="TSL161" s="438"/>
      <c r="TSM161" s="438"/>
      <c r="TSN161" s="438"/>
      <c r="TSO161" s="438"/>
      <c r="TSP161" s="438"/>
      <c r="TSQ161" s="438"/>
      <c r="TSR161" s="438"/>
      <c r="TSS161" s="438"/>
      <c r="TST161" s="438"/>
      <c r="TSU161" s="438"/>
      <c r="TSV161" s="438"/>
      <c r="TSW161" s="438"/>
      <c r="TSX161" s="438"/>
      <c r="TSY161" s="438"/>
      <c r="TSZ161" s="438"/>
      <c r="TTA161" s="438"/>
      <c r="TTB161" s="438"/>
      <c r="TTC161" s="438"/>
      <c r="TTD161" s="438"/>
      <c r="TTE161" s="438"/>
      <c r="TTF161" s="438"/>
      <c r="TTG161" s="438"/>
      <c r="TTH161" s="438"/>
      <c r="TTI161" s="438"/>
      <c r="TTJ161" s="438"/>
      <c r="TTK161" s="438"/>
      <c r="TTL161" s="438"/>
      <c r="TTM161" s="438"/>
      <c r="TTN161" s="438"/>
      <c r="TTO161" s="438"/>
      <c r="TTP161" s="438"/>
      <c r="TTQ161" s="438"/>
      <c r="TTR161" s="438"/>
      <c r="TTS161" s="438"/>
      <c r="TTT161" s="438"/>
      <c r="TTU161" s="438"/>
      <c r="TTV161" s="438"/>
      <c r="TTW161" s="438"/>
      <c r="TTX161" s="438"/>
      <c r="TTY161" s="438"/>
      <c r="TTZ161" s="438"/>
      <c r="TUA161" s="438"/>
      <c r="TUB161" s="438"/>
      <c r="TUC161" s="438"/>
      <c r="TUD161" s="438"/>
      <c r="TUE161" s="438"/>
      <c r="TUF161" s="438"/>
      <c r="TUG161" s="438"/>
      <c r="TUH161" s="438"/>
      <c r="TUI161" s="438"/>
      <c r="TUJ161" s="438"/>
      <c r="TUK161" s="438"/>
      <c r="TUL161" s="438"/>
      <c r="TUM161" s="438"/>
      <c r="TUN161" s="438"/>
      <c r="TUO161" s="438"/>
      <c r="TUP161" s="438"/>
      <c r="TUQ161" s="438"/>
      <c r="TUR161" s="438"/>
      <c r="TUS161" s="438"/>
      <c r="TUT161" s="438"/>
      <c r="TUU161" s="438"/>
      <c r="TUV161" s="438"/>
      <c r="TUW161" s="438"/>
      <c r="TUX161" s="438"/>
      <c r="TUY161" s="438"/>
      <c r="TUZ161" s="438"/>
      <c r="TVA161" s="438"/>
      <c r="TVB161" s="438"/>
      <c r="TVC161" s="438"/>
      <c r="TVD161" s="438"/>
      <c r="TVE161" s="438"/>
      <c r="TVF161" s="438"/>
      <c r="TVG161" s="438"/>
      <c r="TVH161" s="438"/>
      <c r="TVI161" s="438"/>
      <c r="TVJ161" s="438"/>
      <c r="TVK161" s="438"/>
      <c r="TVL161" s="438"/>
      <c r="TVM161" s="438"/>
      <c r="TVN161" s="438"/>
      <c r="TVO161" s="438"/>
      <c r="TVP161" s="438"/>
      <c r="TVQ161" s="438"/>
      <c r="TVR161" s="438"/>
      <c r="TVS161" s="438"/>
      <c r="TVT161" s="438"/>
      <c r="TVU161" s="438"/>
      <c r="TVV161" s="438"/>
      <c r="TVW161" s="438"/>
      <c r="TVX161" s="438"/>
      <c r="TVY161" s="438"/>
      <c r="TVZ161" s="438"/>
      <c r="TWA161" s="438"/>
      <c r="TWB161" s="438"/>
      <c r="TWC161" s="438"/>
      <c r="TWD161" s="438"/>
      <c r="TWE161" s="438"/>
      <c r="TWF161" s="438"/>
      <c r="TWG161" s="438"/>
      <c r="TWH161" s="438"/>
      <c r="TWI161" s="438"/>
      <c r="TWJ161" s="438"/>
      <c r="TWK161" s="438"/>
      <c r="TWL161" s="438"/>
      <c r="TWM161" s="438"/>
      <c r="TWN161" s="438"/>
      <c r="TWO161" s="438"/>
      <c r="TWP161" s="438"/>
      <c r="TWQ161" s="438"/>
      <c r="TWR161" s="438"/>
      <c r="TWS161" s="438"/>
      <c r="TWT161" s="438"/>
      <c r="TWU161" s="438"/>
      <c r="TWV161" s="438"/>
      <c r="TWW161" s="438"/>
      <c r="TWX161" s="438"/>
      <c r="TWY161" s="438"/>
      <c r="TWZ161" s="438"/>
      <c r="TXA161" s="438"/>
      <c r="TXB161" s="438"/>
      <c r="TXC161" s="438"/>
      <c r="TXD161" s="438"/>
      <c r="TXE161" s="438"/>
      <c r="TXF161" s="438"/>
      <c r="TXG161" s="438"/>
      <c r="TXH161" s="438"/>
      <c r="TXI161" s="438"/>
      <c r="TXJ161" s="438"/>
      <c r="TXK161" s="438"/>
      <c r="TXL161" s="438"/>
      <c r="TXM161" s="438"/>
      <c r="TXN161" s="438"/>
      <c r="TXO161" s="438"/>
      <c r="TXP161" s="438"/>
      <c r="TXQ161" s="438"/>
      <c r="TXR161" s="438"/>
      <c r="TXS161" s="438"/>
      <c r="TXT161" s="438"/>
      <c r="TXU161" s="438"/>
      <c r="TXV161" s="438"/>
      <c r="TXW161" s="438"/>
      <c r="TXX161" s="438"/>
      <c r="TXY161" s="438"/>
      <c r="TXZ161" s="438"/>
      <c r="TYA161" s="438"/>
      <c r="TYB161" s="438"/>
      <c r="TYC161" s="438"/>
      <c r="TYD161" s="438"/>
      <c r="TYE161" s="438"/>
      <c r="TYF161" s="438"/>
      <c r="TYG161" s="438"/>
      <c r="TYH161" s="438"/>
      <c r="TYI161" s="438"/>
      <c r="TYJ161" s="438"/>
      <c r="TYK161" s="438"/>
      <c r="TYL161" s="438"/>
      <c r="TYM161" s="438"/>
      <c r="TYN161" s="438"/>
      <c r="TYO161" s="438"/>
      <c r="TYP161" s="438"/>
      <c r="TYQ161" s="438"/>
      <c r="TYR161" s="438"/>
      <c r="TYS161" s="438"/>
      <c r="TYT161" s="438"/>
      <c r="TYU161" s="438"/>
      <c r="TYV161" s="438"/>
      <c r="TYW161" s="438"/>
      <c r="TYX161" s="438"/>
      <c r="TYY161" s="438"/>
      <c r="TYZ161" s="438"/>
      <c r="TZA161" s="438"/>
      <c r="TZB161" s="438"/>
      <c r="TZC161" s="438"/>
      <c r="TZD161" s="438"/>
      <c r="TZE161" s="438"/>
      <c r="TZF161" s="438"/>
      <c r="TZG161" s="438"/>
      <c r="TZH161" s="438"/>
      <c r="TZI161" s="438"/>
      <c r="TZJ161" s="438"/>
      <c r="TZK161" s="438"/>
      <c r="TZL161" s="438"/>
      <c r="TZM161" s="438"/>
      <c r="TZN161" s="438"/>
      <c r="TZO161" s="438"/>
      <c r="TZP161" s="438"/>
      <c r="TZQ161" s="438"/>
      <c r="TZR161" s="438"/>
      <c r="TZS161" s="438"/>
      <c r="TZT161" s="438"/>
      <c r="TZU161" s="438"/>
      <c r="TZV161" s="438"/>
      <c r="TZW161" s="438"/>
      <c r="TZX161" s="438"/>
      <c r="TZY161" s="438"/>
      <c r="TZZ161" s="438"/>
      <c r="UAA161" s="438"/>
      <c r="UAB161" s="438"/>
      <c r="UAC161" s="438"/>
      <c r="UAD161" s="438"/>
      <c r="UAE161" s="438"/>
      <c r="UAF161" s="438"/>
      <c r="UAG161" s="438"/>
      <c r="UAH161" s="438"/>
      <c r="UAI161" s="438"/>
      <c r="UAJ161" s="438"/>
      <c r="UAK161" s="438"/>
      <c r="UAL161" s="438"/>
      <c r="UAM161" s="438"/>
      <c r="UAN161" s="438"/>
      <c r="UAO161" s="438"/>
      <c r="UAP161" s="438"/>
      <c r="UAQ161" s="438"/>
      <c r="UAR161" s="438"/>
      <c r="UAS161" s="438"/>
      <c r="UAT161" s="438"/>
      <c r="UAU161" s="438"/>
      <c r="UAV161" s="438"/>
      <c r="UAW161" s="438"/>
      <c r="UAX161" s="438"/>
      <c r="UAY161" s="438"/>
      <c r="UAZ161" s="438"/>
      <c r="UBA161" s="438"/>
      <c r="UBB161" s="438"/>
      <c r="UBC161" s="438"/>
      <c r="UBD161" s="438"/>
      <c r="UBE161" s="438"/>
      <c r="UBF161" s="438"/>
      <c r="UBG161" s="438"/>
      <c r="UBH161" s="438"/>
      <c r="UBI161" s="438"/>
      <c r="UBJ161" s="438"/>
      <c r="UBK161" s="438"/>
      <c r="UBL161" s="438"/>
      <c r="UBM161" s="438"/>
      <c r="UBN161" s="438"/>
      <c r="UBO161" s="438"/>
      <c r="UBP161" s="438"/>
      <c r="UBQ161" s="438"/>
      <c r="UBR161" s="438"/>
      <c r="UBS161" s="438"/>
      <c r="UBT161" s="438"/>
      <c r="UBU161" s="438"/>
      <c r="UBV161" s="438"/>
      <c r="UBW161" s="438"/>
      <c r="UBX161" s="438"/>
      <c r="UBY161" s="438"/>
      <c r="UBZ161" s="438"/>
      <c r="UCA161" s="438"/>
      <c r="UCB161" s="438"/>
      <c r="UCC161" s="438"/>
      <c r="UCD161" s="438"/>
      <c r="UCE161" s="438"/>
      <c r="UCF161" s="438"/>
      <c r="UCG161" s="438"/>
      <c r="UCH161" s="438"/>
      <c r="UCI161" s="438"/>
      <c r="UCJ161" s="438"/>
      <c r="UCK161" s="438"/>
      <c r="UCL161" s="438"/>
      <c r="UCM161" s="438"/>
      <c r="UCN161" s="438"/>
      <c r="UCO161" s="438"/>
      <c r="UCP161" s="438"/>
      <c r="UCQ161" s="438"/>
      <c r="UCR161" s="438"/>
      <c r="UCS161" s="438"/>
      <c r="UCT161" s="438"/>
      <c r="UCU161" s="438"/>
      <c r="UCV161" s="438"/>
      <c r="UCW161" s="438"/>
      <c r="UCX161" s="438"/>
      <c r="UCY161" s="438"/>
      <c r="UCZ161" s="438"/>
      <c r="UDA161" s="438"/>
      <c r="UDB161" s="438"/>
      <c r="UDC161" s="438"/>
      <c r="UDD161" s="438"/>
      <c r="UDE161" s="438"/>
      <c r="UDF161" s="438"/>
      <c r="UDG161" s="438"/>
      <c r="UDH161" s="438"/>
      <c r="UDI161" s="438"/>
      <c r="UDJ161" s="438"/>
      <c r="UDK161" s="438"/>
      <c r="UDL161" s="438"/>
      <c r="UDM161" s="438"/>
      <c r="UDN161" s="438"/>
      <c r="UDO161" s="438"/>
      <c r="UDP161" s="438"/>
      <c r="UDQ161" s="438"/>
      <c r="UDR161" s="438"/>
      <c r="UDS161" s="438"/>
      <c r="UDT161" s="438"/>
      <c r="UDU161" s="438"/>
      <c r="UDV161" s="438"/>
      <c r="UDW161" s="438"/>
      <c r="UDX161" s="438"/>
      <c r="UDY161" s="438"/>
      <c r="UDZ161" s="438"/>
      <c r="UEA161" s="438"/>
      <c r="UEB161" s="438"/>
      <c r="UEC161" s="438"/>
      <c r="UED161" s="438"/>
      <c r="UEE161" s="438"/>
      <c r="UEF161" s="438"/>
      <c r="UEG161" s="438"/>
      <c r="UEH161" s="438"/>
      <c r="UEI161" s="438"/>
      <c r="UEJ161" s="438"/>
      <c r="UEK161" s="438"/>
      <c r="UEL161" s="438"/>
      <c r="UEM161" s="438"/>
      <c r="UEN161" s="438"/>
      <c r="UEO161" s="438"/>
      <c r="UEP161" s="438"/>
      <c r="UEQ161" s="438"/>
      <c r="UER161" s="438"/>
      <c r="UES161" s="438"/>
      <c r="UET161" s="438"/>
      <c r="UEU161" s="438"/>
      <c r="UEV161" s="438"/>
      <c r="UEW161" s="438"/>
      <c r="UEX161" s="438"/>
      <c r="UEY161" s="438"/>
      <c r="UEZ161" s="438"/>
      <c r="UFA161" s="438"/>
      <c r="UFB161" s="438"/>
      <c r="UFC161" s="438"/>
      <c r="UFD161" s="438"/>
      <c r="UFE161" s="438"/>
      <c r="UFF161" s="438"/>
      <c r="UFG161" s="438"/>
      <c r="UFH161" s="438"/>
      <c r="UFI161" s="438"/>
      <c r="UFJ161" s="438"/>
      <c r="UFK161" s="438"/>
      <c r="UFL161" s="438"/>
      <c r="UFM161" s="438"/>
      <c r="UFN161" s="438"/>
      <c r="UFO161" s="438"/>
      <c r="UFP161" s="438"/>
      <c r="UFQ161" s="438"/>
      <c r="UFR161" s="438"/>
      <c r="UFS161" s="438"/>
      <c r="UFT161" s="438"/>
      <c r="UFU161" s="438"/>
      <c r="UFV161" s="438"/>
      <c r="UFW161" s="438"/>
      <c r="UFX161" s="438"/>
      <c r="UFY161" s="438"/>
      <c r="UFZ161" s="438"/>
      <c r="UGA161" s="438"/>
      <c r="UGB161" s="438"/>
      <c r="UGC161" s="438"/>
      <c r="UGD161" s="438"/>
      <c r="UGE161" s="438"/>
      <c r="UGF161" s="438"/>
      <c r="UGG161" s="438"/>
      <c r="UGH161" s="438"/>
      <c r="UGI161" s="438"/>
      <c r="UGJ161" s="438"/>
      <c r="UGK161" s="438"/>
      <c r="UGL161" s="438"/>
      <c r="UGM161" s="438"/>
      <c r="UGN161" s="438"/>
      <c r="UGO161" s="438"/>
      <c r="UGP161" s="438"/>
      <c r="UGQ161" s="438"/>
      <c r="UGR161" s="438"/>
      <c r="UGS161" s="438"/>
      <c r="UGT161" s="438"/>
      <c r="UGU161" s="438"/>
      <c r="UGV161" s="438"/>
      <c r="UGW161" s="438"/>
      <c r="UGX161" s="438"/>
      <c r="UGY161" s="438"/>
      <c r="UGZ161" s="438"/>
      <c r="UHA161" s="438"/>
      <c r="UHB161" s="438"/>
      <c r="UHC161" s="438"/>
      <c r="UHD161" s="438"/>
      <c r="UHE161" s="438"/>
      <c r="UHF161" s="438"/>
      <c r="UHG161" s="438"/>
      <c r="UHH161" s="438"/>
      <c r="UHI161" s="438"/>
      <c r="UHJ161" s="438"/>
      <c r="UHK161" s="438"/>
      <c r="UHL161" s="438"/>
      <c r="UHM161" s="438"/>
      <c r="UHN161" s="438"/>
      <c r="UHO161" s="438"/>
      <c r="UHP161" s="438"/>
      <c r="UHQ161" s="438"/>
      <c r="UHR161" s="438"/>
      <c r="UHS161" s="438"/>
      <c r="UHT161" s="438"/>
      <c r="UHU161" s="438"/>
      <c r="UHV161" s="438"/>
      <c r="UHW161" s="438"/>
      <c r="UHX161" s="438"/>
      <c r="UHY161" s="438"/>
      <c r="UHZ161" s="438"/>
      <c r="UIA161" s="438"/>
      <c r="UIB161" s="438"/>
      <c r="UIC161" s="438"/>
      <c r="UID161" s="438"/>
      <c r="UIE161" s="438"/>
      <c r="UIF161" s="438"/>
      <c r="UIG161" s="438"/>
      <c r="UIH161" s="438"/>
      <c r="UII161" s="438"/>
      <c r="UIJ161" s="438"/>
      <c r="UIK161" s="438"/>
      <c r="UIL161" s="438"/>
      <c r="UIM161" s="438"/>
      <c r="UIN161" s="438"/>
      <c r="UIO161" s="438"/>
      <c r="UIP161" s="438"/>
      <c r="UIQ161" s="438"/>
      <c r="UIR161" s="438"/>
      <c r="UIS161" s="438"/>
      <c r="UIT161" s="438"/>
      <c r="UIU161" s="438"/>
      <c r="UIV161" s="438"/>
      <c r="UIW161" s="438"/>
      <c r="UIX161" s="438"/>
      <c r="UIY161" s="438"/>
      <c r="UIZ161" s="438"/>
      <c r="UJA161" s="438"/>
      <c r="UJB161" s="438"/>
      <c r="UJC161" s="438"/>
      <c r="UJD161" s="438"/>
      <c r="UJE161" s="438"/>
      <c r="UJF161" s="438"/>
      <c r="UJG161" s="438"/>
      <c r="UJH161" s="438"/>
      <c r="UJI161" s="438"/>
      <c r="UJJ161" s="438"/>
      <c r="UJK161" s="438"/>
      <c r="UJL161" s="438"/>
      <c r="UJM161" s="438"/>
      <c r="UJN161" s="438"/>
      <c r="UJO161" s="438"/>
      <c r="UJP161" s="438"/>
      <c r="UJQ161" s="438"/>
      <c r="UJR161" s="438"/>
      <c r="UJS161" s="438"/>
      <c r="UJT161" s="438"/>
      <c r="UJU161" s="438"/>
      <c r="UJV161" s="438"/>
      <c r="UJW161" s="438"/>
      <c r="UJX161" s="438"/>
      <c r="UJY161" s="438"/>
      <c r="UJZ161" s="438"/>
      <c r="UKA161" s="438"/>
      <c r="UKB161" s="438"/>
      <c r="UKC161" s="438"/>
      <c r="UKD161" s="438"/>
      <c r="UKE161" s="438"/>
      <c r="UKF161" s="438"/>
      <c r="UKG161" s="438"/>
      <c r="UKH161" s="438"/>
      <c r="UKI161" s="438"/>
      <c r="UKJ161" s="438"/>
      <c r="UKK161" s="438"/>
      <c r="UKL161" s="438"/>
      <c r="UKM161" s="438"/>
      <c r="UKN161" s="438"/>
      <c r="UKO161" s="438"/>
      <c r="UKP161" s="438"/>
      <c r="UKQ161" s="438"/>
      <c r="UKR161" s="438"/>
      <c r="UKS161" s="438"/>
      <c r="UKT161" s="438"/>
      <c r="UKU161" s="438"/>
      <c r="UKV161" s="438"/>
      <c r="UKW161" s="438"/>
      <c r="UKX161" s="438"/>
      <c r="UKY161" s="438"/>
      <c r="UKZ161" s="438"/>
      <c r="ULA161" s="438"/>
      <c r="ULB161" s="438"/>
      <c r="ULC161" s="438"/>
      <c r="ULD161" s="438"/>
      <c r="ULE161" s="438"/>
      <c r="ULF161" s="438"/>
      <c r="ULG161" s="438"/>
      <c r="ULH161" s="438"/>
      <c r="ULI161" s="438"/>
      <c r="ULJ161" s="438"/>
      <c r="ULK161" s="438"/>
      <c r="ULL161" s="438"/>
      <c r="ULM161" s="438"/>
      <c r="ULN161" s="438"/>
      <c r="ULO161" s="438"/>
      <c r="ULP161" s="438"/>
      <c r="ULQ161" s="438"/>
      <c r="ULR161" s="438"/>
      <c r="ULS161" s="438"/>
      <c r="ULT161" s="438"/>
      <c r="ULU161" s="438"/>
      <c r="ULV161" s="438"/>
      <c r="ULW161" s="438"/>
      <c r="ULX161" s="438"/>
      <c r="ULY161" s="438"/>
      <c r="ULZ161" s="438"/>
      <c r="UMA161" s="438"/>
      <c r="UMB161" s="438"/>
      <c r="UMC161" s="438"/>
      <c r="UMD161" s="438"/>
      <c r="UME161" s="438"/>
      <c r="UMF161" s="438"/>
      <c r="UMG161" s="438"/>
      <c r="UMH161" s="438"/>
      <c r="UMI161" s="438"/>
      <c r="UMJ161" s="438"/>
      <c r="UMK161" s="438"/>
      <c r="UML161" s="438"/>
      <c r="UMM161" s="438"/>
      <c r="UMN161" s="438"/>
      <c r="UMO161" s="438"/>
      <c r="UMP161" s="438"/>
      <c r="UMQ161" s="438"/>
      <c r="UMR161" s="438"/>
      <c r="UMS161" s="438"/>
      <c r="UMT161" s="438"/>
      <c r="UMU161" s="438"/>
      <c r="UMV161" s="438"/>
      <c r="UMW161" s="438"/>
      <c r="UMX161" s="438"/>
      <c r="UMY161" s="438"/>
      <c r="UMZ161" s="438"/>
      <c r="UNA161" s="438"/>
      <c r="UNB161" s="438"/>
      <c r="UNC161" s="438"/>
      <c r="UND161" s="438"/>
      <c r="UNE161" s="438"/>
      <c r="UNF161" s="438"/>
      <c r="UNG161" s="438"/>
      <c r="UNH161" s="438"/>
      <c r="UNI161" s="438"/>
      <c r="UNJ161" s="438"/>
      <c r="UNK161" s="438"/>
      <c r="UNL161" s="438"/>
      <c r="UNM161" s="438"/>
      <c r="UNN161" s="438"/>
      <c r="UNO161" s="438"/>
      <c r="UNP161" s="438"/>
      <c r="UNQ161" s="438"/>
      <c r="UNR161" s="438"/>
      <c r="UNS161" s="438"/>
      <c r="UNT161" s="438"/>
      <c r="UNU161" s="438"/>
      <c r="UNV161" s="438"/>
      <c r="UNW161" s="438"/>
      <c r="UNX161" s="438"/>
      <c r="UNY161" s="438"/>
      <c r="UNZ161" s="438"/>
      <c r="UOA161" s="438"/>
      <c r="UOB161" s="438"/>
      <c r="UOC161" s="438"/>
      <c r="UOD161" s="438"/>
      <c r="UOE161" s="438"/>
      <c r="UOF161" s="438"/>
      <c r="UOG161" s="438"/>
      <c r="UOH161" s="438"/>
      <c r="UOI161" s="438"/>
      <c r="UOJ161" s="438"/>
      <c r="UOK161" s="438"/>
      <c r="UOL161" s="438"/>
      <c r="UOM161" s="438"/>
      <c r="UON161" s="438"/>
      <c r="UOO161" s="438"/>
      <c r="UOP161" s="438"/>
      <c r="UOQ161" s="438"/>
      <c r="UOR161" s="438"/>
      <c r="UOS161" s="438"/>
      <c r="UOT161" s="438"/>
      <c r="UOU161" s="438"/>
      <c r="UOV161" s="438"/>
      <c r="UOW161" s="438"/>
      <c r="UOX161" s="438"/>
      <c r="UOY161" s="438"/>
      <c r="UOZ161" s="438"/>
      <c r="UPA161" s="438"/>
      <c r="UPB161" s="438"/>
      <c r="UPC161" s="438"/>
      <c r="UPD161" s="438"/>
      <c r="UPE161" s="438"/>
      <c r="UPF161" s="438"/>
      <c r="UPG161" s="438"/>
      <c r="UPH161" s="438"/>
      <c r="UPI161" s="438"/>
      <c r="UPJ161" s="438"/>
      <c r="UPK161" s="438"/>
      <c r="UPL161" s="438"/>
      <c r="UPM161" s="438"/>
      <c r="UPN161" s="438"/>
      <c r="UPO161" s="438"/>
      <c r="UPP161" s="438"/>
      <c r="UPQ161" s="438"/>
      <c r="UPR161" s="438"/>
      <c r="UPS161" s="438"/>
      <c r="UPT161" s="438"/>
      <c r="UPU161" s="438"/>
      <c r="UPV161" s="438"/>
      <c r="UPW161" s="438"/>
      <c r="UPX161" s="438"/>
      <c r="UPY161" s="438"/>
      <c r="UPZ161" s="438"/>
      <c r="UQA161" s="438"/>
      <c r="UQB161" s="438"/>
      <c r="UQC161" s="438"/>
      <c r="UQD161" s="438"/>
      <c r="UQE161" s="438"/>
      <c r="UQF161" s="438"/>
      <c r="UQG161" s="438"/>
      <c r="UQH161" s="438"/>
      <c r="UQI161" s="438"/>
      <c r="UQJ161" s="438"/>
      <c r="UQK161" s="438"/>
      <c r="UQL161" s="438"/>
      <c r="UQM161" s="438"/>
      <c r="UQN161" s="438"/>
      <c r="UQO161" s="438"/>
      <c r="UQP161" s="438"/>
      <c r="UQQ161" s="438"/>
      <c r="UQR161" s="438"/>
      <c r="UQS161" s="438"/>
      <c r="UQT161" s="438"/>
      <c r="UQU161" s="438"/>
      <c r="UQV161" s="438"/>
      <c r="UQW161" s="438"/>
      <c r="UQX161" s="438"/>
      <c r="UQY161" s="438"/>
      <c r="UQZ161" s="438"/>
      <c r="URA161" s="438"/>
      <c r="URB161" s="438"/>
      <c r="URC161" s="438"/>
      <c r="URD161" s="438"/>
      <c r="URE161" s="438"/>
      <c r="URF161" s="438"/>
      <c r="URG161" s="438"/>
      <c r="URH161" s="438"/>
      <c r="URI161" s="438"/>
      <c r="URJ161" s="438"/>
      <c r="URK161" s="438"/>
      <c r="URL161" s="438"/>
      <c r="URM161" s="438"/>
      <c r="URN161" s="438"/>
      <c r="URO161" s="438"/>
      <c r="URP161" s="438"/>
      <c r="URQ161" s="438"/>
      <c r="URR161" s="438"/>
      <c r="URS161" s="438"/>
      <c r="URT161" s="438"/>
      <c r="URU161" s="438"/>
      <c r="URV161" s="438"/>
      <c r="URW161" s="438"/>
      <c r="URX161" s="438"/>
      <c r="URY161" s="438"/>
      <c r="URZ161" s="438"/>
      <c r="USA161" s="438"/>
      <c r="USB161" s="438"/>
      <c r="USC161" s="438"/>
      <c r="USD161" s="438"/>
      <c r="USE161" s="438"/>
      <c r="USF161" s="438"/>
      <c r="USG161" s="438"/>
      <c r="USH161" s="438"/>
      <c r="USI161" s="438"/>
      <c r="USJ161" s="438"/>
      <c r="USK161" s="438"/>
      <c r="USL161" s="438"/>
      <c r="USM161" s="438"/>
      <c r="USN161" s="438"/>
      <c r="USO161" s="438"/>
      <c r="USP161" s="438"/>
      <c r="USQ161" s="438"/>
      <c r="USR161" s="438"/>
      <c r="USS161" s="438"/>
      <c r="UST161" s="438"/>
      <c r="USU161" s="438"/>
      <c r="USV161" s="438"/>
      <c r="USW161" s="438"/>
      <c r="USX161" s="438"/>
      <c r="USY161" s="438"/>
      <c r="USZ161" s="438"/>
      <c r="UTA161" s="438"/>
      <c r="UTB161" s="438"/>
      <c r="UTC161" s="438"/>
      <c r="UTD161" s="438"/>
      <c r="UTE161" s="438"/>
      <c r="UTF161" s="438"/>
      <c r="UTG161" s="438"/>
      <c r="UTH161" s="438"/>
      <c r="UTI161" s="438"/>
      <c r="UTJ161" s="438"/>
      <c r="UTK161" s="438"/>
      <c r="UTL161" s="438"/>
      <c r="UTM161" s="438"/>
      <c r="UTN161" s="438"/>
      <c r="UTO161" s="438"/>
      <c r="UTP161" s="438"/>
      <c r="UTQ161" s="438"/>
      <c r="UTR161" s="438"/>
      <c r="UTS161" s="438"/>
      <c r="UTT161" s="438"/>
      <c r="UTU161" s="438"/>
      <c r="UTV161" s="438"/>
      <c r="UTW161" s="438"/>
      <c r="UTX161" s="438"/>
      <c r="UTY161" s="438"/>
      <c r="UTZ161" s="438"/>
      <c r="UUA161" s="438"/>
      <c r="UUB161" s="438"/>
      <c r="UUC161" s="438"/>
      <c r="UUD161" s="438"/>
      <c r="UUE161" s="438"/>
      <c r="UUF161" s="438"/>
      <c r="UUG161" s="438"/>
      <c r="UUH161" s="438"/>
      <c r="UUI161" s="438"/>
      <c r="UUJ161" s="438"/>
      <c r="UUK161" s="438"/>
      <c r="UUL161" s="438"/>
      <c r="UUM161" s="438"/>
      <c r="UUN161" s="438"/>
      <c r="UUO161" s="438"/>
      <c r="UUP161" s="438"/>
      <c r="UUQ161" s="438"/>
      <c r="UUR161" s="438"/>
      <c r="UUS161" s="438"/>
      <c r="UUT161" s="438"/>
      <c r="UUU161" s="438"/>
      <c r="UUV161" s="438"/>
      <c r="UUW161" s="438"/>
      <c r="UUX161" s="438"/>
      <c r="UUY161" s="438"/>
      <c r="UUZ161" s="438"/>
      <c r="UVA161" s="438"/>
      <c r="UVB161" s="438"/>
      <c r="UVC161" s="438"/>
      <c r="UVD161" s="438"/>
      <c r="UVE161" s="438"/>
      <c r="UVF161" s="438"/>
      <c r="UVG161" s="438"/>
      <c r="UVH161" s="438"/>
      <c r="UVI161" s="438"/>
      <c r="UVJ161" s="438"/>
      <c r="UVK161" s="438"/>
      <c r="UVL161" s="438"/>
      <c r="UVM161" s="438"/>
      <c r="UVN161" s="438"/>
      <c r="UVO161" s="438"/>
      <c r="UVP161" s="438"/>
      <c r="UVQ161" s="438"/>
      <c r="UVR161" s="438"/>
      <c r="UVS161" s="438"/>
      <c r="UVT161" s="438"/>
      <c r="UVU161" s="438"/>
      <c r="UVV161" s="438"/>
      <c r="UVW161" s="438"/>
      <c r="UVX161" s="438"/>
      <c r="UVY161" s="438"/>
      <c r="UVZ161" s="438"/>
      <c r="UWA161" s="438"/>
      <c r="UWB161" s="438"/>
      <c r="UWC161" s="438"/>
      <c r="UWD161" s="438"/>
      <c r="UWE161" s="438"/>
      <c r="UWF161" s="438"/>
      <c r="UWG161" s="438"/>
      <c r="UWH161" s="438"/>
      <c r="UWI161" s="438"/>
      <c r="UWJ161" s="438"/>
      <c r="UWK161" s="438"/>
      <c r="UWL161" s="438"/>
      <c r="UWM161" s="438"/>
      <c r="UWN161" s="438"/>
      <c r="UWO161" s="438"/>
      <c r="UWP161" s="438"/>
      <c r="UWQ161" s="438"/>
      <c r="UWR161" s="438"/>
      <c r="UWS161" s="438"/>
      <c r="UWT161" s="438"/>
      <c r="UWU161" s="438"/>
      <c r="UWV161" s="438"/>
      <c r="UWW161" s="438"/>
      <c r="UWX161" s="438"/>
      <c r="UWY161" s="438"/>
      <c r="UWZ161" s="438"/>
      <c r="UXA161" s="438"/>
      <c r="UXB161" s="438"/>
      <c r="UXC161" s="438"/>
      <c r="UXD161" s="438"/>
      <c r="UXE161" s="438"/>
      <c r="UXF161" s="438"/>
      <c r="UXG161" s="438"/>
      <c r="UXH161" s="438"/>
      <c r="UXI161" s="438"/>
      <c r="UXJ161" s="438"/>
      <c r="UXK161" s="438"/>
      <c r="UXL161" s="438"/>
      <c r="UXM161" s="438"/>
      <c r="UXN161" s="438"/>
      <c r="UXO161" s="438"/>
      <c r="UXP161" s="438"/>
      <c r="UXQ161" s="438"/>
      <c r="UXR161" s="438"/>
      <c r="UXS161" s="438"/>
      <c r="UXT161" s="438"/>
      <c r="UXU161" s="438"/>
      <c r="UXV161" s="438"/>
      <c r="UXW161" s="438"/>
      <c r="UXX161" s="438"/>
      <c r="UXY161" s="438"/>
      <c r="UXZ161" s="438"/>
      <c r="UYA161" s="438"/>
      <c r="UYB161" s="438"/>
      <c r="UYC161" s="438"/>
      <c r="UYD161" s="438"/>
      <c r="UYE161" s="438"/>
      <c r="UYF161" s="438"/>
      <c r="UYG161" s="438"/>
      <c r="UYH161" s="438"/>
      <c r="UYI161" s="438"/>
      <c r="UYJ161" s="438"/>
      <c r="UYK161" s="438"/>
      <c r="UYL161" s="438"/>
      <c r="UYM161" s="438"/>
      <c r="UYN161" s="438"/>
      <c r="UYO161" s="438"/>
      <c r="UYP161" s="438"/>
      <c r="UYQ161" s="438"/>
      <c r="UYR161" s="438"/>
      <c r="UYS161" s="438"/>
      <c r="UYT161" s="438"/>
      <c r="UYU161" s="438"/>
      <c r="UYV161" s="438"/>
      <c r="UYW161" s="438"/>
      <c r="UYX161" s="438"/>
      <c r="UYY161" s="438"/>
      <c r="UYZ161" s="438"/>
      <c r="UZA161" s="438"/>
      <c r="UZB161" s="438"/>
      <c r="UZC161" s="438"/>
      <c r="UZD161" s="438"/>
      <c r="UZE161" s="438"/>
      <c r="UZF161" s="438"/>
      <c r="UZG161" s="438"/>
      <c r="UZH161" s="438"/>
      <c r="UZI161" s="438"/>
      <c r="UZJ161" s="438"/>
      <c r="UZK161" s="438"/>
      <c r="UZL161" s="438"/>
      <c r="UZM161" s="438"/>
      <c r="UZN161" s="438"/>
      <c r="UZO161" s="438"/>
      <c r="UZP161" s="438"/>
      <c r="UZQ161" s="438"/>
      <c r="UZR161" s="438"/>
      <c r="UZS161" s="438"/>
      <c r="UZT161" s="438"/>
      <c r="UZU161" s="438"/>
      <c r="UZV161" s="438"/>
      <c r="UZW161" s="438"/>
      <c r="UZX161" s="438"/>
      <c r="UZY161" s="438"/>
      <c r="UZZ161" s="438"/>
      <c r="VAA161" s="438"/>
      <c r="VAB161" s="438"/>
      <c r="VAC161" s="438"/>
      <c r="VAD161" s="438"/>
      <c r="VAE161" s="438"/>
      <c r="VAF161" s="438"/>
      <c r="VAG161" s="438"/>
      <c r="VAH161" s="438"/>
      <c r="VAI161" s="438"/>
      <c r="VAJ161" s="438"/>
      <c r="VAK161" s="438"/>
      <c r="VAL161" s="438"/>
      <c r="VAM161" s="438"/>
      <c r="VAN161" s="438"/>
      <c r="VAO161" s="438"/>
      <c r="VAP161" s="438"/>
      <c r="VAQ161" s="438"/>
      <c r="VAR161" s="438"/>
      <c r="VAS161" s="438"/>
      <c r="VAT161" s="438"/>
      <c r="VAU161" s="438"/>
      <c r="VAV161" s="438"/>
      <c r="VAW161" s="438"/>
      <c r="VAX161" s="438"/>
      <c r="VAY161" s="438"/>
      <c r="VAZ161" s="438"/>
      <c r="VBA161" s="438"/>
      <c r="VBB161" s="438"/>
      <c r="VBC161" s="438"/>
      <c r="VBD161" s="438"/>
      <c r="VBE161" s="438"/>
      <c r="VBF161" s="438"/>
      <c r="VBG161" s="438"/>
      <c r="VBH161" s="438"/>
      <c r="VBI161" s="438"/>
      <c r="VBJ161" s="438"/>
      <c r="VBK161" s="438"/>
      <c r="VBL161" s="438"/>
      <c r="VBM161" s="438"/>
      <c r="VBN161" s="438"/>
      <c r="VBO161" s="438"/>
      <c r="VBP161" s="438"/>
      <c r="VBQ161" s="438"/>
      <c r="VBR161" s="438"/>
      <c r="VBS161" s="438"/>
      <c r="VBT161" s="438"/>
      <c r="VBU161" s="438"/>
      <c r="VBV161" s="438"/>
      <c r="VBW161" s="438"/>
      <c r="VBX161" s="438"/>
      <c r="VBY161" s="438"/>
      <c r="VBZ161" s="438"/>
      <c r="VCA161" s="438"/>
      <c r="VCB161" s="438"/>
      <c r="VCC161" s="438"/>
      <c r="VCD161" s="438"/>
      <c r="VCE161" s="438"/>
      <c r="VCF161" s="438"/>
      <c r="VCG161" s="438"/>
      <c r="VCH161" s="438"/>
      <c r="VCI161" s="438"/>
      <c r="VCJ161" s="438"/>
      <c r="VCK161" s="438"/>
      <c r="VCL161" s="438"/>
      <c r="VCM161" s="438"/>
      <c r="VCN161" s="438"/>
      <c r="VCO161" s="438"/>
      <c r="VCP161" s="438"/>
      <c r="VCQ161" s="438"/>
      <c r="VCR161" s="438"/>
      <c r="VCS161" s="438"/>
      <c r="VCT161" s="438"/>
      <c r="VCU161" s="438"/>
      <c r="VCV161" s="438"/>
      <c r="VCW161" s="438"/>
      <c r="VCX161" s="438"/>
      <c r="VCY161" s="438"/>
      <c r="VCZ161" s="438"/>
      <c r="VDA161" s="438"/>
      <c r="VDB161" s="438"/>
      <c r="VDC161" s="438"/>
      <c r="VDD161" s="438"/>
      <c r="VDE161" s="438"/>
      <c r="VDF161" s="438"/>
      <c r="VDG161" s="438"/>
      <c r="VDH161" s="438"/>
      <c r="VDI161" s="438"/>
      <c r="VDJ161" s="438"/>
      <c r="VDK161" s="438"/>
      <c r="VDL161" s="438"/>
      <c r="VDM161" s="438"/>
      <c r="VDN161" s="438"/>
      <c r="VDO161" s="438"/>
      <c r="VDP161" s="438"/>
      <c r="VDQ161" s="438"/>
      <c r="VDR161" s="438"/>
      <c r="VDS161" s="438"/>
      <c r="VDT161" s="438"/>
      <c r="VDU161" s="438"/>
      <c r="VDV161" s="438"/>
      <c r="VDW161" s="438"/>
      <c r="VDX161" s="438"/>
      <c r="VDY161" s="438"/>
      <c r="VDZ161" s="438"/>
      <c r="VEA161" s="438"/>
      <c r="VEB161" s="438"/>
      <c r="VEC161" s="438"/>
      <c r="VED161" s="438"/>
      <c r="VEE161" s="438"/>
      <c r="VEF161" s="438"/>
      <c r="VEG161" s="438"/>
      <c r="VEH161" s="438"/>
      <c r="VEI161" s="438"/>
      <c r="VEJ161" s="438"/>
      <c r="VEK161" s="438"/>
      <c r="VEL161" s="438"/>
      <c r="VEM161" s="438"/>
      <c r="VEN161" s="438"/>
      <c r="VEO161" s="438"/>
      <c r="VEP161" s="438"/>
      <c r="VEQ161" s="438"/>
      <c r="VER161" s="438"/>
      <c r="VES161" s="438"/>
      <c r="VET161" s="438"/>
      <c r="VEU161" s="438"/>
      <c r="VEV161" s="438"/>
      <c r="VEW161" s="438"/>
      <c r="VEX161" s="438"/>
      <c r="VEY161" s="438"/>
      <c r="VEZ161" s="438"/>
      <c r="VFA161" s="438"/>
      <c r="VFB161" s="438"/>
      <c r="VFC161" s="438"/>
      <c r="VFD161" s="438"/>
      <c r="VFE161" s="438"/>
      <c r="VFF161" s="438"/>
      <c r="VFG161" s="438"/>
      <c r="VFH161" s="438"/>
      <c r="VFI161" s="438"/>
      <c r="VFJ161" s="438"/>
      <c r="VFK161" s="438"/>
      <c r="VFL161" s="438"/>
      <c r="VFM161" s="438"/>
      <c r="VFN161" s="438"/>
      <c r="VFO161" s="438"/>
      <c r="VFP161" s="438"/>
      <c r="VFQ161" s="438"/>
      <c r="VFR161" s="438"/>
      <c r="VFS161" s="438"/>
      <c r="VFT161" s="438"/>
      <c r="VFU161" s="438"/>
      <c r="VFV161" s="438"/>
      <c r="VFW161" s="438"/>
      <c r="VFX161" s="438"/>
      <c r="VFY161" s="438"/>
      <c r="VFZ161" s="438"/>
      <c r="VGA161" s="438"/>
      <c r="VGB161" s="438"/>
      <c r="VGC161" s="438"/>
      <c r="VGD161" s="438"/>
      <c r="VGE161" s="438"/>
      <c r="VGF161" s="438"/>
      <c r="VGG161" s="438"/>
      <c r="VGH161" s="438"/>
      <c r="VGI161" s="438"/>
      <c r="VGJ161" s="438"/>
      <c r="VGK161" s="438"/>
      <c r="VGL161" s="438"/>
      <c r="VGM161" s="438"/>
      <c r="VGN161" s="438"/>
      <c r="VGO161" s="438"/>
      <c r="VGP161" s="438"/>
      <c r="VGQ161" s="438"/>
      <c r="VGR161" s="438"/>
      <c r="VGS161" s="438"/>
      <c r="VGT161" s="438"/>
      <c r="VGU161" s="438"/>
      <c r="VGV161" s="438"/>
      <c r="VGW161" s="438"/>
      <c r="VGX161" s="438"/>
      <c r="VGY161" s="438"/>
      <c r="VGZ161" s="438"/>
      <c r="VHA161" s="438"/>
      <c r="VHB161" s="438"/>
      <c r="VHC161" s="438"/>
      <c r="VHD161" s="438"/>
      <c r="VHE161" s="438"/>
      <c r="VHF161" s="438"/>
      <c r="VHG161" s="438"/>
      <c r="VHH161" s="438"/>
      <c r="VHI161" s="438"/>
      <c r="VHJ161" s="438"/>
      <c r="VHK161" s="438"/>
      <c r="VHL161" s="438"/>
      <c r="VHM161" s="438"/>
      <c r="VHN161" s="438"/>
      <c r="VHO161" s="438"/>
      <c r="VHP161" s="438"/>
      <c r="VHQ161" s="438"/>
      <c r="VHR161" s="438"/>
      <c r="VHS161" s="438"/>
      <c r="VHT161" s="438"/>
      <c r="VHU161" s="438"/>
      <c r="VHV161" s="438"/>
      <c r="VHW161" s="438"/>
      <c r="VHX161" s="438"/>
      <c r="VHY161" s="438"/>
      <c r="VHZ161" s="438"/>
      <c r="VIA161" s="438"/>
      <c r="VIB161" s="438"/>
      <c r="VIC161" s="438"/>
      <c r="VID161" s="438"/>
      <c r="VIE161" s="438"/>
      <c r="VIF161" s="438"/>
      <c r="VIG161" s="438"/>
      <c r="VIH161" s="438"/>
      <c r="VII161" s="438"/>
      <c r="VIJ161" s="438"/>
      <c r="VIK161" s="438"/>
      <c r="VIL161" s="438"/>
      <c r="VIM161" s="438"/>
      <c r="VIN161" s="438"/>
      <c r="VIO161" s="438"/>
      <c r="VIP161" s="438"/>
      <c r="VIQ161" s="438"/>
      <c r="VIR161" s="438"/>
      <c r="VIS161" s="438"/>
      <c r="VIT161" s="438"/>
      <c r="VIU161" s="438"/>
      <c r="VIV161" s="438"/>
      <c r="VIW161" s="438"/>
      <c r="VIX161" s="438"/>
      <c r="VIY161" s="438"/>
      <c r="VIZ161" s="438"/>
      <c r="VJA161" s="438"/>
      <c r="VJB161" s="438"/>
      <c r="VJC161" s="438"/>
      <c r="VJD161" s="438"/>
      <c r="VJE161" s="438"/>
      <c r="VJF161" s="438"/>
      <c r="VJG161" s="438"/>
      <c r="VJH161" s="438"/>
      <c r="VJI161" s="438"/>
      <c r="VJJ161" s="438"/>
      <c r="VJK161" s="438"/>
      <c r="VJL161" s="438"/>
      <c r="VJM161" s="438"/>
      <c r="VJN161" s="438"/>
      <c r="VJO161" s="438"/>
      <c r="VJP161" s="438"/>
      <c r="VJQ161" s="438"/>
      <c r="VJR161" s="438"/>
      <c r="VJS161" s="438"/>
      <c r="VJT161" s="438"/>
      <c r="VJU161" s="438"/>
      <c r="VJV161" s="438"/>
      <c r="VJW161" s="438"/>
      <c r="VJX161" s="438"/>
      <c r="VJY161" s="438"/>
      <c r="VJZ161" s="438"/>
      <c r="VKA161" s="438"/>
      <c r="VKB161" s="438"/>
      <c r="VKC161" s="438"/>
      <c r="VKD161" s="438"/>
      <c r="VKE161" s="438"/>
      <c r="VKF161" s="438"/>
      <c r="VKG161" s="438"/>
      <c r="VKH161" s="438"/>
      <c r="VKI161" s="438"/>
      <c r="VKJ161" s="438"/>
      <c r="VKK161" s="438"/>
      <c r="VKL161" s="438"/>
      <c r="VKM161" s="438"/>
      <c r="VKN161" s="438"/>
      <c r="VKO161" s="438"/>
      <c r="VKP161" s="438"/>
      <c r="VKQ161" s="438"/>
      <c r="VKR161" s="438"/>
      <c r="VKS161" s="438"/>
      <c r="VKT161" s="438"/>
      <c r="VKU161" s="438"/>
      <c r="VKV161" s="438"/>
      <c r="VKW161" s="438"/>
      <c r="VKX161" s="438"/>
      <c r="VKY161" s="438"/>
      <c r="VKZ161" s="438"/>
      <c r="VLA161" s="438"/>
      <c r="VLB161" s="438"/>
      <c r="VLC161" s="438"/>
      <c r="VLD161" s="438"/>
      <c r="VLE161" s="438"/>
      <c r="VLF161" s="438"/>
      <c r="VLG161" s="438"/>
      <c r="VLH161" s="438"/>
      <c r="VLI161" s="438"/>
      <c r="VLJ161" s="438"/>
      <c r="VLK161" s="438"/>
      <c r="VLL161" s="438"/>
      <c r="VLM161" s="438"/>
      <c r="VLN161" s="438"/>
      <c r="VLO161" s="438"/>
      <c r="VLP161" s="438"/>
      <c r="VLQ161" s="438"/>
      <c r="VLR161" s="438"/>
      <c r="VLS161" s="438"/>
      <c r="VLT161" s="438"/>
      <c r="VLU161" s="438"/>
      <c r="VLV161" s="438"/>
      <c r="VLW161" s="438"/>
      <c r="VLX161" s="438"/>
      <c r="VLY161" s="438"/>
      <c r="VLZ161" s="438"/>
      <c r="VMA161" s="438"/>
      <c r="VMB161" s="438"/>
      <c r="VMC161" s="438"/>
      <c r="VMD161" s="438"/>
      <c r="VME161" s="438"/>
      <c r="VMF161" s="438"/>
      <c r="VMG161" s="438"/>
      <c r="VMH161" s="438"/>
      <c r="VMI161" s="438"/>
      <c r="VMJ161" s="438"/>
      <c r="VMK161" s="438"/>
      <c r="VML161" s="438"/>
      <c r="VMM161" s="438"/>
      <c r="VMN161" s="438"/>
      <c r="VMO161" s="438"/>
      <c r="VMP161" s="438"/>
      <c r="VMQ161" s="438"/>
      <c r="VMR161" s="438"/>
      <c r="VMS161" s="438"/>
      <c r="VMT161" s="438"/>
      <c r="VMU161" s="438"/>
      <c r="VMV161" s="438"/>
      <c r="VMW161" s="438"/>
      <c r="VMX161" s="438"/>
      <c r="VMY161" s="438"/>
      <c r="VMZ161" s="438"/>
      <c r="VNA161" s="438"/>
      <c r="VNB161" s="438"/>
      <c r="VNC161" s="438"/>
      <c r="VND161" s="438"/>
      <c r="VNE161" s="438"/>
      <c r="VNF161" s="438"/>
      <c r="VNG161" s="438"/>
      <c r="VNH161" s="438"/>
      <c r="VNI161" s="438"/>
      <c r="VNJ161" s="438"/>
      <c r="VNK161" s="438"/>
      <c r="VNL161" s="438"/>
      <c r="VNM161" s="438"/>
      <c r="VNN161" s="438"/>
      <c r="VNO161" s="438"/>
      <c r="VNP161" s="438"/>
      <c r="VNQ161" s="438"/>
      <c r="VNR161" s="438"/>
      <c r="VNS161" s="438"/>
      <c r="VNT161" s="438"/>
      <c r="VNU161" s="438"/>
      <c r="VNV161" s="438"/>
      <c r="VNW161" s="438"/>
      <c r="VNX161" s="438"/>
      <c r="VNY161" s="438"/>
      <c r="VNZ161" s="438"/>
      <c r="VOA161" s="438"/>
      <c r="VOB161" s="438"/>
      <c r="VOC161" s="438"/>
      <c r="VOD161" s="438"/>
      <c r="VOE161" s="438"/>
      <c r="VOF161" s="438"/>
      <c r="VOG161" s="438"/>
      <c r="VOH161" s="438"/>
      <c r="VOI161" s="438"/>
      <c r="VOJ161" s="438"/>
      <c r="VOK161" s="438"/>
      <c r="VOL161" s="438"/>
      <c r="VOM161" s="438"/>
      <c r="VON161" s="438"/>
      <c r="VOO161" s="438"/>
      <c r="VOP161" s="438"/>
      <c r="VOQ161" s="438"/>
      <c r="VOR161" s="438"/>
      <c r="VOS161" s="438"/>
      <c r="VOT161" s="438"/>
      <c r="VOU161" s="438"/>
      <c r="VOV161" s="438"/>
      <c r="VOW161" s="438"/>
      <c r="VOX161" s="438"/>
      <c r="VOY161" s="438"/>
      <c r="VOZ161" s="438"/>
      <c r="VPA161" s="438"/>
      <c r="VPB161" s="438"/>
      <c r="VPC161" s="438"/>
      <c r="VPD161" s="438"/>
      <c r="VPE161" s="438"/>
      <c r="VPF161" s="438"/>
      <c r="VPG161" s="438"/>
      <c r="VPH161" s="438"/>
      <c r="VPI161" s="438"/>
      <c r="VPJ161" s="438"/>
      <c r="VPK161" s="438"/>
      <c r="VPL161" s="438"/>
      <c r="VPM161" s="438"/>
      <c r="VPN161" s="438"/>
      <c r="VPO161" s="438"/>
      <c r="VPP161" s="438"/>
      <c r="VPQ161" s="438"/>
      <c r="VPR161" s="438"/>
      <c r="VPS161" s="438"/>
      <c r="VPT161" s="438"/>
      <c r="VPU161" s="438"/>
      <c r="VPV161" s="438"/>
      <c r="VPW161" s="438"/>
      <c r="VPX161" s="438"/>
      <c r="VPY161" s="438"/>
      <c r="VPZ161" s="438"/>
      <c r="VQA161" s="438"/>
      <c r="VQB161" s="438"/>
      <c r="VQC161" s="438"/>
      <c r="VQD161" s="438"/>
      <c r="VQE161" s="438"/>
      <c r="VQF161" s="438"/>
      <c r="VQG161" s="438"/>
      <c r="VQH161" s="438"/>
      <c r="VQI161" s="438"/>
      <c r="VQJ161" s="438"/>
      <c r="VQK161" s="438"/>
      <c r="VQL161" s="438"/>
      <c r="VQM161" s="438"/>
      <c r="VQN161" s="438"/>
      <c r="VQO161" s="438"/>
      <c r="VQP161" s="438"/>
      <c r="VQQ161" s="438"/>
      <c r="VQR161" s="438"/>
      <c r="VQS161" s="438"/>
      <c r="VQT161" s="438"/>
      <c r="VQU161" s="438"/>
      <c r="VQV161" s="438"/>
      <c r="VQW161" s="438"/>
      <c r="VQX161" s="438"/>
      <c r="VQY161" s="438"/>
      <c r="VQZ161" s="438"/>
      <c r="VRA161" s="438"/>
      <c r="VRB161" s="438"/>
      <c r="VRC161" s="438"/>
      <c r="VRD161" s="438"/>
      <c r="VRE161" s="438"/>
      <c r="VRF161" s="438"/>
      <c r="VRG161" s="438"/>
      <c r="VRH161" s="438"/>
      <c r="VRI161" s="438"/>
      <c r="VRJ161" s="438"/>
      <c r="VRK161" s="438"/>
      <c r="VRL161" s="438"/>
      <c r="VRM161" s="438"/>
      <c r="VRN161" s="438"/>
      <c r="VRO161" s="438"/>
      <c r="VRP161" s="438"/>
      <c r="VRQ161" s="438"/>
      <c r="VRR161" s="438"/>
      <c r="VRS161" s="438"/>
      <c r="VRT161" s="438"/>
      <c r="VRU161" s="438"/>
      <c r="VRV161" s="438"/>
      <c r="VRW161" s="438"/>
      <c r="VRX161" s="438"/>
      <c r="VRY161" s="438"/>
      <c r="VRZ161" s="438"/>
      <c r="VSA161" s="438"/>
      <c r="VSB161" s="438"/>
      <c r="VSC161" s="438"/>
      <c r="VSD161" s="438"/>
      <c r="VSE161" s="438"/>
      <c r="VSF161" s="438"/>
      <c r="VSG161" s="438"/>
      <c r="VSH161" s="438"/>
      <c r="VSI161" s="438"/>
      <c r="VSJ161" s="438"/>
      <c r="VSK161" s="438"/>
      <c r="VSL161" s="438"/>
      <c r="VSM161" s="438"/>
      <c r="VSN161" s="438"/>
      <c r="VSO161" s="438"/>
      <c r="VSP161" s="438"/>
      <c r="VSQ161" s="438"/>
      <c r="VSR161" s="438"/>
      <c r="VSS161" s="438"/>
      <c r="VST161" s="438"/>
      <c r="VSU161" s="438"/>
      <c r="VSV161" s="438"/>
      <c r="VSW161" s="438"/>
      <c r="VSX161" s="438"/>
      <c r="VSY161" s="438"/>
      <c r="VSZ161" s="438"/>
      <c r="VTA161" s="438"/>
      <c r="VTB161" s="438"/>
      <c r="VTC161" s="438"/>
      <c r="VTD161" s="438"/>
      <c r="VTE161" s="438"/>
      <c r="VTF161" s="438"/>
      <c r="VTG161" s="438"/>
      <c r="VTH161" s="438"/>
      <c r="VTI161" s="438"/>
      <c r="VTJ161" s="438"/>
      <c r="VTK161" s="438"/>
      <c r="VTL161" s="438"/>
      <c r="VTM161" s="438"/>
      <c r="VTN161" s="438"/>
      <c r="VTO161" s="438"/>
      <c r="VTP161" s="438"/>
      <c r="VTQ161" s="438"/>
      <c r="VTR161" s="438"/>
      <c r="VTS161" s="438"/>
      <c r="VTT161" s="438"/>
      <c r="VTU161" s="438"/>
      <c r="VTV161" s="438"/>
      <c r="VTW161" s="438"/>
      <c r="VTX161" s="438"/>
      <c r="VTY161" s="438"/>
      <c r="VTZ161" s="438"/>
      <c r="VUA161" s="438"/>
      <c r="VUB161" s="438"/>
      <c r="VUC161" s="438"/>
      <c r="VUD161" s="438"/>
      <c r="VUE161" s="438"/>
      <c r="VUF161" s="438"/>
      <c r="VUG161" s="438"/>
      <c r="VUH161" s="438"/>
      <c r="VUI161" s="438"/>
      <c r="VUJ161" s="438"/>
      <c r="VUK161" s="438"/>
      <c r="VUL161" s="438"/>
      <c r="VUM161" s="438"/>
      <c r="VUN161" s="438"/>
      <c r="VUO161" s="438"/>
      <c r="VUP161" s="438"/>
      <c r="VUQ161" s="438"/>
      <c r="VUR161" s="438"/>
      <c r="VUS161" s="438"/>
      <c r="VUT161" s="438"/>
      <c r="VUU161" s="438"/>
      <c r="VUV161" s="438"/>
      <c r="VUW161" s="438"/>
      <c r="VUX161" s="438"/>
      <c r="VUY161" s="438"/>
      <c r="VUZ161" s="438"/>
      <c r="VVA161" s="438"/>
      <c r="VVB161" s="438"/>
      <c r="VVC161" s="438"/>
      <c r="VVD161" s="438"/>
      <c r="VVE161" s="438"/>
      <c r="VVF161" s="438"/>
      <c r="VVG161" s="438"/>
      <c r="VVH161" s="438"/>
      <c r="VVI161" s="438"/>
      <c r="VVJ161" s="438"/>
      <c r="VVK161" s="438"/>
      <c r="VVL161" s="438"/>
      <c r="VVM161" s="438"/>
      <c r="VVN161" s="438"/>
      <c r="VVO161" s="438"/>
      <c r="VVP161" s="438"/>
      <c r="VVQ161" s="438"/>
      <c r="VVR161" s="438"/>
      <c r="VVS161" s="438"/>
      <c r="VVT161" s="438"/>
      <c r="VVU161" s="438"/>
      <c r="VVV161" s="438"/>
      <c r="VVW161" s="438"/>
      <c r="VVX161" s="438"/>
      <c r="VVY161" s="438"/>
      <c r="VVZ161" s="438"/>
      <c r="VWA161" s="438"/>
      <c r="VWB161" s="438"/>
      <c r="VWC161" s="438"/>
      <c r="VWD161" s="438"/>
      <c r="VWE161" s="438"/>
      <c r="VWF161" s="438"/>
      <c r="VWG161" s="438"/>
      <c r="VWH161" s="438"/>
      <c r="VWI161" s="438"/>
      <c r="VWJ161" s="438"/>
      <c r="VWK161" s="438"/>
      <c r="VWL161" s="438"/>
      <c r="VWM161" s="438"/>
      <c r="VWN161" s="438"/>
      <c r="VWO161" s="438"/>
      <c r="VWP161" s="438"/>
      <c r="VWQ161" s="438"/>
      <c r="VWR161" s="438"/>
      <c r="VWS161" s="438"/>
      <c r="VWT161" s="438"/>
      <c r="VWU161" s="438"/>
      <c r="VWV161" s="438"/>
      <c r="VWW161" s="438"/>
      <c r="VWX161" s="438"/>
      <c r="VWY161" s="438"/>
      <c r="VWZ161" s="438"/>
      <c r="VXA161" s="438"/>
      <c r="VXB161" s="438"/>
      <c r="VXC161" s="438"/>
      <c r="VXD161" s="438"/>
      <c r="VXE161" s="438"/>
      <c r="VXF161" s="438"/>
      <c r="VXG161" s="438"/>
      <c r="VXH161" s="438"/>
      <c r="VXI161" s="438"/>
      <c r="VXJ161" s="438"/>
      <c r="VXK161" s="438"/>
      <c r="VXL161" s="438"/>
      <c r="VXM161" s="438"/>
      <c r="VXN161" s="438"/>
      <c r="VXO161" s="438"/>
      <c r="VXP161" s="438"/>
      <c r="VXQ161" s="438"/>
      <c r="VXR161" s="438"/>
      <c r="VXS161" s="438"/>
      <c r="VXT161" s="438"/>
      <c r="VXU161" s="438"/>
      <c r="VXV161" s="438"/>
      <c r="VXW161" s="438"/>
      <c r="VXX161" s="438"/>
      <c r="VXY161" s="438"/>
      <c r="VXZ161" s="438"/>
      <c r="VYA161" s="438"/>
      <c r="VYB161" s="438"/>
      <c r="VYC161" s="438"/>
      <c r="VYD161" s="438"/>
      <c r="VYE161" s="438"/>
      <c r="VYF161" s="438"/>
      <c r="VYG161" s="438"/>
      <c r="VYH161" s="438"/>
      <c r="VYI161" s="438"/>
      <c r="VYJ161" s="438"/>
      <c r="VYK161" s="438"/>
      <c r="VYL161" s="438"/>
      <c r="VYM161" s="438"/>
      <c r="VYN161" s="438"/>
      <c r="VYO161" s="438"/>
      <c r="VYP161" s="438"/>
      <c r="VYQ161" s="438"/>
      <c r="VYR161" s="438"/>
      <c r="VYS161" s="438"/>
      <c r="VYT161" s="438"/>
      <c r="VYU161" s="438"/>
      <c r="VYV161" s="438"/>
      <c r="VYW161" s="438"/>
      <c r="VYX161" s="438"/>
      <c r="VYY161" s="438"/>
      <c r="VYZ161" s="438"/>
      <c r="VZA161" s="438"/>
      <c r="VZB161" s="438"/>
      <c r="VZC161" s="438"/>
      <c r="VZD161" s="438"/>
      <c r="VZE161" s="438"/>
      <c r="VZF161" s="438"/>
      <c r="VZG161" s="438"/>
      <c r="VZH161" s="438"/>
      <c r="VZI161" s="438"/>
      <c r="VZJ161" s="438"/>
      <c r="VZK161" s="438"/>
      <c r="VZL161" s="438"/>
      <c r="VZM161" s="438"/>
      <c r="VZN161" s="438"/>
      <c r="VZO161" s="438"/>
      <c r="VZP161" s="438"/>
      <c r="VZQ161" s="438"/>
      <c r="VZR161" s="438"/>
      <c r="VZS161" s="438"/>
      <c r="VZT161" s="438"/>
      <c r="VZU161" s="438"/>
      <c r="VZV161" s="438"/>
      <c r="VZW161" s="438"/>
      <c r="VZX161" s="438"/>
      <c r="VZY161" s="438"/>
      <c r="VZZ161" s="438"/>
      <c r="WAA161" s="438"/>
      <c r="WAB161" s="438"/>
      <c r="WAC161" s="438"/>
      <c r="WAD161" s="438"/>
      <c r="WAE161" s="438"/>
      <c r="WAF161" s="438"/>
      <c r="WAG161" s="438"/>
      <c r="WAH161" s="438"/>
      <c r="WAI161" s="438"/>
      <c r="WAJ161" s="438"/>
      <c r="WAK161" s="438"/>
      <c r="WAL161" s="438"/>
      <c r="WAM161" s="438"/>
      <c r="WAN161" s="438"/>
      <c r="WAO161" s="438"/>
      <c r="WAP161" s="438"/>
      <c r="WAQ161" s="438"/>
      <c r="WAR161" s="438"/>
      <c r="WAS161" s="438"/>
      <c r="WAT161" s="438"/>
      <c r="WAU161" s="438"/>
      <c r="WAV161" s="438"/>
      <c r="WAW161" s="438"/>
      <c r="WAX161" s="438"/>
      <c r="WAY161" s="438"/>
      <c r="WAZ161" s="438"/>
      <c r="WBA161" s="438"/>
      <c r="WBB161" s="438"/>
      <c r="WBC161" s="438"/>
      <c r="WBD161" s="438"/>
      <c r="WBE161" s="438"/>
      <c r="WBF161" s="438"/>
      <c r="WBG161" s="438"/>
      <c r="WBH161" s="438"/>
      <c r="WBI161" s="438"/>
      <c r="WBJ161" s="438"/>
      <c r="WBK161" s="438"/>
      <c r="WBL161" s="438"/>
      <c r="WBM161" s="438"/>
      <c r="WBN161" s="438"/>
      <c r="WBO161" s="438"/>
      <c r="WBP161" s="438"/>
      <c r="WBQ161" s="438"/>
      <c r="WBR161" s="438"/>
      <c r="WBS161" s="438"/>
      <c r="WBT161" s="438"/>
      <c r="WBU161" s="438"/>
      <c r="WBV161" s="438"/>
      <c r="WBW161" s="438"/>
      <c r="WBX161" s="438"/>
      <c r="WBY161" s="438"/>
      <c r="WBZ161" s="438"/>
      <c r="WCA161" s="438"/>
      <c r="WCB161" s="438"/>
      <c r="WCC161" s="438"/>
      <c r="WCD161" s="438"/>
      <c r="WCE161" s="438"/>
      <c r="WCF161" s="438"/>
      <c r="WCG161" s="438"/>
      <c r="WCH161" s="438"/>
      <c r="WCI161" s="438"/>
      <c r="WCJ161" s="438"/>
      <c r="WCK161" s="438"/>
      <c r="WCL161" s="438"/>
      <c r="WCM161" s="438"/>
      <c r="WCN161" s="438"/>
      <c r="WCO161" s="438"/>
      <c r="WCP161" s="438"/>
      <c r="WCQ161" s="438"/>
      <c r="WCR161" s="438"/>
      <c r="WCS161" s="438"/>
      <c r="WCT161" s="438"/>
      <c r="WCU161" s="438"/>
      <c r="WCV161" s="438"/>
      <c r="WCW161" s="438"/>
      <c r="WCX161" s="438"/>
      <c r="WCY161" s="438"/>
      <c r="WCZ161" s="438"/>
      <c r="WDA161" s="438"/>
      <c r="WDB161" s="438"/>
      <c r="WDC161" s="438"/>
      <c r="WDD161" s="438"/>
      <c r="WDE161" s="438"/>
      <c r="WDF161" s="438"/>
      <c r="WDG161" s="438"/>
      <c r="WDH161" s="438"/>
      <c r="WDI161" s="438"/>
      <c r="WDJ161" s="438"/>
      <c r="WDK161" s="438"/>
      <c r="WDL161" s="438"/>
      <c r="WDM161" s="438"/>
      <c r="WDN161" s="438"/>
      <c r="WDO161" s="438"/>
      <c r="WDP161" s="438"/>
      <c r="WDQ161" s="438"/>
      <c r="WDR161" s="438"/>
      <c r="WDS161" s="438"/>
      <c r="WDT161" s="438"/>
      <c r="WDU161" s="438"/>
      <c r="WDV161" s="438"/>
      <c r="WDW161" s="438"/>
      <c r="WDX161" s="438"/>
      <c r="WDY161" s="438"/>
      <c r="WDZ161" s="438"/>
      <c r="WEA161" s="438"/>
      <c r="WEB161" s="438"/>
      <c r="WEC161" s="438"/>
      <c r="WED161" s="438"/>
      <c r="WEE161" s="438"/>
      <c r="WEF161" s="438"/>
      <c r="WEG161" s="438"/>
      <c r="WEH161" s="438"/>
      <c r="WEI161" s="438"/>
      <c r="WEJ161" s="438"/>
      <c r="WEK161" s="438"/>
      <c r="WEL161" s="438"/>
      <c r="WEM161" s="438"/>
      <c r="WEN161" s="438"/>
      <c r="WEO161" s="438"/>
      <c r="WEP161" s="438"/>
      <c r="WEQ161" s="438"/>
      <c r="WER161" s="438"/>
      <c r="WES161" s="438"/>
      <c r="WET161" s="438"/>
      <c r="WEU161" s="438"/>
      <c r="WEV161" s="438"/>
      <c r="WEW161" s="438"/>
      <c r="WEX161" s="438"/>
      <c r="WEY161" s="438"/>
      <c r="WEZ161" s="438"/>
      <c r="WFA161" s="438"/>
      <c r="WFB161" s="438"/>
      <c r="WFC161" s="438"/>
      <c r="WFD161" s="438"/>
      <c r="WFE161" s="438"/>
      <c r="WFF161" s="438"/>
      <c r="WFG161" s="438"/>
      <c r="WFH161" s="438"/>
      <c r="WFI161" s="438"/>
      <c r="WFJ161" s="438"/>
      <c r="WFK161" s="438"/>
      <c r="WFL161" s="438"/>
      <c r="WFM161" s="438"/>
      <c r="WFN161" s="438"/>
      <c r="WFO161" s="438"/>
      <c r="WFP161" s="438"/>
      <c r="WFQ161" s="438"/>
      <c r="WFR161" s="438"/>
      <c r="WFS161" s="438"/>
      <c r="WFT161" s="438"/>
      <c r="WFU161" s="438"/>
      <c r="WFV161" s="438"/>
      <c r="WFW161" s="438"/>
      <c r="WFX161" s="438"/>
      <c r="WFY161" s="438"/>
      <c r="WFZ161" s="438"/>
      <c r="WGA161" s="438"/>
      <c r="WGB161" s="438"/>
      <c r="WGC161" s="438"/>
      <c r="WGD161" s="438"/>
      <c r="WGE161" s="438"/>
      <c r="WGF161" s="438"/>
      <c r="WGG161" s="438"/>
      <c r="WGH161" s="438"/>
      <c r="WGI161" s="438"/>
      <c r="WGJ161" s="438"/>
      <c r="WGK161" s="438"/>
      <c r="WGL161" s="438"/>
      <c r="WGM161" s="438"/>
      <c r="WGN161" s="438"/>
      <c r="WGO161" s="438"/>
      <c r="WGP161" s="438"/>
      <c r="WGQ161" s="438"/>
      <c r="WGR161" s="438"/>
      <c r="WGS161" s="438"/>
      <c r="WGT161" s="438"/>
      <c r="WGU161" s="438"/>
      <c r="WGV161" s="438"/>
      <c r="WGW161" s="438"/>
      <c r="WGX161" s="438"/>
      <c r="WGY161" s="438"/>
      <c r="WGZ161" s="438"/>
      <c r="WHA161" s="438"/>
      <c r="WHB161" s="438"/>
      <c r="WHC161" s="438"/>
      <c r="WHD161" s="438"/>
      <c r="WHE161" s="438"/>
      <c r="WHF161" s="438"/>
      <c r="WHG161" s="438"/>
      <c r="WHH161" s="438"/>
      <c r="WHI161" s="438"/>
      <c r="WHJ161" s="438"/>
      <c r="WHK161" s="438"/>
      <c r="WHL161" s="438"/>
      <c r="WHM161" s="438"/>
      <c r="WHN161" s="438"/>
      <c r="WHO161" s="438"/>
      <c r="WHP161" s="438"/>
      <c r="WHQ161" s="438"/>
      <c r="WHR161" s="438"/>
      <c r="WHS161" s="438"/>
      <c r="WHT161" s="438"/>
      <c r="WHU161" s="438"/>
      <c r="WHV161" s="438"/>
      <c r="WHW161" s="438"/>
      <c r="WHX161" s="438"/>
      <c r="WHY161" s="438"/>
      <c r="WHZ161" s="438"/>
      <c r="WIA161" s="438"/>
      <c r="WIB161" s="438"/>
      <c r="WIC161" s="438"/>
      <c r="WID161" s="438"/>
      <c r="WIE161" s="438"/>
      <c r="WIF161" s="438"/>
      <c r="WIG161" s="438"/>
      <c r="WIH161" s="438"/>
      <c r="WII161" s="438"/>
      <c r="WIJ161" s="438"/>
      <c r="WIK161" s="438"/>
      <c r="WIL161" s="438"/>
      <c r="WIM161" s="438"/>
      <c r="WIN161" s="438"/>
      <c r="WIO161" s="438"/>
      <c r="WIP161" s="438"/>
      <c r="WIQ161" s="438"/>
      <c r="WIR161" s="438"/>
      <c r="WIS161" s="438"/>
      <c r="WIT161" s="438"/>
      <c r="WIU161" s="438"/>
      <c r="WIV161" s="438"/>
      <c r="WIW161" s="438"/>
      <c r="WIX161" s="438"/>
      <c r="WIY161" s="438"/>
      <c r="WIZ161" s="438"/>
      <c r="WJA161" s="438"/>
      <c r="WJB161" s="438"/>
      <c r="WJC161" s="438"/>
      <c r="WJD161" s="438"/>
      <c r="WJE161" s="438"/>
      <c r="WJF161" s="438"/>
      <c r="WJG161" s="438"/>
      <c r="WJH161" s="438"/>
      <c r="WJI161" s="438"/>
      <c r="WJJ161" s="438"/>
      <c r="WJK161" s="438"/>
      <c r="WJL161" s="438"/>
      <c r="WJM161" s="438"/>
      <c r="WJN161" s="438"/>
      <c r="WJO161" s="438"/>
      <c r="WJP161" s="438"/>
      <c r="WJQ161" s="438"/>
      <c r="WJR161" s="438"/>
      <c r="WJS161" s="438"/>
      <c r="WJT161" s="438"/>
      <c r="WJU161" s="438"/>
      <c r="WJV161" s="438"/>
      <c r="WJW161" s="438"/>
      <c r="WJX161" s="438"/>
      <c r="WJY161" s="438"/>
      <c r="WJZ161" s="438"/>
      <c r="WKA161" s="438"/>
      <c r="WKB161" s="438"/>
      <c r="WKC161" s="438"/>
      <c r="WKD161" s="438"/>
      <c r="WKE161" s="438"/>
      <c r="WKF161" s="438"/>
      <c r="WKG161" s="438"/>
      <c r="WKH161" s="438"/>
      <c r="WKI161" s="438"/>
      <c r="WKJ161" s="438"/>
      <c r="WKK161" s="438"/>
      <c r="WKL161" s="438"/>
      <c r="WKM161" s="438"/>
      <c r="WKN161" s="438"/>
      <c r="WKO161" s="438"/>
      <c r="WKP161" s="438"/>
      <c r="WKQ161" s="438"/>
      <c r="WKR161" s="438"/>
      <c r="WKS161" s="438"/>
      <c r="WKT161" s="438"/>
      <c r="WKU161" s="438"/>
      <c r="WKV161" s="438"/>
      <c r="WKW161" s="438"/>
      <c r="WKX161" s="438"/>
      <c r="WKY161" s="438"/>
      <c r="WKZ161" s="438"/>
      <c r="WLA161" s="438"/>
      <c r="WLB161" s="438"/>
      <c r="WLC161" s="438"/>
      <c r="WLD161" s="438"/>
      <c r="WLE161" s="438"/>
      <c r="WLF161" s="438"/>
      <c r="WLG161" s="438"/>
      <c r="WLH161" s="438"/>
      <c r="WLI161" s="438"/>
      <c r="WLJ161" s="438"/>
      <c r="WLK161" s="438"/>
      <c r="WLL161" s="438"/>
      <c r="WLM161" s="438"/>
      <c r="WLN161" s="438"/>
      <c r="WLO161" s="438"/>
      <c r="WLP161" s="438"/>
      <c r="WLQ161" s="438"/>
      <c r="WLR161" s="438"/>
      <c r="WLS161" s="438"/>
      <c r="WLT161" s="438"/>
      <c r="WLU161" s="438"/>
      <c r="WLV161" s="438"/>
      <c r="WLW161" s="438"/>
      <c r="WLX161" s="438"/>
      <c r="WLY161" s="438"/>
      <c r="WLZ161" s="438"/>
      <c r="WMA161" s="438"/>
      <c r="WMB161" s="438"/>
      <c r="WMC161" s="438"/>
      <c r="WMD161" s="438"/>
      <c r="WME161" s="438"/>
      <c r="WMF161" s="438"/>
      <c r="WMG161" s="438"/>
      <c r="WMH161" s="438"/>
      <c r="WMI161" s="438"/>
      <c r="WMJ161" s="438"/>
      <c r="WMK161" s="438"/>
      <c r="WML161" s="438"/>
      <c r="WMM161" s="438"/>
      <c r="WMN161" s="438"/>
      <c r="WMO161" s="438"/>
      <c r="WMP161" s="438"/>
      <c r="WMQ161" s="438"/>
      <c r="WMR161" s="438"/>
      <c r="WMS161" s="438"/>
      <c r="WMT161" s="438"/>
      <c r="WMU161" s="438"/>
      <c r="WMV161" s="438"/>
      <c r="WMW161" s="438"/>
      <c r="WMX161" s="438"/>
      <c r="WMY161" s="438"/>
      <c r="WMZ161" s="438"/>
      <c r="WNA161" s="438"/>
      <c r="WNB161" s="438"/>
      <c r="WNC161" s="438"/>
      <c r="WND161" s="438"/>
      <c r="WNE161" s="438"/>
      <c r="WNF161" s="438"/>
      <c r="WNG161" s="438"/>
      <c r="WNH161" s="438"/>
      <c r="WNI161" s="438"/>
      <c r="WNJ161" s="438"/>
      <c r="WNK161" s="438"/>
      <c r="WNL161" s="438"/>
      <c r="WNM161" s="438"/>
      <c r="WNN161" s="438"/>
      <c r="WNO161" s="438"/>
      <c r="WNP161" s="438"/>
      <c r="WNQ161" s="438"/>
      <c r="WNR161" s="438"/>
      <c r="WNS161" s="438"/>
      <c r="WNT161" s="438"/>
      <c r="WNU161" s="438"/>
      <c r="WNV161" s="438"/>
      <c r="WNW161" s="438"/>
      <c r="WNX161" s="438"/>
      <c r="WNY161" s="438"/>
      <c r="WNZ161" s="438"/>
      <c r="WOA161" s="438"/>
      <c r="WOB161" s="438"/>
      <c r="WOC161" s="438"/>
      <c r="WOD161" s="438"/>
      <c r="WOE161" s="438"/>
      <c r="WOF161" s="438"/>
      <c r="WOG161" s="438"/>
      <c r="WOH161" s="438"/>
      <c r="WOI161" s="438"/>
      <c r="WOJ161" s="438"/>
      <c r="WOK161" s="438"/>
      <c r="WOL161" s="438"/>
      <c r="WOM161" s="438"/>
      <c r="WON161" s="438"/>
      <c r="WOO161" s="438"/>
      <c r="WOP161" s="438"/>
      <c r="WOQ161" s="438"/>
      <c r="WOR161" s="438"/>
      <c r="WOS161" s="438"/>
      <c r="WOT161" s="438"/>
      <c r="WOU161" s="438"/>
      <c r="WOV161" s="438"/>
      <c r="WOW161" s="438"/>
      <c r="WOX161" s="438"/>
      <c r="WOY161" s="438"/>
      <c r="WOZ161" s="438"/>
      <c r="WPA161" s="438"/>
      <c r="WPB161" s="438"/>
      <c r="WPC161" s="438"/>
      <c r="WPD161" s="438"/>
      <c r="WPE161" s="438"/>
      <c r="WPF161" s="438"/>
      <c r="WPG161" s="438"/>
      <c r="WPH161" s="438"/>
      <c r="WPI161" s="438"/>
      <c r="WPJ161" s="438"/>
      <c r="WPK161" s="438"/>
      <c r="WPL161" s="438"/>
      <c r="WPM161" s="438"/>
      <c r="WPN161" s="438"/>
      <c r="WPO161" s="438"/>
      <c r="WPP161" s="438"/>
      <c r="WPQ161" s="438"/>
      <c r="WPR161" s="438"/>
      <c r="WPS161" s="438"/>
      <c r="WPT161" s="438"/>
      <c r="WPU161" s="438"/>
      <c r="WPV161" s="438"/>
      <c r="WPW161" s="438"/>
      <c r="WPX161" s="438"/>
      <c r="WPY161" s="438"/>
      <c r="WPZ161" s="438"/>
      <c r="WQA161" s="438"/>
      <c r="WQB161" s="438"/>
      <c r="WQC161" s="438"/>
      <c r="WQD161" s="438"/>
      <c r="WQE161" s="438"/>
      <c r="WQF161" s="438"/>
      <c r="WQG161" s="438"/>
      <c r="WQH161" s="438"/>
      <c r="WQI161" s="438"/>
      <c r="WQJ161" s="438"/>
      <c r="WQK161" s="438"/>
      <c r="WQL161" s="438"/>
      <c r="WQM161" s="438"/>
      <c r="WQN161" s="438"/>
      <c r="WQO161" s="438"/>
      <c r="WQP161" s="438"/>
      <c r="WQQ161" s="438"/>
      <c r="WQR161" s="438"/>
      <c r="WQS161" s="438"/>
      <c r="WQT161" s="438"/>
      <c r="WQU161" s="438"/>
      <c r="WQV161" s="438"/>
      <c r="WQW161" s="438"/>
      <c r="WQX161" s="438"/>
      <c r="WQY161" s="438"/>
      <c r="WQZ161" s="438"/>
      <c r="WRA161" s="438"/>
      <c r="WRB161" s="438"/>
      <c r="WRC161" s="438"/>
      <c r="WRD161" s="438"/>
      <c r="WRE161" s="438"/>
      <c r="WRF161" s="438"/>
      <c r="WRG161" s="438"/>
      <c r="WRH161" s="438"/>
      <c r="WRI161" s="438"/>
      <c r="WRJ161" s="438"/>
      <c r="WRK161" s="438"/>
      <c r="WRL161" s="438"/>
      <c r="WRM161" s="438"/>
      <c r="WRN161" s="438"/>
      <c r="WRO161" s="438"/>
      <c r="WRP161" s="438"/>
      <c r="WRQ161" s="438"/>
      <c r="WRR161" s="438"/>
      <c r="WRS161" s="438"/>
      <c r="WRT161" s="438"/>
      <c r="WRU161" s="438"/>
      <c r="WRV161" s="438"/>
      <c r="WRW161" s="438"/>
      <c r="WRX161" s="438"/>
      <c r="WRY161" s="438"/>
      <c r="WRZ161" s="438"/>
      <c r="WSA161" s="438"/>
      <c r="WSB161" s="438"/>
      <c r="WSC161" s="438"/>
      <c r="WSD161" s="438"/>
      <c r="WSE161" s="438"/>
      <c r="WSF161" s="438"/>
      <c r="WSG161" s="438"/>
      <c r="WSH161" s="438"/>
      <c r="WSI161" s="438"/>
      <c r="WSJ161" s="438"/>
      <c r="WSK161" s="438"/>
      <c r="WSL161" s="438"/>
      <c r="WSM161" s="438"/>
      <c r="WSN161" s="438"/>
      <c r="WSO161" s="438"/>
      <c r="WSP161" s="438"/>
      <c r="WSQ161" s="438"/>
      <c r="WSR161" s="438"/>
      <c r="WSS161" s="438"/>
      <c r="WST161" s="438"/>
      <c r="WSU161" s="438"/>
      <c r="WSV161" s="438"/>
      <c r="WSW161" s="438"/>
      <c r="WSX161" s="438"/>
      <c r="WSY161" s="438"/>
      <c r="WSZ161" s="438"/>
      <c r="WTA161" s="438"/>
      <c r="WTB161" s="438"/>
      <c r="WTC161" s="438"/>
      <c r="WTD161" s="438"/>
      <c r="WTE161" s="438"/>
      <c r="WTF161" s="438"/>
      <c r="WTG161" s="438"/>
      <c r="WTH161" s="438"/>
      <c r="WTI161" s="438"/>
      <c r="WTJ161" s="438"/>
      <c r="WTK161" s="438"/>
      <c r="WTL161" s="438"/>
      <c r="WTM161" s="438"/>
      <c r="WTN161" s="438"/>
      <c r="WTO161" s="438"/>
      <c r="WTP161" s="438"/>
      <c r="WTQ161" s="438"/>
      <c r="WTR161" s="438"/>
      <c r="WTS161" s="438"/>
      <c r="WTT161" s="438"/>
      <c r="WTU161" s="438"/>
      <c r="WTV161" s="438"/>
      <c r="WTW161" s="438"/>
      <c r="WTX161" s="438"/>
      <c r="WTY161" s="438"/>
      <c r="WTZ161" s="438"/>
      <c r="WUA161" s="438"/>
      <c r="WUB161" s="438"/>
      <c r="WUC161" s="438"/>
      <c r="WUD161" s="438"/>
      <c r="WUE161" s="438"/>
      <c r="WUF161" s="438"/>
      <c r="WUG161" s="438"/>
      <c r="WUH161" s="438"/>
      <c r="WUI161" s="438"/>
      <c r="WUJ161" s="438"/>
      <c r="WUK161" s="438"/>
      <c r="WUL161" s="438"/>
      <c r="WUM161" s="438"/>
      <c r="WUN161" s="438"/>
      <c r="WUO161" s="438"/>
      <c r="WUP161" s="438"/>
      <c r="WUQ161" s="438"/>
      <c r="WUR161" s="438"/>
      <c r="WUS161" s="438"/>
      <c r="WUT161" s="438"/>
      <c r="WUU161" s="438"/>
      <c r="WUV161" s="438"/>
      <c r="WUW161" s="438"/>
      <c r="WUX161" s="438"/>
      <c r="WUY161" s="438"/>
      <c r="WUZ161" s="438"/>
      <c r="WVA161" s="438"/>
      <c r="WVB161" s="438"/>
      <c r="WVC161" s="438"/>
      <c r="WVD161" s="438"/>
      <c r="WVE161" s="438"/>
      <c r="WVF161" s="438"/>
      <c r="WVG161" s="438"/>
      <c r="WVH161" s="438"/>
      <c r="WVI161" s="438"/>
      <c r="WVJ161" s="438"/>
      <c r="WVK161" s="438"/>
      <c r="WVL161" s="438"/>
      <c r="WVM161" s="438"/>
      <c r="WVN161" s="438"/>
      <c r="WVO161" s="438"/>
      <c r="WVP161" s="438"/>
      <c r="WVQ161" s="438"/>
      <c r="WVR161" s="438"/>
      <c r="WVS161" s="438"/>
      <c r="WVT161" s="438"/>
      <c r="WVU161" s="438"/>
      <c r="WVV161" s="438"/>
      <c r="WVW161" s="438"/>
      <c r="WVX161" s="438"/>
      <c r="WVY161" s="438"/>
      <c r="WVZ161" s="438"/>
      <c r="WWA161" s="438"/>
      <c r="WWB161" s="438"/>
      <c r="WWC161" s="438"/>
      <c r="WWD161" s="438"/>
      <c r="WWE161" s="438"/>
      <c r="WWF161" s="438"/>
      <c r="WWG161" s="438"/>
      <c r="WWH161" s="438"/>
      <c r="WWI161" s="438"/>
      <c r="WWJ161" s="438"/>
      <c r="WWK161" s="438"/>
      <c r="WWL161" s="438"/>
      <c r="WWM161" s="438"/>
      <c r="WWN161" s="438"/>
      <c r="WWO161" s="438"/>
      <c r="WWP161" s="438"/>
      <c r="WWQ161" s="438"/>
      <c r="WWR161" s="438"/>
      <c r="WWS161" s="438"/>
      <c r="WWT161" s="438"/>
      <c r="WWU161" s="438"/>
      <c r="WWV161" s="438"/>
      <c r="WWW161" s="438"/>
      <c r="WWX161" s="438"/>
      <c r="WWY161" s="438"/>
      <c r="WWZ161" s="438"/>
      <c r="WXA161" s="438"/>
      <c r="WXB161" s="438"/>
      <c r="WXC161" s="438"/>
      <c r="WXD161" s="438"/>
      <c r="WXE161" s="438"/>
      <c r="WXF161" s="438"/>
      <c r="WXG161" s="438"/>
      <c r="WXH161" s="438"/>
      <c r="WXI161" s="438"/>
      <c r="WXJ161" s="438"/>
      <c r="WXK161" s="438"/>
      <c r="WXL161" s="438"/>
      <c r="WXM161" s="438"/>
      <c r="WXN161" s="438"/>
      <c r="WXO161" s="438"/>
      <c r="WXP161" s="438"/>
      <c r="WXQ161" s="438"/>
      <c r="WXR161" s="438"/>
      <c r="WXS161" s="438"/>
      <c r="WXT161" s="438"/>
      <c r="WXU161" s="438"/>
      <c r="WXV161" s="438"/>
      <c r="WXW161" s="438"/>
      <c r="WXX161" s="438"/>
      <c r="WXY161" s="438"/>
      <c r="WXZ161" s="438"/>
      <c r="WYA161" s="438"/>
      <c r="WYB161" s="438"/>
      <c r="WYC161" s="438"/>
      <c r="WYD161" s="438"/>
      <c r="WYE161" s="438"/>
      <c r="WYF161" s="438"/>
      <c r="WYG161" s="438"/>
      <c r="WYH161" s="438"/>
      <c r="WYI161" s="438"/>
      <c r="WYJ161" s="438"/>
      <c r="WYK161" s="438"/>
      <c r="WYL161" s="438"/>
      <c r="WYM161" s="438"/>
      <c r="WYN161" s="438"/>
      <c r="WYO161" s="438"/>
      <c r="WYP161" s="438"/>
      <c r="WYQ161" s="438"/>
      <c r="WYR161" s="438"/>
      <c r="WYS161" s="438"/>
      <c r="WYT161" s="438"/>
      <c r="WYU161" s="438"/>
      <c r="WYV161" s="438"/>
      <c r="WYW161" s="438"/>
      <c r="WYX161" s="438"/>
      <c r="WYY161" s="438"/>
      <c r="WYZ161" s="438"/>
      <c r="WZA161" s="438"/>
      <c r="WZB161" s="438"/>
      <c r="WZC161" s="438"/>
      <c r="WZD161" s="438"/>
      <c r="WZE161" s="438"/>
      <c r="WZF161" s="438"/>
      <c r="WZG161" s="438"/>
      <c r="WZH161" s="438"/>
      <c r="WZI161" s="438"/>
      <c r="WZJ161" s="438"/>
      <c r="WZK161" s="438"/>
      <c r="WZL161" s="438"/>
      <c r="WZM161" s="438"/>
      <c r="WZN161" s="438"/>
      <c r="WZO161" s="438"/>
      <c r="WZP161" s="438"/>
      <c r="WZQ161" s="438"/>
      <c r="WZR161" s="438"/>
      <c r="WZS161" s="438"/>
      <c r="WZT161" s="438"/>
      <c r="WZU161" s="438"/>
      <c r="WZV161" s="438"/>
      <c r="WZW161" s="438"/>
      <c r="WZX161" s="438"/>
      <c r="WZY161" s="438"/>
      <c r="WZZ161" s="438"/>
      <c r="XAA161" s="438"/>
      <c r="XAB161" s="438"/>
      <c r="XAC161" s="438"/>
      <c r="XAD161" s="438"/>
      <c r="XAE161" s="438"/>
      <c r="XAF161" s="438"/>
      <c r="XAG161" s="438"/>
      <c r="XAH161" s="438"/>
      <c r="XAI161" s="438"/>
      <c r="XAJ161" s="438"/>
      <c r="XAK161" s="438"/>
      <c r="XAL161" s="438"/>
      <c r="XAM161" s="438"/>
      <c r="XAN161" s="438"/>
      <c r="XAO161" s="438"/>
      <c r="XAP161" s="438"/>
      <c r="XAQ161" s="438"/>
      <c r="XAR161" s="438"/>
      <c r="XAS161" s="438"/>
      <c r="XAT161" s="438"/>
      <c r="XAU161" s="438"/>
      <c r="XAV161" s="438"/>
      <c r="XAW161" s="438"/>
      <c r="XAX161" s="438"/>
      <c r="XAY161" s="438"/>
      <c r="XAZ161" s="438"/>
      <c r="XBA161" s="438"/>
      <c r="XBB161" s="438"/>
      <c r="XBC161" s="438"/>
      <c r="XBD161" s="438"/>
      <c r="XBE161" s="438"/>
      <c r="XBF161" s="438"/>
      <c r="XBG161" s="438"/>
      <c r="XBH161" s="438"/>
      <c r="XBI161" s="438"/>
      <c r="XBJ161" s="438"/>
      <c r="XBK161" s="438"/>
      <c r="XBL161" s="438"/>
      <c r="XBM161" s="438"/>
      <c r="XBN161" s="438"/>
      <c r="XBO161" s="438"/>
      <c r="XBP161" s="438"/>
      <c r="XBQ161" s="438"/>
      <c r="XBR161" s="438"/>
      <c r="XBS161" s="438"/>
      <c r="XBT161" s="438"/>
      <c r="XBU161" s="438"/>
      <c r="XBV161" s="438"/>
      <c r="XBW161" s="438"/>
      <c r="XBX161" s="438"/>
      <c r="XBY161" s="438"/>
      <c r="XBZ161" s="438"/>
      <c r="XCA161" s="438"/>
      <c r="XCB161" s="438"/>
      <c r="XCC161" s="438"/>
      <c r="XCD161" s="438"/>
      <c r="XCE161" s="438"/>
      <c r="XCF161" s="438"/>
      <c r="XCG161" s="438"/>
      <c r="XCH161" s="438"/>
      <c r="XCI161" s="438"/>
      <c r="XCJ161" s="438"/>
      <c r="XCK161" s="438"/>
      <c r="XCL161" s="438"/>
      <c r="XCM161" s="438"/>
      <c r="XCN161" s="438"/>
      <c r="XCO161" s="438"/>
      <c r="XCP161" s="438"/>
      <c r="XCQ161" s="438"/>
      <c r="XCR161" s="438"/>
      <c r="XCS161" s="438"/>
      <c r="XCT161" s="438"/>
      <c r="XCU161" s="438"/>
      <c r="XCV161" s="438"/>
      <c r="XCW161" s="438"/>
      <c r="XCX161" s="438"/>
      <c r="XCY161" s="438"/>
      <c r="XCZ161" s="438"/>
      <c r="XDA161" s="438"/>
      <c r="XDB161" s="438"/>
      <c r="XDC161" s="438"/>
      <c r="XDD161" s="438"/>
      <c r="XDE161" s="438"/>
      <c r="XDF161" s="438"/>
      <c r="XDG161" s="438"/>
      <c r="XDH161" s="438"/>
      <c r="XDI161" s="438"/>
      <c r="XDJ161" s="438"/>
      <c r="XDK161" s="438"/>
      <c r="XDL161" s="438"/>
      <c r="XDM161" s="438"/>
      <c r="XDN161" s="438"/>
      <c r="XDO161" s="438"/>
      <c r="XDP161" s="438"/>
      <c r="XDQ161" s="438"/>
      <c r="XDR161" s="438"/>
      <c r="XDS161" s="438"/>
      <c r="XDT161" s="438"/>
      <c r="XDU161" s="438"/>
      <c r="XDV161" s="438"/>
      <c r="XDW161" s="438"/>
      <c r="XDX161" s="438"/>
      <c r="XDY161" s="438"/>
      <c r="XDZ161" s="438"/>
      <c r="XEA161" s="438"/>
      <c r="XEB161" s="438"/>
      <c r="XEC161" s="438"/>
      <c r="XED161" s="438"/>
      <c r="XEE161" s="438"/>
      <c r="XEF161" s="438"/>
      <c r="XEG161" s="438"/>
      <c r="XEH161" s="438"/>
      <c r="XEI161" s="438"/>
      <c r="XEJ161" s="438"/>
      <c r="XEK161" s="438"/>
      <c r="XEL161" s="438"/>
      <c r="XEM161" s="438"/>
      <c r="XEN161" s="438"/>
      <c r="XEO161" s="438"/>
      <c r="XEP161" s="438"/>
      <c r="XEQ161" s="438"/>
      <c r="XER161" s="438"/>
      <c r="XES161" s="438"/>
      <c r="XET161" s="438"/>
      <c r="XEU161" s="438"/>
      <c r="XEV161" s="438"/>
      <c r="XEW161" s="438"/>
      <c r="XEX161" s="438"/>
      <c r="XEY161" s="438"/>
      <c r="XEZ161" s="438"/>
      <c r="XFA161" s="438"/>
      <c r="XFB161" s="438"/>
      <c r="XFC161" s="438"/>
      <c r="XFD161" s="438"/>
    </row>
    <row r="162" spans="1:16384" s="195" customFormat="1" ht="16.5" customHeight="1">
      <c r="A162" s="402" t="s">
        <v>783</v>
      </c>
      <c r="B162" s="402"/>
      <c r="C162" s="402"/>
      <c r="D162" s="402"/>
      <c r="E162" s="402"/>
      <c r="F162" s="402"/>
      <c r="G162" s="403"/>
      <c r="H162" s="403"/>
      <c r="I162" s="403"/>
      <c r="J162" s="403"/>
      <c r="K162" s="403"/>
      <c r="L162" s="403"/>
      <c r="M162" s="438"/>
      <c r="N162" s="438"/>
      <c r="O162" s="438"/>
      <c r="P162" s="438"/>
      <c r="Q162" s="438"/>
      <c r="R162" s="438"/>
      <c r="S162" s="438"/>
      <c r="T162" s="438"/>
      <c r="U162" s="438"/>
      <c r="V162" s="438"/>
      <c r="W162" s="438"/>
      <c r="X162" s="438"/>
      <c r="Y162" s="438"/>
      <c r="Z162" s="438"/>
      <c r="AA162" s="438"/>
      <c r="AB162" s="438"/>
      <c r="AC162" s="438"/>
      <c r="AD162" s="438"/>
      <c r="AE162" s="438"/>
      <c r="AF162" s="438"/>
      <c r="AG162" s="438"/>
      <c r="AH162" s="438"/>
      <c r="AI162" s="438"/>
      <c r="AJ162" s="438"/>
      <c r="AK162" s="438"/>
      <c r="AL162" s="438"/>
      <c r="AM162" s="438"/>
      <c r="AN162" s="438"/>
      <c r="AO162" s="438"/>
      <c r="AP162" s="438"/>
      <c r="AQ162" s="438"/>
      <c r="AR162" s="438"/>
      <c r="AS162" s="438"/>
      <c r="AT162" s="438"/>
      <c r="AU162" s="438"/>
      <c r="AV162" s="438"/>
      <c r="AW162" s="438"/>
      <c r="AX162" s="438"/>
      <c r="AY162" s="438"/>
      <c r="AZ162" s="438"/>
      <c r="BA162" s="438"/>
      <c r="BB162" s="438"/>
      <c r="BC162" s="438"/>
      <c r="BD162" s="438"/>
      <c r="BE162" s="438"/>
      <c r="BF162" s="438"/>
      <c r="BG162" s="438"/>
      <c r="BH162" s="438"/>
      <c r="BI162" s="438"/>
      <c r="BJ162" s="438"/>
      <c r="BK162" s="438"/>
      <c r="BL162" s="438"/>
      <c r="BM162" s="438"/>
      <c r="BN162" s="438"/>
      <c r="BO162" s="438"/>
      <c r="BP162" s="438"/>
      <c r="BQ162" s="438"/>
      <c r="BR162" s="438"/>
      <c r="BS162" s="438"/>
      <c r="BT162" s="438"/>
      <c r="BU162" s="438"/>
      <c r="BV162" s="438"/>
      <c r="BW162" s="438"/>
      <c r="BX162" s="438"/>
      <c r="BY162" s="438"/>
      <c r="BZ162" s="438"/>
      <c r="CA162" s="438"/>
      <c r="CB162" s="438"/>
      <c r="CC162" s="438"/>
      <c r="CD162" s="438"/>
      <c r="CE162" s="438"/>
      <c r="CF162" s="438"/>
      <c r="CG162" s="438"/>
      <c r="CH162" s="438"/>
      <c r="CI162" s="438"/>
      <c r="CJ162" s="438"/>
      <c r="CK162" s="438"/>
      <c r="CL162" s="438"/>
      <c r="CM162" s="438"/>
      <c r="CN162" s="438"/>
      <c r="CO162" s="438"/>
      <c r="CP162" s="438"/>
      <c r="CQ162" s="438"/>
      <c r="CR162" s="438"/>
      <c r="CS162" s="438"/>
      <c r="CT162" s="438"/>
      <c r="CU162" s="438"/>
      <c r="CV162" s="438"/>
      <c r="CW162" s="438"/>
      <c r="CX162" s="438"/>
      <c r="CY162" s="438"/>
      <c r="CZ162" s="438"/>
      <c r="DA162" s="438"/>
      <c r="DB162" s="438"/>
      <c r="DC162" s="438"/>
      <c r="DD162" s="438"/>
      <c r="DE162" s="438"/>
      <c r="DF162" s="438"/>
      <c r="DG162" s="438"/>
      <c r="DH162" s="438"/>
      <c r="DI162" s="438"/>
      <c r="DJ162" s="438"/>
      <c r="DK162" s="438"/>
      <c r="DL162" s="438"/>
      <c r="DM162" s="438"/>
      <c r="DN162" s="438"/>
      <c r="DO162" s="438"/>
      <c r="DP162" s="438"/>
      <c r="DQ162" s="438"/>
      <c r="DR162" s="438"/>
      <c r="DS162" s="438"/>
      <c r="DT162" s="438"/>
      <c r="DU162" s="438"/>
      <c r="DV162" s="438"/>
      <c r="DW162" s="438"/>
      <c r="DX162" s="438"/>
      <c r="DY162" s="438"/>
      <c r="DZ162" s="438"/>
      <c r="EA162" s="438"/>
      <c r="EB162" s="438"/>
      <c r="EC162" s="438"/>
      <c r="ED162" s="438"/>
      <c r="EE162" s="438"/>
      <c r="EF162" s="438"/>
      <c r="EG162" s="438"/>
      <c r="EH162" s="438"/>
      <c r="EI162" s="438"/>
      <c r="EJ162" s="438"/>
      <c r="EK162" s="438"/>
      <c r="EL162" s="438"/>
      <c r="EM162" s="438"/>
      <c r="EN162" s="438"/>
      <c r="EO162" s="438"/>
      <c r="EP162" s="438"/>
      <c r="EQ162" s="438"/>
      <c r="ER162" s="438"/>
      <c r="ES162" s="438"/>
      <c r="ET162" s="438"/>
      <c r="EU162" s="438"/>
      <c r="EV162" s="438"/>
      <c r="EW162" s="438"/>
      <c r="EX162" s="438"/>
      <c r="EY162" s="438"/>
      <c r="EZ162" s="438"/>
      <c r="FA162" s="438"/>
      <c r="FB162" s="438"/>
      <c r="FC162" s="438"/>
      <c r="FD162" s="438"/>
      <c r="FE162" s="438"/>
      <c r="FF162" s="438"/>
      <c r="FG162" s="438"/>
      <c r="FH162" s="438"/>
      <c r="FI162" s="438"/>
      <c r="FJ162" s="438"/>
      <c r="FK162" s="438"/>
      <c r="FL162" s="438"/>
      <c r="FM162" s="438"/>
      <c r="FN162" s="438"/>
      <c r="FO162" s="438"/>
      <c r="FP162" s="438"/>
      <c r="FQ162" s="438"/>
      <c r="FR162" s="438"/>
      <c r="FS162" s="438"/>
      <c r="FT162" s="438"/>
      <c r="FU162" s="438"/>
      <c r="FV162" s="438"/>
      <c r="FW162" s="438"/>
      <c r="FX162" s="438"/>
      <c r="FY162" s="438"/>
      <c r="FZ162" s="438"/>
      <c r="GA162" s="438"/>
      <c r="GB162" s="438"/>
      <c r="GC162" s="438"/>
      <c r="GD162" s="438"/>
      <c r="GE162" s="438"/>
      <c r="GF162" s="438"/>
      <c r="GG162" s="438"/>
      <c r="GH162" s="438"/>
      <c r="GI162" s="438"/>
      <c r="GJ162" s="438"/>
      <c r="GK162" s="438"/>
      <c r="GL162" s="438"/>
      <c r="GM162" s="438"/>
      <c r="GN162" s="438"/>
      <c r="GO162" s="438"/>
      <c r="GP162" s="438"/>
      <c r="GQ162" s="438"/>
      <c r="GR162" s="438"/>
      <c r="GS162" s="438"/>
      <c r="GT162" s="438"/>
      <c r="GU162" s="438"/>
      <c r="GV162" s="438"/>
      <c r="GW162" s="438"/>
      <c r="GX162" s="438"/>
      <c r="GY162" s="438"/>
      <c r="GZ162" s="438"/>
      <c r="HA162" s="438"/>
      <c r="HB162" s="438"/>
      <c r="HC162" s="438"/>
      <c r="HD162" s="438"/>
      <c r="HE162" s="438"/>
      <c r="HF162" s="438"/>
      <c r="HG162" s="438"/>
      <c r="HH162" s="438"/>
      <c r="HI162" s="438"/>
      <c r="HJ162" s="438"/>
      <c r="HK162" s="438"/>
      <c r="HL162" s="438"/>
      <c r="HM162" s="438"/>
      <c r="HN162" s="438"/>
      <c r="HO162" s="438"/>
      <c r="HP162" s="438"/>
      <c r="HQ162" s="438"/>
      <c r="HR162" s="438"/>
      <c r="HS162" s="438"/>
      <c r="HT162" s="438"/>
      <c r="HU162" s="438"/>
      <c r="HV162" s="438"/>
      <c r="HW162" s="438"/>
      <c r="HX162" s="438"/>
      <c r="HY162" s="438"/>
      <c r="HZ162" s="438"/>
      <c r="IA162" s="438"/>
      <c r="IB162" s="438"/>
      <c r="IC162" s="438"/>
      <c r="ID162" s="438"/>
      <c r="IE162" s="438"/>
      <c r="IF162" s="438"/>
      <c r="IG162" s="438"/>
      <c r="IH162" s="438"/>
      <c r="II162" s="438"/>
      <c r="IJ162" s="438"/>
      <c r="IK162" s="438"/>
      <c r="IL162" s="438"/>
      <c r="IM162" s="438"/>
      <c r="IN162" s="438"/>
      <c r="IO162" s="438"/>
      <c r="IP162" s="438"/>
      <c r="IQ162" s="438"/>
      <c r="IR162" s="438"/>
      <c r="IS162" s="438"/>
      <c r="IT162" s="438"/>
      <c r="IU162" s="438"/>
      <c r="IV162" s="438"/>
      <c r="IW162" s="438"/>
      <c r="IX162" s="438"/>
      <c r="IY162" s="438"/>
      <c r="IZ162" s="438"/>
      <c r="JA162" s="438"/>
      <c r="JB162" s="438"/>
      <c r="JC162" s="438"/>
      <c r="JD162" s="438"/>
      <c r="JE162" s="438"/>
      <c r="JF162" s="438"/>
      <c r="JG162" s="438"/>
      <c r="JH162" s="438"/>
      <c r="JI162" s="438"/>
      <c r="JJ162" s="438"/>
      <c r="JK162" s="438"/>
      <c r="JL162" s="438"/>
      <c r="JM162" s="438"/>
      <c r="JN162" s="438"/>
      <c r="JO162" s="438"/>
      <c r="JP162" s="438"/>
      <c r="JQ162" s="438"/>
      <c r="JR162" s="438"/>
      <c r="JS162" s="438"/>
      <c r="JT162" s="438"/>
      <c r="JU162" s="438"/>
      <c r="JV162" s="438"/>
      <c r="JW162" s="438"/>
      <c r="JX162" s="438"/>
      <c r="JY162" s="438"/>
      <c r="JZ162" s="438"/>
      <c r="KA162" s="438"/>
      <c r="KB162" s="438"/>
      <c r="KC162" s="438"/>
      <c r="KD162" s="438"/>
      <c r="KE162" s="438"/>
      <c r="KF162" s="438"/>
      <c r="KG162" s="438"/>
      <c r="KH162" s="438"/>
      <c r="KI162" s="438"/>
      <c r="KJ162" s="438"/>
      <c r="KK162" s="438"/>
      <c r="KL162" s="438"/>
      <c r="KM162" s="438"/>
      <c r="KN162" s="438"/>
      <c r="KO162" s="438"/>
      <c r="KP162" s="438"/>
      <c r="KQ162" s="438"/>
      <c r="KR162" s="438"/>
      <c r="KS162" s="438"/>
      <c r="KT162" s="438"/>
      <c r="KU162" s="438"/>
      <c r="KV162" s="438"/>
      <c r="KW162" s="438"/>
      <c r="KX162" s="438"/>
      <c r="KY162" s="438"/>
      <c r="KZ162" s="438"/>
      <c r="LA162" s="438"/>
      <c r="LB162" s="438"/>
      <c r="LC162" s="438"/>
      <c r="LD162" s="438"/>
      <c r="LE162" s="438"/>
      <c r="LF162" s="438"/>
      <c r="LG162" s="438"/>
      <c r="LH162" s="438"/>
      <c r="LI162" s="438"/>
      <c r="LJ162" s="438"/>
      <c r="LK162" s="438"/>
      <c r="LL162" s="438"/>
      <c r="LM162" s="438"/>
      <c r="LN162" s="438"/>
      <c r="LO162" s="438"/>
      <c r="LP162" s="438"/>
      <c r="LQ162" s="438"/>
      <c r="LR162" s="438"/>
      <c r="LS162" s="438"/>
      <c r="LT162" s="438"/>
      <c r="LU162" s="438"/>
      <c r="LV162" s="438"/>
      <c r="LW162" s="438"/>
      <c r="LX162" s="438"/>
      <c r="LY162" s="438"/>
      <c r="LZ162" s="438"/>
      <c r="MA162" s="438"/>
      <c r="MB162" s="438"/>
      <c r="MC162" s="438"/>
      <c r="MD162" s="438"/>
      <c r="ME162" s="438"/>
      <c r="MF162" s="438"/>
      <c r="MG162" s="438"/>
      <c r="MH162" s="438"/>
      <c r="MI162" s="438"/>
      <c r="MJ162" s="438"/>
      <c r="MK162" s="438"/>
      <c r="ML162" s="438"/>
      <c r="MM162" s="438"/>
      <c r="MN162" s="438"/>
      <c r="MO162" s="438"/>
      <c r="MP162" s="438"/>
      <c r="MQ162" s="438"/>
      <c r="MR162" s="438"/>
      <c r="MS162" s="438"/>
      <c r="MT162" s="438"/>
      <c r="MU162" s="438"/>
      <c r="MV162" s="438"/>
      <c r="MW162" s="438"/>
      <c r="MX162" s="438"/>
      <c r="MY162" s="438"/>
      <c r="MZ162" s="438"/>
      <c r="NA162" s="438"/>
      <c r="NB162" s="438"/>
      <c r="NC162" s="438"/>
      <c r="ND162" s="438"/>
      <c r="NE162" s="438"/>
      <c r="NF162" s="438"/>
      <c r="NG162" s="438"/>
      <c r="NH162" s="438"/>
      <c r="NI162" s="438"/>
      <c r="NJ162" s="438"/>
      <c r="NK162" s="438"/>
      <c r="NL162" s="438"/>
      <c r="NM162" s="438"/>
      <c r="NN162" s="438"/>
      <c r="NO162" s="438"/>
      <c r="NP162" s="438"/>
      <c r="NQ162" s="438"/>
      <c r="NR162" s="438"/>
      <c r="NS162" s="438"/>
      <c r="NT162" s="438"/>
      <c r="NU162" s="438"/>
      <c r="NV162" s="438"/>
      <c r="NW162" s="438"/>
      <c r="NX162" s="438"/>
      <c r="NY162" s="438"/>
      <c r="NZ162" s="438"/>
      <c r="OA162" s="438"/>
      <c r="OB162" s="438"/>
      <c r="OC162" s="438"/>
      <c r="OD162" s="438"/>
      <c r="OE162" s="438"/>
      <c r="OF162" s="438"/>
      <c r="OG162" s="438"/>
      <c r="OH162" s="438"/>
      <c r="OI162" s="438"/>
      <c r="OJ162" s="438"/>
      <c r="OK162" s="438"/>
      <c r="OL162" s="438"/>
      <c r="OM162" s="438"/>
      <c r="ON162" s="438"/>
      <c r="OO162" s="438"/>
      <c r="OP162" s="438"/>
      <c r="OQ162" s="438"/>
      <c r="OR162" s="438"/>
      <c r="OS162" s="438"/>
      <c r="OT162" s="438"/>
      <c r="OU162" s="438"/>
      <c r="OV162" s="438"/>
      <c r="OW162" s="438"/>
      <c r="OX162" s="438"/>
      <c r="OY162" s="438"/>
      <c r="OZ162" s="438"/>
      <c r="PA162" s="438"/>
      <c r="PB162" s="438"/>
      <c r="PC162" s="438"/>
      <c r="PD162" s="438"/>
      <c r="PE162" s="438"/>
      <c r="PF162" s="438"/>
      <c r="PG162" s="438"/>
      <c r="PH162" s="438"/>
      <c r="PI162" s="438"/>
      <c r="PJ162" s="438"/>
      <c r="PK162" s="438"/>
      <c r="PL162" s="438"/>
      <c r="PM162" s="438"/>
      <c r="PN162" s="438"/>
      <c r="PO162" s="438"/>
      <c r="PP162" s="438"/>
      <c r="PQ162" s="438"/>
      <c r="PR162" s="438"/>
      <c r="PS162" s="438"/>
      <c r="PT162" s="438"/>
      <c r="PU162" s="438"/>
      <c r="PV162" s="438"/>
      <c r="PW162" s="438"/>
      <c r="PX162" s="438"/>
      <c r="PY162" s="438"/>
      <c r="PZ162" s="438"/>
      <c r="QA162" s="438"/>
      <c r="QB162" s="438"/>
      <c r="QC162" s="438"/>
      <c r="QD162" s="438"/>
      <c r="QE162" s="438"/>
      <c r="QF162" s="438"/>
      <c r="QG162" s="438"/>
      <c r="QH162" s="438"/>
      <c r="QI162" s="438"/>
      <c r="QJ162" s="438"/>
      <c r="QK162" s="438"/>
      <c r="QL162" s="438"/>
      <c r="QM162" s="438"/>
      <c r="QN162" s="438"/>
      <c r="QO162" s="438"/>
      <c r="QP162" s="438"/>
      <c r="QQ162" s="438"/>
      <c r="QR162" s="438"/>
      <c r="QS162" s="438"/>
      <c r="QT162" s="438"/>
      <c r="QU162" s="438"/>
      <c r="QV162" s="438"/>
      <c r="QW162" s="438"/>
      <c r="QX162" s="438"/>
      <c r="QY162" s="438"/>
      <c r="QZ162" s="438"/>
      <c r="RA162" s="438"/>
      <c r="RB162" s="438"/>
      <c r="RC162" s="438"/>
      <c r="RD162" s="438"/>
      <c r="RE162" s="438"/>
      <c r="RF162" s="438"/>
      <c r="RG162" s="438"/>
      <c r="RH162" s="438"/>
      <c r="RI162" s="438"/>
      <c r="RJ162" s="438"/>
      <c r="RK162" s="438"/>
      <c r="RL162" s="438"/>
      <c r="RM162" s="438"/>
      <c r="RN162" s="438"/>
      <c r="RO162" s="438"/>
      <c r="RP162" s="438"/>
      <c r="RQ162" s="438"/>
      <c r="RR162" s="438"/>
      <c r="RS162" s="438"/>
      <c r="RT162" s="438"/>
      <c r="RU162" s="438"/>
      <c r="RV162" s="438"/>
      <c r="RW162" s="438"/>
      <c r="RX162" s="438"/>
      <c r="RY162" s="438"/>
      <c r="RZ162" s="438"/>
      <c r="SA162" s="438"/>
      <c r="SB162" s="438"/>
      <c r="SC162" s="438"/>
      <c r="SD162" s="438"/>
      <c r="SE162" s="438"/>
      <c r="SF162" s="438"/>
      <c r="SG162" s="438"/>
      <c r="SH162" s="438"/>
      <c r="SI162" s="438"/>
      <c r="SJ162" s="438"/>
      <c r="SK162" s="438"/>
      <c r="SL162" s="438"/>
      <c r="SM162" s="438"/>
      <c r="SN162" s="438"/>
      <c r="SO162" s="438"/>
      <c r="SP162" s="438"/>
      <c r="SQ162" s="438"/>
      <c r="SR162" s="438"/>
      <c r="SS162" s="438"/>
      <c r="ST162" s="438"/>
      <c r="SU162" s="438"/>
      <c r="SV162" s="438"/>
      <c r="SW162" s="438"/>
      <c r="SX162" s="438"/>
      <c r="SY162" s="438"/>
      <c r="SZ162" s="438"/>
      <c r="TA162" s="438"/>
      <c r="TB162" s="438"/>
      <c r="TC162" s="438"/>
      <c r="TD162" s="438"/>
      <c r="TE162" s="438"/>
      <c r="TF162" s="438"/>
      <c r="TG162" s="438"/>
      <c r="TH162" s="438"/>
      <c r="TI162" s="438"/>
      <c r="TJ162" s="438"/>
      <c r="TK162" s="438"/>
      <c r="TL162" s="438"/>
      <c r="TM162" s="438"/>
      <c r="TN162" s="438"/>
      <c r="TO162" s="438"/>
      <c r="TP162" s="438"/>
      <c r="TQ162" s="438"/>
      <c r="TR162" s="438"/>
      <c r="TS162" s="438"/>
      <c r="TT162" s="438"/>
      <c r="TU162" s="438"/>
      <c r="TV162" s="438"/>
      <c r="TW162" s="438"/>
      <c r="TX162" s="438"/>
      <c r="TY162" s="438"/>
      <c r="TZ162" s="438"/>
      <c r="UA162" s="438"/>
      <c r="UB162" s="438"/>
      <c r="UC162" s="438"/>
      <c r="UD162" s="438"/>
      <c r="UE162" s="438"/>
      <c r="UF162" s="438"/>
      <c r="UG162" s="438"/>
      <c r="UH162" s="438"/>
      <c r="UI162" s="438"/>
      <c r="UJ162" s="438"/>
      <c r="UK162" s="438"/>
      <c r="UL162" s="438"/>
      <c r="UM162" s="438"/>
      <c r="UN162" s="438"/>
      <c r="UO162" s="438"/>
      <c r="UP162" s="438"/>
      <c r="UQ162" s="438"/>
      <c r="UR162" s="438"/>
      <c r="US162" s="438"/>
      <c r="UT162" s="438"/>
      <c r="UU162" s="438"/>
      <c r="UV162" s="438"/>
      <c r="UW162" s="438"/>
      <c r="UX162" s="438"/>
      <c r="UY162" s="438"/>
      <c r="UZ162" s="438"/>
      <c r="VA162" s="438"/>
      <c r="VB162" s="438"/>
      <c r="VC162" s="438"/>
      <c r="VD162" s="438"/>
      <c r="VE162" s="438"/>
      <c r="VF162" s="438"/>
      <c r="VG162" s="438"/>
      <c r="VH162" s="438"/>
      <c r="VI162" s="438"/>
      <c r="VJ162" s="438"/>
      <c r="VK162" s="438"/>
      <c r="VL162" s="438"/>
      <c r="VM162" s="438"/>
      <c r="VN162" s="438"/>
      <c r="VO162" s="438"/>
      <c r="VP162" s="438"/>
      <c r="VQ162" s="438"/>
      <c r="VR162" s="438"/>
      <c r="VS162" s="438"/>
      <c r="VT162" s="438"/>
      <c r="VU162" s="438"/>
      <c r="VV162" s="438"/>
      <c r="VW162" s="438"/>
      <c r="VX162" s="438"/>
      <c r="VY162" s="438"/>
      <c r="VZ162" s="438"/>
      <c r="WA162" s="438"/>
      <c r="WB162" s="438"/>
      <c r="WC162" s="438"/>
      <c r="WD162" s="438"/>
      <c r="WE162" s="438"/>
      <c r="WF162" s="438"/>
      <c r="WG162" s="438"/>
      <c r="WH162" s="438"/>
      <c r="WI162" s="438"/>
      <c r="WJ162" s="438"/>
      <c r="WK162" s="438"/>
      <c r="WL162" s="438"/>
      <c r="WM162" s="438"/>
      <c r="WN162" s="438"/>
      <c r="WO162" s="438"/>
      <c r="WP162" s="438"/>
      <c r="WQ162" s="438"/>
      <c r="WR162" s="438"/>
      <c r="WS162" s="438"/>
      <c r="WT162" s="438"/>
      <c r="WU162" s="438"/>
      <c r="WV162" s="438"/>
      <c r="WW162" s="438"/>
      <c r="WX162" s="438"/>
      <c r="WY162" s="438"/>
      <c r="WZ162" s="438"/>
      <c r="XA162" s="438"/>
      <c r="XB162" s="438"/>
      <c r="XC162" s="438"/>
      <c r="XD162" s="438"/>
      <c r="XE162" s="438"/>
      <c r="XF162" s="438"/>
      <c r="XG162" s="438"/>
      <c r="XH162" s="438"/>
      <c r="XI162" s="438"/>
      <c r="XJ162" s="438"/>
      <c r="XK162" s="438"/>
      <c r="XL162" s="438"/>
      <c r="XM162" s="438"/>
      <c r="XN162" s="438"/>
      <c r="XO162" s="438"/>
      <c r="XP162" s="438"/>
      <c r="XQ162" s="438"/>
      <c r="XR162" s="438"/>
      <c r="XS162" s="438"/>
      <c r="XT162" s="438"/>
      <c r="XU162" s="438"/>
      <c r="XV162" s="438"/>
      <c r="XW162" s="438"/>
      <c r="XX162" s="438"/>
      <c r="XY162" s="438"/>
      <c r="XZ162" s="438"/>
      <c r="YA162" s="438"/>
      <c r="YB162" s="438"/>
      <c r="YC162" s="438"/>
      <c r="YD162" s="438"/>
      <c r="YE162" s="438"/>
      <c r="YF162" s="438"/>
      <c r="YG162" s="438"/>
      <c r="YH162" s="438"/>
      <c r="YI162" s="438"/>
      <c r="YJ162" s="438"/>
      <c r="YK162" s="438"/>
      <c r="YL162" s="438"/>
      <c r="YM162" s="438"/>
      <c r="YN162" s="438"/>
      <c r="YO162" s="438"/>
      <c r="YP162" s="438"/>
      <c r="YQ162" s="438"/>
      <c r="YR162" s="438"/>
      <c r="YS162" s="438"/>
      <c r="YT162" s="438"/>
      <c r="YU162" s="438"/>
      <c r="YV162" s="438"/>
      <c r="YW162" s="438"/>
      <c r="YX162" s="438"/>
      <c r="YY162" s="438"/>
      <c r="YZ162" s="438"/>
      <c r="ZA162" s="438"/>
      <c r="ZB162" s="438"/>
      <c r="ZC162" s="438"/>
      <c r="ZD162" s="438"/>
      <c r="ZE162" s="438"/>
      <c r="ZF162" s="438"/>
      <c r="ZG162" s="438"/>
      <c r="ZH162" s="438"/>
      <c r="ZI162" s="438"/>
      <c r="ZJ162" s="438"/>
      <c r="ZK162" s="438"/>
      <c r="ZL162" s="438"/>
      <c r="ZM162" s="438"/>
      <c r="ZN162" s="438"/>
      <c r="ZO162" s="438"/>
      <c r="ZP162" s="438"/>
      <c r="ZQ162" s="438"/>
      <c r="ZR162" s="438"/>
      <c r="ZS162" s="438"/>
      <c r="ZT162" s="438"/>
      <c r="ZU162" s="438"/>
      <c r="ZV162" s="438"/>
      <c r="ZW162" s="438"/>
      <c r="ZX162" s="438"/>
      <c r="ZY162" s="438"/>
      <c r="ZZ162" s="438"/>
      <c r="AAA162" s="438"/>
      <c r="AAB162" s="438"/>
      <c r="AAC162" s="438"/>
      <c r="AAD162" s="438"/>
      <c r="AAE162" s="438"/>
      <c r="AAF162" s="438"/>
      <c r="AAG162" s="438"/>
      <c r="AAH162" s="438"/>
      <c r="AAI162" s="438"/>
      <c r="AAJ162" s="438"/>
      <c r="AAK162" s="438"/>
      <c r="AAL162" s="438"/>
      <c r="AAM162" s="438"/>
      <c r="AAN162" s="438"/>
      <c r="AAO162" s="438"/>
      <c r="AAP162" s="438"/>
      <c r="AAQ162" s="438"/>
      <c r="AAR162" s="438"/>
      <c r="AAS162" s="438"/>
      <c r="AAT162" s="438"/>
      <c r="AAU162" s="438"/>
      <c r="AAV162" s="438"/>
      <c r="AAW162" s="438"/>
      <c r="AAX162" s="438"/>
      <c r="AAY162" s="438"/>
      <c r="AAZ162" s="438"/>
      <c r="ABA162" s="438"/>
      <c r="ABB162" s="438"/>
      <c r="ABC162" s="438"/>
      <c r="ABD162" s="438"/>
      <c r="ABE162" s="438"/>
      <c r="ABF162" s="438"/>
      <c r="ABG162" s="438"/>
      <c r="ABH162" s="438"/>
      <c r="ABI162" s="438"/>
      <c r="ABJ162" s="438"/>
      <c r="ABK162" s="438"/>
      <c r="ABL162" s="438"/>
      <c r="ABM162" s="438"/>
      <c r="ABN162" s="438"/>
      <c r="ABO162" s="438"/>
      <c r="ABP162" s="438"/>
      <c r="ABQ162" s="438"/>
      <c r="ABR162" s="438"/>
      <c r="ABS162" s="438"/>
      <c r="ABT162" s="438"/>
      <c r="ABU162" s="438"/>
      <c r="ABV162" s="438"/>
      <c r="ABW162" s="438"/>
      <c r="ABX162" s="438"/>
      <c r="ABY162" s="438"/>
      <c r="ABZ162" s="438"/>
      <c r="ACA162" s="438"/>
      <c r="ACB162" s="438"/>
      <c r="ACC162" s="438"/>
      <c r="ACD162" s="438"/>
      <c r="ACE162" s="438"/>
      <c r="ACF162" s="438"/>
      <c r="ACG162" s="438"/>
      <c r="ACH162" s="438"/>
      <c r="ACI162" s="438"/>
      <c r="ACJ162" s="438"/>
      <c r="ACK162" s="438"/>
      <c r="ACL162" s="438"/>
      <c r="ACM162" s="438"/>
      <c r="ACN162" s="438"/>
      <c r="ACO162" s="438"/>
      <c r="ACP162" s="438"/>
      <c r="ACQ162" s="438"/>
      <c r="ACR162" s="438"/>
      <c r="ACS162" s="438"/>
      <c r="ACT162" s="438"/>
      <c r="ACU162" s="438"/>
      <c r="ACV162" s="438"/>
      <c r="ACW162" s="438"/>
      <c r="ACX162" s="438"/>
      <c r="ACY162" s="438"/>
      <c r="ACZ162" s="438"/>
      <c r="ADA162" s="438"/>
      <c r="ADB162" s="438"/>
      <c r="ADC162" s="438"/>
      <c r="ADD162" s="438"/>
      <c r="ADE162" s="438"/>
      <c r="ADF162" s="438"/>
      <c r="ADG162" s="438"/>
      <c r="ADH162" s="438"/>
      <c r="ADI162" s="438"/>
      <c r="ADJ162" s="438"/>
      <c r="ADK162" s="438"/>
      <c r="ADL162" s="438"/>
      <c r="ADM162" s="438"/>
      <c r="ADN162" s="438"/>
      <c r="ADO162" s="438"/>
      <c r="ADP162" s="438"/>
      <c r="ADQ162" s="438"/>
      <c r="ADR162" s="438"/>
      <c r="ADS162" s="438"/>
      <c r="ADT162" s="438"/>
      <c r="ADU162" s="438"/>
      <c r="ADV162" s="438"/>
      <c r="ADW162" s="438"/>
      <c r="ADX162" s="438"/>
      <c r="ADY162" s="438"/>
      <c r="ADZ162" s="438"/>
      <c r="AEA162" s="438"/>
      <c r="AEB162" s="438"/>
      <c r="AEC162" s="438"/>
      <c r="AED162" s="438"/>
      <c r="AEE162" s="438"/>
      <c r="AEF162" s="438"/>
      <c r="AEG162" s="438"/>
      <c r="AEH162" s="438"/>
      <c r="AEI162" s="438"/>
      <c r="AEJ162" s="438"/>
      <c r="AEK162" s="438"/>
      <c r="AEL162" s="438"/>
      <c r="AEM162" s="438"/>
      <c r="AEN162" s="438"/>
      <c r="AEO162" s="438"/>
      <c r="AEP162" s="438"/>
      <c r="AEQ162" s="438"/>
      <c r="AER162" s="438"/>
      <c r="AES162" s="438"/>
      <c r="AET162" s="438"/>
      <c r="AEU162" s="438"/>
      <c r="AEV162" s="438"/>
      <c r="AEW162" s="438"/>
      <c r="AEX162" s="438"/>
      <c r="AEY162" s="438"/>
      <c r="AEZ162" s="438"/>
      <c r="AFA162" s="438"/>
      <c r="AFB162" s="438"/>
      <c r="AFC162" s="438"/>
      <c r="AFD162" s="438"/>
      <c r="AFE162" s="438"/>
      <c r="AFF162" s="438"/>
      <c r="AFG162" s="438"/>
      <c r="AFH162" s="438"/>
      <c r="AFI162" s="438"/>
      <c r="AFJ162" s="438"/>
      <c r="AFK162" s="438"/>
      <c r="AFL162" s="438"/>
      <c r="AFM162" s="438"/>
      <c r="AFN162" s="438"/>
      <c r="AFO162" s="438"/>
      <c r="AFP162" s="438"/>
      <c r="AFQ162" s="438"/>
      <c r="AFR162" s="438"/>
      <c r="AFS162" s="438"/>
      <c r="AFT162" s="438"/>
      <c r="AFU162" s="438"/>
      <c r="AFV162" s="438"/>
      <c r="AFW162" s="438"/>
      <c r="AFX162" s="438"/>
      <c r="AFY162" s="438"/>
      <c r="AFZ162" s="438"/>
      <c r="AGA162" s="438"/>
      <c r="AGB162" s="438"/>
      <c r="AGC162" s="438"/>
      <c r="AGD162" s="438"/>
      <c r="AGE162" s="438"/>
      <c r="AGF162" s="438"/>
      <c r="AGG162" s="438"/>
      <c r="AGH162" s="438"/>
      <c r="AGI162" s="438"/>
      <c r="AGJ162" s="438"/>
      <c r="AGK162" s="438"/>
      <c r="AGL162" s="438"/>
      <c r="AGM162" s="438"/>
      <c r="AGN162" s="438"/>
      <c r="AGO162" s="438"/>
      <c r="AGP162" s="438"/>
      <c r="AGQ162" s="438"/>
      <c r="AGR162" s="438"/>
      <c r="AGS162" s="438"/>
      <c r="AGT162" s="438"/>
      <c r="AGU162" s="438"/>
      <c r="AGV162" s="438"/>
      <c r="AGW162" s="438"/>
      <c r="AGX162" s="438"/>
      <c r="AGY162" s="438"/>
      <c r="AGZ162" s="438"/>
      <c r="AHA162" s="438"/>
      <c r="AHB162" s="438"/>
      <c r="AHC162" s="438"/>
      <c r="AHD162" s="438"/>
      <c r="AHE162" s="438"/>
      <c r="AHF162" s="438"/>
      <c r="AHG162" s="438"/>
      <c r="AHH162" s="438"/>
      <c r="AHI162" s="438"/>
      <c r="AHJ162" s="438"/>
      <c r="AHK162" s="438"/>
      <c r="AHL162" s="438"/>
      <c r="AHM162" s="438"/>
      <c r="AHN162" s="438"/>
      <c r="AHO162" s="438"/>
      <c r="AHP162" s="438"/>
      <c r="AHQ162" s="438"/>
      <c r="AHR162" s="438"/>
      <c r="AHS162" s="438"/>
      <c r="AHT162" s="438"/>
      <c r="AHU162" s="438"/>
      <c r="AHV162" s="438"/>
      <c r="AHW162" s="438"/>
      <c r="AHX162" s="438"/>
      <c r="AHY162" s="438"/>
      <c r="AHZ162" s="438"/>
      <c r="AIA162" s="438"/>
      <c r="AIB162" s="438"/>
      <c r="AIC162" s="438"/>
      <c r="AID162" s="438"/>
      <c r="AIE162" s="438"/>
      <c r="AIF162" s="438"/>
      <c r="AIG162" s="438"/>
      <c r="AIH162" s="438"/>
      <c r="AII162" s="438"/>
      <c r="AIJ162" s="438"/>
      <c r="AIK162" s="438"/>
      <c r="AIL162" s="438"/>
      <c r="AIM162" s="438"/>
      <c r="AIN162" s="438"/>
      <c r="AIO162" s="438"/>
      <c r="AIP162" s="438"/>
      <c r="AIQ162" s="438"/>
      <c r="AIR162" s="438"/>
      <c r="AIS162" s="438"/>
      <c r="AIT162" s="438"/>
      <c r="AIU162" s="438"/>
      <c r="AIV162" s="438"/>
      <c r="AIW162" s="438"/>
      <c r="AIX162" s="438"/>
      <c r="AIY162" s="438"/>
      <c r="AIZ162" s="438"/>
      <c r="AJA162" s="438"/>
      <c r="AJB162" s="438"/>
      <c r="AJC162" s="438"/>
      <c r="AJD162" s="438"/>
      <c r="AJE162" s="438"/>
      <c r="AJF162" s="438"/>
      <c r="AJG162" s="438"/>
      <c r="AJH162" s="438"/>
      <c r="AJI162" s="438"/>
      <c r="AJJ162" s="438"/>
      <c r="AJK162" s="438"/>
      <c r="AJL162" s="438"/>
      <c r="AJM162" s="438"/>
      <c r="AJN162" s="438"/>
      <c r="AJO162" s="438"/>
      <c r="AJP162" s="438"/>
      <c r="AJQ162" s="438"/>
      <c r="AJR162" s="438"/>
      <c r="AJS162" s="438"/>
      <c r="AJT162" s="438"/>
      <c r="AJU162" s="438"/>
      <c r="AJV162" s="438"/>
      <c r="AJW162" s="438"/>
      <c r="AJX162" s="438"/>
      <c r="AJY162" s="438"/>
      <c r="AJZ162" s="438"/>
      <c r="AKA162" s="438"/>
      <c r="AKB162" s="438"/>
      <c r="AKC162" s="438"/>
      <c r="AKD162" s="438"/>
      <c r="AKE162" s="438"/>
      <c r="AKF162" s="438"/>
      <c r="AKG162" s="438"/>
      <c r="AKH162" s="438"/>
      <c r="AKI162" s="438"/>
      <c r="AKJ162" s="438"/>
      <c r="AKK162" s="438"/>
      <c r="AKL162" s="438"/>
      <c r="AKM162" s="438"/>
      <c r="AKN162" s="438"/>
      <c r="AKO162" s="438"/>
      <c r="AKP162" s="438"/>
      <c r="AKQ162" s="438"/>
      <c r="AKR162" s="438"/>
      <c r="AKS162" s="438"/>
      <c r="AKT162" s="438"/>
      <c r="AKU162" s="438"/>
      <c r="AKV162" s="438"/>
      <c r="AKW162" s="438"/>
      <c r="AKX162" s="438"/>
      <c r="AKY162" s="438"/>
      <c r="AKZ162" s="438"/>
      <c r="ALA162" s="438"/>
      <c r="ALB162" s="438"/>
      <c r="ALC162" s="438"/>
      <c r="ALD162" s="438"/>
      <c r="ALE162" s="438"/>
      <c r="ALF162" s="438"/>
      <c r="ALG162" s="438"/>
      <c r="ALH162" s="438"/>
      <c r="ALI162" s="438"/>
      <c r="ALJ162" s="438"/>
      <c r="ALK162" s="438"/>
      <c r="ALL162" s="438"/>
      <c r="ALM162" s="438"/>
      <c r="ALN162" s="438"/>
      <c r="ALO162" s="438"/>
      <c r="ALP162" s="438"/>
      <c r="ALQ162" s="438"/>
      <c r="ALR162" s="438"/>
      <c r="ALS162" s="438"/>
      <c r="ALT162" s="438"/>
      <c r="ALU162" s="438"/>
      <c r="ALV162" s="438"/>
      <c r="ALW162" s="438"/>
      <c r="ALX162" s="438"/>
      <c r="ALY162" s="438"/>
      <c r="ALZ162" s="438"/>
      <c r="AMA162" s="438"/>
      <c r="AMB162" s="438"/>
      <c r="AMC162" s="438"/>
      <c r="AMD162" s="438"/>
      <c r="AME162" s="438"/>
      <c r="AMF162" s="438"/>
      <c r="AMG162" s="438"/>
      <c r="AMH162" s="438"/>
      <c r="AMI162" s="438"/>
      <c r="AMJ162" s="438"/>
      <c r="AMK162" s="438"/>
      <c r="AML162" s="438"/>
      <c r="AMM162" s="438"/>
      <c r="AMN162" s="438"/>
      <c r="AMO162" s="438"/>
      <c r="AMP162" s="438"/>
      <c r="AMQ162" s="438"/>
      <c r="AMR162" s="438"/>
      <c r="AMS162" s="438"/>
      <c r="AMT162" s="438"/>
      <c r="AMU162" s="438"/>
      <c r="AMV162" s="438"/>
      <c r="AMW162" s="438"/>
      <c r="AMX162" s="438"/>
      <c r="AMY162" s="438"/>
      <c r="AMZ162" s="438"/>
      <c r="ANA162" s="438"/>
      <c r="ANB162" s="438"/>
      <c r="ANC162" s="438"/>
      <c r="AND162" s="438"/>
      <c r="ANE162" s="438"/>
      <c r="ANF162" s="438"/>
      <c r="ANG162" s="438"/>
      <c r="ANH162" s="438"/>
      <c r="ANI162" s="438"/>
      <c r="ANJ162" s="438"/>
      <c r="ANK162" s="438"/>
      <c r="ANL162" s="438"/>
      <c r="ANM162" s="438"/>
      <c r="ANN162" s="438"/>
      <c r="ANO162" s="438"/>
      <c r="ANP162" s="438"/>
      <c r="ANQ162" s="438"/>
      <c r="ANR162" s="438"/>
      <c r="ANS162" s="438"/>
      <c r="ANT162" s="438"/>
      <c r="ANU162" s="438"/>
      <c r="ANV162" s="438"/>
      <c r="ANW162" s="438"/>
      <c r="ANX162" s="438"/>
      <c r="ANY162" s="438"/>
      <c r="ANZ162" s="438"/>
      <c r="AOA162" s="438"/>
      <c r="AOB162" s="438"/>
      <c r="AOC162" s="438"/>
      <c r="AOD162" s="438"/>
      <c r="AOE162" s="438"/>
      <c r="AOF162" s="438"/>
      <c r="AOG162" s="438"/>
      <c r="AOH162" s="438"/>
      <c r="AOI162" s="438"/>
      <c r="AOJ162" s="438"/>
      <c r="AOK162" s="438"/>
      <c r="AOL162" s="438"/>
      <c r="AOM162" s="438"/>
      <c r="AON162" s="438"/>
      <c r="AOO162" s="438"/>
      <c r="AOP162" s="438"/>
      <c r="AOQ162" s="438"/>
      <c r="AOR162" s="438"/>
      <c r="AOS162" s="438"/>
      <c r="AOT162" s="438"/>
      <c r="AOU162" s="438"/>
      <c r="AOV162" s="438"/>
      <c r="AOW162" s="438"/>
      <c r="AOX162" s="438"/>
      <c r="AOY162" s="438"/>
      <c r="AOZ162" s="438"/>
      <c r="APA162" s="438"/>
      <c r="APB162" s="438"/>
      <c r="APC162" s="438"/>
      <c r="APD162" s="438"/>
      <c r="APE162" s="438"/>
      <c r="APF162" s="438"/>
      <c r="APG162" s="438"/>
      <c r="APH162" s="438"/>
      <c r="API162" s="438"/>
      <c r="APJ162" s="438"/>
      <c r="APK162" s="438"/>
      <c r="APL162" s="438"/>
      <c r="APM162" s="438"/>
      <c r="APN162" s="438"/>
      <c r="APO162" s="438"/>
      <c r="APP162" s="438"/>
      <c r="APQ162" s="438"/>
      <c r="APR162" s="438"/>
      <c r="APS162" s="438"/>
      <c r="APT162" s="438"/>
      <c r="APU162" s="438"/>
      <c r="APV162" s="438"/>
      <c r="APW162" s="438"/>
      <c r="APX162" s="438"/>
      <c r="APY162" s="438"/>
      <c r="APZ162" s="438"/>
      <c r="AQA162" s="438"/>
      <c r="AQB162" s="438"/>
      <c r="AQC162" s="438"/>
      <c r="AQD162" s="438"/>
      <c r="AQE162" s="438"/>
      <c r="AQF162" s="438"/>
      <c r="AQG162" s="438"/>
      <c r="AQH162" s="438"/>
      <c r="AQI162" s="438"/>
      <c r="AQJ162" s="438"/>
      <c r="AQK162" s="438"/>
      <c r="AQL162" s="438"/>
      <c r="AQM162" s="438"/>
      <c r="AQN162" s="438"/>
      <c r="AQO162" s="438"/>
      <c r="AQP162" s="438"/>
      <c r="AQQ162" s="438"/>
      <c r="AQR162" s="438"/>
      <c r="AQS162" s="438"/>
      <c r="AQT162" s="438"/>
      <c r="AQU162" s="438"/>
      <c r="AQV162" s="438"/>
      <c r="AQW162" s="438"/>
      <c r="AQX162" s="438"/>
      <c r="AQY162" s="438"/>
      <c r="AQZ162" s="438"/>
      <c r="ARA162" s="438"/>
      <c r="ARB162" s="438"/>
      <c r="ARC162" s="438"/>
      <c r="ARD162" s="438"/>
      <c r="ARE162" s="438"/>
      <c r="ARF162" s="438"/>
      <c r="ARG162" s="438"/>
      <c r="ARH162" s="438"/>
      <c r="ARI162" s="438"/>
      <c r="ARJ162" s="438"/>
      <c r="ARK162" s="438"/>
      <c r="ARL162" s="438"/>
      <c r="ARM162" s="438"/>
      <c r="ARN162" s="438"/>
      <c r="ARO162" s="438"/>
      <c r="ARP162" s="438"/>
      <c r="ARQ162" s="438"/>
      <c r="ARR162" s="438"/>
      <c r="ARS162" s="438"/>
      <c r="ART162" s="438"/>
      <c r="ARU162" s="438"/>
      <c r="ARV162" s="438"/>
      <c r="ARW162" s="438"/>
      <c r="ARX162" s="438"/>
      <c r="ARY162" s="438"/>
      <c r="ARZ162" s="438"/>
      <c r="ASA162" s="438"/>
      <c r="ASB162" s="438"/>
      <c r="ASC162" s="438"/>
      <c r="ASD162" s="438"/>
      <c r="ASE162" s="438"/>
      <c r="ASF162" s="438"/>
      <c r="ASG162" s="438"/>
      <c r="ASH162" s="438"/>
      <c r="ASI162" s="438"/>
      <c r="ASJ162" s="438"/>
      <c r="ASK162" s="438"/>
      <c r="ASL162" s="438"/>
      <c r="ASM162" s="438"/>
      <c r="ASN162" s="438"/>
      <c r="ASO162" s="438"/>
      <c r="ASP162" s="438"/>
      <c r="ASQ162" s="438"/>
      <c r="ASR162" s="438"/>
      <c r="ASS162" s="438"/>
      <c r="AST162" s="438"/>
      <c r="ASU162" s="438"/>
      <c r="ASV162" s="438"/>
      <c r="ASW162" s="438"/>
      <c r="ASX162" s="438"/>
      <c r="ASY162" s="438"/>
      <c r="ASZ162" s="438"/>
      <c r="ATA162" s="438"/>
      <c r="ATB162" s="438"/>
      <c r="ATC162" s="438"/>
      <c r="ATD162" s="438"/>
      <c r="ATE162" s="438"/>
      <c r="ATF162" s="438"/>
      <c r="ATG162" s="438"/>
      <c r="ATH162" s="438"/>
      <c r="ATI162" s="438"/>
      <c r="ATJ162" s="438"/>
      <c r="ATK162" s="438"/>
      <c r="ATL162" s="438"/>
      <c r="ATM162" s="438"/>
      <c r="ATN162" s="438"/>
      <c r="ATO162" s="438"/>
      <c r="ATP162" s="438"/>
      <c r="ATQ162" s="438"/>
      <c r="ATR162" s="438"/>
      <c r="ATS162" s="438"/>
      <c r="ATT162" s="438"/>
      <c r="ATU162" s="438"/>
      <c r="ATV162" s="438"/>
      <c r="ATW162" s="438"/>
      <c r="ATX162" s="438"/>
      <c r="ATY162" s="438"/>
      <c r="ATZ162" s="438"/>
      <c r="AUA162" s="438"/>
      <c r="AUB162" s="438"/>
      <c r="AUC162" s="438"/>
      <c r="AUD162" s="438"/>
      <c r="AUE162" s="438"/>
      <c r="AUF162" s="438"/>
      <c r="AUG162" s="438"/>
      <c r="AUH162" s="438"/>
      <c r="AUI162" s="438"/>
      <c r="AUJ162" s="438"/>
      <c r="AUK162" s="438"/>
      <c r="AUL162" s="438"/>
      <c r="AUM162" s="438"/>
      <c r="AUN162" s="438"/>
      <c r="AUO162" s="438"/>
      <c r="AUP162" s="438"/>
      <c r="AUQ162" s="438"/>
      <c r="AUR162" s="438"/>
      <c r="AUS162" s="438"/>
      <c r="AUT162" s="438"/>
      <c r="AUU162" s="438"/>
      <c r="AUV162" s="438"/>
      <c r="AUW162" s="438"/>
      <c r="AUX162" s="438"/>
      <c r="AUY162" s="438"/>
      <c r="AUZ162" s="438"/>
      <c r="AVA162" s="438"/>
      <c r="AVB162" s="438"/>
      <c r="AVC162" s="438"/>
      <c r="AVD162" s="438"/>
      <c r="AVE162" s="438"/>
      <c r="AVF162" s="438"/>
      <c r="AVG162" s="438"/>
      <c r="AVH162" s="438"/>
      <c r="AVI162" s="438"/>
      <c r="AVJ162" s="438"/>
      <c r="AVK162" s="438"/>
      <c r="AVL162" s="438"/>
      <c r="AVM162" s="438"/>
      <c r="AVN162" s="438"/>
      <c r="AVO162" s="438"/>
      <c r="AVP162" s="438"/>
      <c r="AVQ162" s="438"/>
      <c r="AVR162" s="438"/>
      <c r="AVS162" s="438"/>
      <c r="AVT162" s="438"/>
      <c r="AVU162" s="438"/>
      <c r="AVV162" s="438"/>
      <c r="AVW162" s="438"/>
      <c r="AVX162" s="438"/>
      <c r="AVY162" s="438"/>
      <c r="AVZ162" s="438"/>
      <c r="AWA162" s="438"/>
      <c r="AWB162" s="438"/>
      <c r="AWC162" s="438"/>
      <c r="AWD162" s="438"/>
      <c r="AWE162" s="438"/>
      <c r="AWF162" s="438"/>
      <c r="AWG162" s="438"/>
      <c r="AWH162" s="438"/>
      <c r="AWI162" s="438"/>
      <c r="AWJ162" s="438"/>
      <c r="AWK162" s="438"/>
      <c r="AWL162" s="438"/>
      <c r="AWM162" s="438"/>
      <c r="AWN162" s="438"/>
      <c r="AWO162" s="438"/>
      <c r="AWP162" s="438"/>
      <c r="AWQ162" s="438"/>
      <c r="AWR162" s="438"/>
      <c r="AWS162" s="438"/>
      <c r="AWT162" s="438"/>
      <c r="AWU162" s="438"/>
      <c r="AWV162" s="438"/>
      <c r="AWW162" s="438"/>
      <c r="AWX162" s="438"/>
      <c r="AWY162" s="438"/>
      <c r="AWZ162" s="438"/>
      <c r="AXA162" s="438"/>
      <c r="AXB162" s="438"/>
      <c r="AXC162" s="438"/>
      <c r="AXD162" s="438"/>
      <c r="AXE162" s="438"/>
      <c r="AXF162" s="438"/>
      <c r="AXG162" s="438"/>
      <c r="AXH162" s="438"/>
      <c r="AXI162" s="438"/>
      <c r="AXJ162" s="438"/>
      <c r="AXK162" s="438"/>
      <c r="AXL162" s="438"/>
      <c r="AXM162" s="438"/>
      <c r="AXN162" s="438"/>
      <c r="AXO162" s="438"/>
      <c r="AXP162" s="438"/>
      <c r="AXQ162" s="438"/>
      <c r="AXR162" s="438"/>
      <c r="AXS162" s="438"/>
      <c r="AXT162" s="438"/>
      <c r="AXU162" s="438"/>
      <c r="AXV162" s="438"/>
      <c r="AXW162" s="438"/>
      <c r="AXX162" s="438"/>
      <c r="AXY162" s="438"/>
      <c r="AXZ162" s="438"/>
      <c r="AYA162" s="438"/>
      <c r="AYB162" s="438"/>
      <c r="AYC162" s="438"/>
      <c r="AYD162" s="438"/>
      <c r="AYE162" s="438"/>
      <c r="AYF162" s="438"/>
      <c r="AYG162" s="438"/>
      <c r="AYH162" s="438"/>
      <c r="AYI162" s="438"/>
      <c r="AYJ162" s="438"/>
      <c r="AYK162" s="438"/>
      <c r="AYL162" s="438"/>
      <c r="AYM162" s="438"/>
      <c r="AYN162" s="438"/>
      <c r="AYO162" s="438"/>
      <c r="AYP162" s="438"/>
      <c r="AYQ162" s="438"/>
      <c r="AYR162" s="438"/>
      <c r="AYS162" s="438"/>
      <c r="AYT162" s="438"/>
      <c r="AYU162" s="438"/>
      <c r="AYV162" s="438"/>
      <c r="AYW162" s="438"/>
      <c r="AYX162" s="438"/>
      <c r="AYY162" s="438"/>
      <c r="AYZ162" s="438"/>
      <c r="AZA162" s="438"/>
      <c r="AZB162" s="438"/>
      <c r="AZC162" s="438"/>
      <c r="AZD162" s="438"/>
      <c r="AZE162" s="438"/>
      <c r="AZF162" s="438"/>
      <c r="AZG162" s="438"/>
      <c r="AZH162" s="438"/>
      <c r="AZI162" s="438"/>
      <c r="AZJ162" s="438"/>
      <c r="AZK162" s="438"/>
      <c r="AZL162" s="438"/>
      <c r="AZM162" s="438"/>
      <c r="AZN162" s="438"/>
      <c r="AZO162" s="438"/>
      <c r="AZP162" s="438"/>
      <c r="AZQ162" s="438"/>
      <c r="AZR162" s="438"/>
      <c r="AZS162" s="438"/>
      <c r="AZT162" s="438"/>
      <c r="AZU162" s="438"/>
      <c r="AZV162" s="438"/>
      <c r="AZW162" s="438"/>
      <c r="AZX162" s="438"/>
      <c r="AZY162" s="438"/>
      <c r="AZZ162" s="438"/>
      <c r="BAA162" s="438"/>
      <c r="BAB162" s="438"/>
      <c r="BAC162" s="438"/>
      <c r="BAD162" s="438"/>
      <c r="BAE162" s="438"/>
      <c r="BAF162" s="438"/>
      <c r="BAG162" s="438"/>
      <c r="BAH162" s="438"/>
      <c r="BAI162" s="438"/>
      <c r="BAJ162" s="438"/>
      <c r="BAK162" s="438"/>
      <c r="BAL162" s="438"/>
      <c r="BAM162" s="438"/>
      <c r="BAN162" s="438"/>
      <c r="BAO162" s="438"/>
      <c r="BAP162" s="438"/>
      <c r="BAQ162" s="438"/>
      <c r="BAR162" s="438"/>
      <c r="BAS162" s="438"/>
      <c r="BAT162" s="438"/>
      <c r="BAU162" s="438"/>
      <c r="BAV162" s="438"/>
      <c r="BAW162" s="438"/>
      <c r="BAX162" s="438"/>
      <c r="BAY162" s="438"/>
      <c r="BAZ162" s="438"/>
      <c r="BBA162" s="438"/>
      <c r="BBB162" s="438"/>
      <c r="BBC162" s="438"/>
      <c r="BBD162" s="438"/>
      <c r="BBE162" s="438"/>
      <c r="BBF162" s="438"/>
      <c r="BBG162" s="438"/>
      <c r="BBH162" s="438"/>
      <c r="BBI162" s="438"/>
      <c r="BBJ162" s="438"/>
      <c r="BBK162" s="438"/>
      <c r="BBL162" s="438"/>
      <c r="BBM162" s="438"/>
      <c r="BBN162" s="438"/>
      <c r="BBO162" s="438"/>
      <c r="BBP162" s="438"/>
      <c r="BBQ162" s="438"/>
      <c r="BBR162" s="438"/>
      <c r="BBS162" s="438"/>
      <c r="BBT162" s="438"/>
      <c r="BBU162" s="438"/>
      <c r="BBV162" s="438"/>
      <c r="BBW162" s="438"/>
      <c r="BBX162" s="438"/>
      <c r="BBY162" s="438"/>
      <c r="BBZ162" s="438"/>
      <c r="BCA162" s="438"/>
      <c r="BCB162" s="438"/>
      <c r="BCC162" s="438"/>
      <c r="BCD162" s="438"/>
      <c r="BCE162" s="438"/>
      <c r="BCF162" s="438"/>
      <c r="BCG162" s="438"/>
      <c r="BCH162" s="438"/>
      <c r="BCI162" s="438"/>
      <c r="BCJ162" s="438"/>
      <c r="BCK162" s="438"/>
      <c r="BCL162" s="438"/>
      <c r="BCM162" s="438"/>
      <c r="BCN162" s="438"/>
      <c r="BCO162" s="438"/>
      <c r="BCP162" s="438"/>
      <c r="BCQ162" s="438"/>
      <c r="BCR162" s="438"/>
      <c r="BCS162" s="438"/>
      <c r="BCT162" s="438"/>
      <c r="BCU162" s="438"/>
      <c r="BCV162" s="438"/>
      <c r="BCW162" s="438"/>
      <c r="BCX162" s="438"/>
      <c r="BCY162" s="438"/>
      <c r="BCZ162" s="438"/>
      <c r="BDA162" s="438"/>
      <c r="BDB162" s="438"/>
      <c r="BDC162" s="438"/>
      <c r="BDD162" s="438"/>
      <c r="BDE162" s="438"/>
      <c r="BDF162" s="438"/>
      <c r="BDG162" s="438"/>
      <c r="BDH162" s="438"/>
      <c r="BDI162" s="438"/>
      <c r="BDJ162" s="438"/>
      <c r="BDK162" s="438"/>
      <c r="BDL162" s="438"/>
      <c r="BDM162" s="438"/>
      <c r="BDN162" s="438"/>
      <c r="BDO162" s="438"/>
      <c r="BDP162" s="438"/>
      <c r="BDQ162" s="438"/>
      <c r="BDR162" s="438"/>
      <c r="BDS162" s="438"/>
      <c r="BDT162" s="438"/>
      <c r="BDU162" s="438"/>
      <c r="BDV162" s="438"/>
      <c r="BDW162" s="438"/>
      <c r="BDX162" s="438"/>
      <c r="BDY162" s="438"/>
      <c r="BDZ162" s="438"/>
      <c r="BEA162" s="438"/>
      <c r="BEB162" s="438"/>
      <c r="BEC162" s="438"/>
      <c r="BED162" s="438"/>
      <c r="BEE162" s="438"/>
      <c r="BEF162" s="438"/>
      <c r="BEG162" s="438"/>
      <c r="BEH162" s="438"/>
      <c r="BEI162" s="438"/>
      <c r="BEJ162" s="438"/>
      <c r="BEK162" s="438"/>
      <c r="BEL162" s="438"/>
      <c r="BEM162" s="438"/>
      <c r="BEN162" s="438"/>
      <c r="BEO162" s="438"/>
      <c r="BEP162" s="438"/>
      <c r="BEQ162" s="438"/>
      <c r="BER162" s="438"/>
      <c r="BES162" s="438"/>
      <c r="BET162" s="438"/>
      <c r="BEU162" s="438"/>
      <c r="BEV162" s="438"/>
      <c r="BEW162" s="438"/>
      <c r="BEX162" s="438"/>
      <c r="BEY162" s="438"/>
      <c r="BEZ162" s="438"/>
      <c r="BFA162" s="438"/>
      <c r="BFB162" s="438"/>
      <c r="BFC162" s="438"/>
      <c r="BFD162" s="438"/>
      <c r="BFE162" s="438"/>
      <c r="BFF162" s="438"/>
      <c r="BFG162" s="438"/>
      <c r="BFH162" s="438"/>
      <c r="BFI162" s="438"/>
      <c r="BFJ162" s="438"/>
      <c r="BFK162" s="438"/>
      <c r="BFL162" s="438"/>
      <c r="BFM162" s="438"/>
      <c r="BFN162" s="438"/>
      <c r="BFO162" s="438"/>
      <c r="BFP162" s="438"/>
      <c r="BFQ162" s="438"/>
      <c r="BFR162" s="438"/>
      <c r="BFS162" s="438"/>
      <c r="BFT162" s="438"/>
      <c r="BFU162" s="438"/>
      <c r="BFV162" s="438"/>
      <c r="BFW162" s="438"/>
      <c r="BFX162" s="438"/>
      <c r="BFY162" s="438"/>
      <c r="BFZ162" s="438"/>
      <c r="BGA162" s="438"/>
      <c r="BGB162" s="438"/>
      <c r="BGC162" s="438"/>
      <c r="BGD162" s="438"/>
      <c r="BGE162" s="438"/>
      <c r="BGF162" s="438"/>
      <c r="BGG162" s="438"/>
      <c r="BGH162" s="438"/>
      <c r="BGI162" s="438"/>
      <c r="BGJ162" s="438"/>
      <c r="BGK162" s="438"/>
      <c r="BGL162" s="438"/>
      <c r="BGM162" s="438"/>
      <c r="BGN162" s="438"/>
      <c r="BGO162" s="438"/>
      <c r="BGP162" s="438"/>
      <c r="BGQ162" s="438"/>
      <c r="BGR162" s="438"/>
      <c r="BGS162" s="438"/>
      <c r="BGT162" s="438"/>
      <c r="BGU162" s="438"/>
      <c r="BGV162" s="438"/>
      <c r="BGW162" s="438"/>
      <c r="BGX162" s="438"/>
      <c r="BGY162" s="438"/>
      <c r="BGZ162" s="438"/>
      <c r="BHA162" s="438"/>
      <c r="BHB162" s="438"/>
      <c r="BHC162" s="438"/>
      <c r="BHD162" s="438"/>
      <c r="BHE162" s="438"/>
      <c r="BHF162" s="438"/>
      <c r="BHG162" s="438"/>
      <c r="BHH162" s="438"/>
      <c r="BHI162" s="438"/>
      <c r="BHJ162" s="438"/>
      <c r="BHK162" s="438"/>
      <c r="BHL162" s="438"/>
      <c r="BHM162" s="438"/>
      <c r="BHN162" s="438"/>
      <c r="BHO162" s="438"/>
      <c r="BHP162" s="438"/>
      <c r="BHQ162" s="438"/>
      <c r="BHR162" s="438"/>
      <c r="BHS162" s="438"/>
      <c r="BHT162" s="438"/>
      <c r="BHU162" s="438"/>
      <c r="BHV162" s="438"/>
      <c r="BHW162" s="438"/>
      <c r="BHX162" s="438"/>
      <c r="BHY162" s="438"/>
      <c r="BHZ162" s="438"/>
      <c r="BIA162" s="438"/>
      <c r="BIB162" s="438"/>
      <c r="BIC162" s="438"/>
      <c r="BID162" s="438"/>
      <c r="BIE162" s="438"/>
      <c r="BIF162" s="438"/>
      <c r="BIG162" s="438"/>
      <c r="BIH162" s="438"/>
      <c r="BII162" s="438"/>
      <c r="BIJ162" s="438"/>
      <c r="BIK162" s="438"/>
      <c r="BIL162" s="438"/>
      <c r="BIM162" s="438"/>
      <c r="BIN162" s="438"/>
      <c r="BIO162" s="438"/>
      <c r="BIP162" s="438"/>
      <c r="BIQ162" s="438"/>
      <c r="BIR162" s="438"/>
      <c r="BIS162" s="438"/>
      <c r="BIT162" s="438"/>
      <c r="BIU162" s="438"/>
      <c r="BIV162" s="438"/>
      <c r="BIW162" s="438"/>
      <c r="BIX162" s="438"/>
      <c r="BIY162" s="438"/>
      <c r="BIZ162" s="438"/>
      <c r="BJA162" s="438"/>
      <c r="BJB162" s="438"/>
      <c r="BJC162" s="438"/>
      <c r="BJD162" s="438"/>
      <c r="BJE162" s="438"/>
      <c r="BJF162" s="438"/>
      <c r="BJG162" s="438"/>
      <c r="BJH162" s="438"/>
      <c r="BJI162" s="438"/>
      <c r="BJJ162" s="438"/>
      <c r="BJK162" s="438"/>
      <c r="BJL162" s="438"/>
      <c r="BJM162" s="438"/>
      <c r="BJN162" s="438"/>
      <c r="BJO162" s="438"/>
      <c r="BJP162" s="438"/>
      <c r="BJQ162" s="438"/>
      <c r="BJR162" s="438"/>
      <c r="BJS162" s="438"/>
      <c r="BJT162" s="438"/>
      <c r="BJU162" s="438"/>
      <c r="BJV162" s="438"/>
      <c r="BJW162" s="438"/>
      <c r="BJX162" s="438"/>
      <c r="BJY162" s="438"/>
      <c r="BJZ162" s="438"/>
      <c r="BKA162" s="438"/>
      <c r="BKB162" s="438"/>
      <c r="BKC162" s="438"/>
      <c r="BKD162" s="438"/>
      <c r="BKE162" s="438"/>
      <c r="BKF162" s="438"/>
      <c r="BKG162" s="438"/>
      <c r="BKH162" s="438"/>
      <c r="BKI162" s="438"/>
      <c r="BKJ162" s="438"/>
      <c r="BKK162" s="438"/>
      <c r="BKL162" s="438"/>
      <c r="BKM162" s="438"/>
      <c r="BKN162" s="438"/>
      <c r="BKO162" s="438"/>
      <c r="BKP162" s="438"/>
      <c r="BKQ162" s="438"/>
      <c r="BKR162" s="438"/>
      <c r="BKS162" s="438"/>
      <c r="BKT162" s="438"/>
      <c r="BKU162" s="438"/>
      <c r="BKV162" s="438"/>
      <c r="BKW162" s="438"/>
      <c r="BKX162" s="438"/>
      <c r="BKY162" s="438"/>
      <c r="BKZ162" s="438"/>
      <c r="BLA162" s="438"/>
      <c r="BLB162" s="438"/>
      <c r="BLC162" s="438"/>
      <c r="BLD162" s="438"/>
      <c r="BLE162" s="438"/>
      <c r="BLF162" s="438"/>
      <c r="BLG162" s="438"/>
      <c r="BLH162" s="438"/>
      <c r="BLI162" s="438"/>
      <c r="BLJ162" s="438"/>
      <c r="BLK162" s="438"/>
      <c r="BLL162" s="438"/>
      <c r="BLM162" s="438"/>
      <c r="BLN162" s="438"/>
      <c r="BLO162" s="438"/>
      <c r="BLP162" s="438"/>
      <c r="BLQ162" s="438"/>
      <c r="BLR162" s="438"/>
      <c r="BLS162" s="438"/>
      <c r="BLT162" s="438"/>
      <c r="BLU162" s="438"/>
      <c r="BLV162" s="438"/>
      <c r="BLW162" s="438"/>
      <c r="BLX162" s="438"/>
      <c r="BLY162" s="438"/>
      <c r="BLZ162" s="438"/>
      <c r="BMA162" s="438"/>
      <c r="BMB162" s="438"/>
      <c r="BMC162" s="438"/>
      <c r="BMD162" s="438"/>
      <c r="BME162" s="438"/>
      <c r="BMF162" s="438"/>
      <c r="BMG162" s="438"/>
      <c r="BMH162" s="438"/>
      <c r="BMI162" s="438"/>
      <c r="BMJ162" s="438"/>
      <c r="BMK162" s="438"/>
      <c r="BML162" s="438"/>
      <c r="BMM162" s="438"/>
      <c r="BMN162" s="438"/>
      <c r="BMO162" s="438"/>
      <c r="BMP162" s="438"/>
      <c r="BMQ162" s="438"/>
      <c r="BMR162" s="438"/>
      <c r="BMS162" s="438"/>
      <c r="BMT162" s="438"/>
      <c r="BMU162" s="438"/>
      <c r="BMV162" s="438"/>
      <c r="BMW162" s="438"/>
      <c r="BMX162" s="438"/>
      <c r="BMY162" s="438"/>
      <c r="BMZ162" s="438"/>
      <c r="BNA162" s="438"/>
      <c r="BNB162" s="438"/>
      <c r="BNC162" s="438"/>
      <c r="BND162" s="438"/>
      <c r="BNE162" s="438"/>
      <c r="BNF162" s="438"/>
      <c r="BNG162" s="438"/>
      <c r="BNH162" s="438"/>
      <c r="BNI162" s="438"/>
      <c r="BNJ162" s="438"/>
      <c r="BNK162" s="438"/>
      <c r="BNL162" s="438"/>
      <c r="BNM162" s="438"/>
      <c r="BNN162" s="438"/>
      <c r="BNO162" s="438"/>
      <c r="BNP162" s="438"/>
      <c r="BNQ162" s="438"/>
      <c r="BNR162" s="438"/>
      <c r="BNS162" s="438"/>
      <c r="BNT162" s="438"/>
      <c r="BNU162" s="438"/>
      <c r="BNV162" s="438"/>
      <c r="BNW162" s="438"/>
      <c r="BNX162" s="438"/>
      <c r="BNY162" s="438"/>
      <c r="BNZ162" s="438"/>
      <c r="BOA162" s="438"/>
      <c r="BOB162" s="438"/>
      <c r="BOC162" s="438"/>
      <c r="BOD162" s="438"/>
      <c r="BOE162" s="438"/>
      <c r="BOF162" s="438"/>
      <c r="BOG162" s="438"/>
      <c r="BOH162" s="438"/>
      <c r="BOI162" s="438"/>
      <c r="BOJ162" s="438"/>
      <c r="BOK162" s="438"/>
      <c r="BOL162" s="438"/>
      <c r="BOM162" s="438"/>
      <c r="BON162" s="438"/>
      <c r="BOO162" s="438"/>
      <c r="BOP162" s="438"/>
      <c r="BOQ162" s="438"/>
      <c r="BOR162" s="438"/>
      <c r="BOS162" s="438"/>
      <c r="BOT162" s="438"/>
      <c r="BOU162" s="438"/>
      <c r="BOV162" s="438"/>
      <c r="BOW162" s="438"/>
      <c r="BOX162" s="438"/>
      <c r="BOY162" s="438"/>
      <c r="BOZ162" s="438"/>
      <c r="BPA162" s="438"/>
      <c r="BPB162" s="438"/>
      <c r="BPC162" s="438"/>
      <c r="BPD162" s="438"/>
      <c r="BPE162" s="438"/>
      <c r="BPF162" s="438"/>
      <c r="BPG162" s="438"/>
      <c r="BPH162" s="438"/>
      <c r="BPI162" s="438"/>
      <c r="BPJ162" s="438"/>
      <c r="BPK162" s="438"/>
      <c r="BPL162" s="438"/>
      <c r="BPM162" s="438"/>
      <c r="BPN162" s="438"/>
      <c r="BPO162" s="438"/>
      <c r="BPP162" s="438"/>
      <c r="BPQ162" s="438"/>
      <c r="BPR162" s="438"/>
      <c r="BPS162" s="438"/>
      <c r="BPT162" s="438"/>
      <c r="BPU162" s="438"/>
      <c r="BPV162" s="438"/>
      <c r="BPW162" s="438"/>
      <c r="BPX162" s="438"/>
      <c r="BPY162" s="438"/>
      <c r="BPZ162" s="438"/>
      <c r="BQA162" s="438"/>
      <c r="BQB162" s="438"/>
      <c r="BQC162" s="438"/>
      <c r="BQD162" s="438"/>
      <c r="BQE162" s="438"/>
      <c r="BQF162" s="438"/>
      <c r="BQG162" s="438"/>
      <c r="BQH162" s="438"/>
      <c r="BQI162" s="438"/>
      <c r="BQJ162" s="438"/>
      <c r="BQK162" s="438"/>
      <c r="BQL162" s="438"/>
      <c r="BQM162" s="438"/>
      <c r="BQN162" s="438"/>
      <c r="BQO162" s="438"/>
      <c r="BQP162" s="438"/>
      <c r="BQQ162" s="438"/>
      <c r="BQR162" s="438"/>
      <c r="BQS162" s="438"/>
      <c r="BQT162" s="438"/>
      <c r="BQU162" s="438"/>
      <c r="BQV162" s="438"/>
      <c r="BQW162" s="438"/>
      <c r="BQX162" s="438"/>
      <c r="BQY162" s="438"/>
      <c r="BQZ162" s="438"/>
      <c r="BRA162" s="438"/>
      <c r="BRB162" s="438"/>
      <c r="BRC162" s="438"/>
      <c r="BRD162" s="438"/>
      <c r="BRE162" s="438"/>
      <c r="BRF162" s="438"/>
      <c r="BRG162" s="438"/>
      <c r="BRH162" s="438"/>
      <c r="BRI162" s="438"/>
      <c r="BRJ162" s="438"/>
      <c r="BRK162" s="438"/>
      <c r="BRL162" s="438"/>
      <c r="BRM162" s="438"/>
      <c r="BRN162" s="438"/>
      <c r="BRO162" s="438"/>
      <c r="BRP162" s="438"/>
      <c r="BRQ162" s="438"/>
      <c r="BRR162" s="438"/>
      <c r="BRS162" s="438"/>
      <c r="BRT162" s="438"/>
      <c r="BRU162" s="438"/>
      <c r="BRV162" s="438"/>
      <c r="BRW162" s="438"/>
      <c r="BRX162" s="438"/>
      <c r="BRY162" s="438"/>
      <c r="BRZ162" s="438"/>
      <c r="BSA162" s="438"/>
      <c r="BSB162" s="438"/>
      <c r="BSC162" s="438"/>
      <c r="BSD162" s="438"/>
      <c r="BSE162" s="438"/>
      <c r="BSF162" s="438"/>
      <c r="BSG162" s="438"/>
      <c r="BSH162" s="438"/>
      <c r="BSI162" s="438"/>
      <c r="BSJ162" s="438"/>
      <c r="BSK162" s="438"/>
      <c r="BSL162" s="438"/>
      <c r="BSM162" s="438"/>
      <c r="BSN162" s="438"/>
      <c r="BSO162" s="438"/>
      <c r="BSP162" s="438"/>
      <c r="BSQ162" s="438"/>
      <c r="BSR162" s="438"/>
      <c r="BSS162" s="438"/>
      <c r="BST162" s="438"/>
      <c r="BSU162" s="438"/>
      <c r="BSV162" s="438"/>
      <c r="BSW162" s="438"/>
      <c r="BSX162" s="438"/>
      <c r="BSY162" s="438"/>
      <c r="BSZ162" s="438"/>
      <c r="BTA162" s="438"/>
      <c r="BTB162" s="438"/>
      <c r="BTC162" s="438"/>
      <c r="BTD162" s="438"/>
      <c r="BTE162" s="438"/>
      <c r="BTF162" s="438"/>
      <c r="BTG162" s="438"/>
      <c r="BTH162" s="438"/>
      <c r="BTI162" s="438"/>
      <c r="BTJ162" s="438"/>
      <c r="BTK162" s="438"/>
      <c r="BTL162" s="438"/>
      <c r="BTM162" s="438"/>
      <c r="BTN162" s="438"/>
      <c r="BTO162" s="438"/>
      <c r="BTP162" s="438"/>
      <c r="BTQ162" s="438"/>
      <c r="BTR162" s="438"/>
      <c r="BTS162" s="438"/>
      <c r="BTT162" s="438"/>
      <c r="BTU162" s="438"/>
      <c r="BTV162" s="438"/>
      <c r="BTW162" s="438"/>
      <c r="BTX162" s="438"/>
      <c r="BTY162" s="438"/>
      <c r="BTZ162" s="438"/>
      <c r="BUA162" s="438"/>
      <c r="BUB162" s="438"/>
      <c r="BUC162" s="438"/>
      <c r="BUD162" s="438"/>
      <c r="BUE162" s="438"/>
      <c r="BUF162" s="438"/>
      <c r="BUG162" s="438"/>
      <c r="BUH162" s="438"/>
      <c r="BUI162" s="438"/>
      <c r="BUJ162" s="438"/>
      <c r="BUK162" s="438"/>
      <c r="BUL162" s="438"/>
      <c r="BUM162" s="438"/>
      <c r="BUN162" s="438"/>
      <c r="BUO162" s="438"/>
      <c r="BUP162" s="438"/>
      <c r="BUQ162" s="438"/>
      <c r="BUR162" s="438"/>
      <c r="BUS162" s="438"/>
      <c r="BUT162" s="438"/>
      <c r="BUU162" s="438"/>
      <c r="BUV162" s="438"/>
      <c r="BUW162" s="438"/>
      <c r="BUX162" s="438"/>
      <c r="BUY162" s="438"/>
      <c r="BUZ162" s="438"/>
      <c r="BVA162" s="438"/>
      <c r="BVB162" s="438"/>
      <c r="BVC162" s="438"/>
      <c r="BVD162" s="438"/>
      <c r="BVE162" s="438"/>
      <c r="BVF162" s="438"/>
      <c r="BVG162" s="438"/>
      <c r="BVH162" s="438"/>
      <c r="BVI162" s="438"/>
      <c r="BVJ162" s="438"/>
      <c r="BVK162" s="438"/>
      <c r="BVL162" s="438"/>
      <c r="BVM162" s="438"/>
      <c r="BVN162" s="438"/>
      <c r="BVO162" s="438"/>
      <c r="BVP162" s="438"/>
      <c r="BVQ162" s="438"/>
      <c r="BVR162" s="438"/>
      <c r="BVS162" s="438"/>
      <c r="BVT162" s="438"/>
      <c r="BVU162" s="438"/>
      <c r="BVV162" s="438"/>
      <c r="BVW162" s="438"/>
      <c r="BVX162" s="438"/>
      <c r="BVY162" s="438"/>
      <c r="BVZ162" s="438"/>
      <c r="BWA162" s="438"/>
      <c r="BWB162" s="438"/>
      <c r="BWC162" s="438"/>
      <c r="BWD162" s="438"/>
      <c r="BWE162" s="438"/>
      <c r="BWF162" s="438"/>
      <c r="BWG162" s="438"/>
      <c r="BWH162" s="438"/>
      <c r="BWI162" s="438"/>
      <c r="BWJ162" s="438"/>
      <c r="BWK162" s="438"/>
      <c r="BWL162" s="438"/>
      <c r="BWM162" s="438"/>
      <c r="BWN162" s="438"/>
      <c r="BWO162" s="438"/>
      <c r="BWP162" s="438"/>
      <c r="BWQ162" s="438"/>
      <c r="BWR162" s="438"/>
      <c r="BWS162" s="438"/>
      <c r="BWT162" s="438"/>
      <c r="BWU162" s="438"/>
      <c r="BWV162" s="438"/>
      <c r="BWW162" s="438"/>
      <c r="BWX162" s="438"/>
      <c r="BWY162" s="438"/>
      <c r="BWZ162" s="438"/>
      <c r="BXA162" s="438"/>
      <c r="BXB162" s="438"/>
      <c r="BXC162" s="438"/>
      <c r="BXD162" s="438"/>
      <c r="BXE162" s="438"/>
      <c r="BXF162" s="438"/>
      <c r="BXG162" s="438"/>
      <c r="BXH162" s="438"/>
      <c r="BXI162" s="438"/>
      <c r="BXJ162" s="438"/>
      <c r="BXK162" s="438"/>
      <c r="BXL162" s="438"/>
      <c r="BXM162" s="438"/>
      <c r="BXN162" s="438"/>
      <c r="BXO162" s="438"/>
      <c r="BXP162" s="438"/>
      <c r="BXQ162" s="438"/>
      <c r="BXR162" s="438"/>
      <c r="BXS162" s="438"/>
      <c r="BXT162" s="438"/>
      <c r="BXU162" s="438"/>
      <c r="BXV162" s="438"/>
      <c r="BXW162" s="438"/>
      <c r="BXX162" s="438"/>
      <c r="BXY162" s="438"/>
      <c r="BXZ162" s="438"/>
      <c r="BYA162" s="438"/>
      <c r="BYB162" s="438"/>
      <c r="BYC162" s="438"/>
      <c r="BYD162" s="438"/>
      <c r="BYE162" s="438"/>
      <c r="BYF162" s="438"/>
      <c r="BYG162" s="438"/>
      <c r="BYH162" s="438"/>
      <c r="BYI162" s="438"/>
      <c r="BYJ162" s="438"/>
      <c r="BYK162" s="438"/>
      <c r="BYL162" s="438"/>
      <c r="BYM162" s="438"/>
      <c r="BYN162" s="438"/>
      <c r="BYO162" s="438"/>
      <c r="BYP162" s="438"/>
      <c r="BYQ162" s="438"/>
      <c r="BYR162" s="438"/>
      <c r="BYS162" s="438"/>
      <c r="BYT162" s="438"/>
      <c r="BYU162" s="438"/>
      <c r="BYV162" s="438"/>
      <c r="BYW162" s="438"/>
      <c r="BYX162" s="438"/>
      <c r="BYY162" s="438"/>
      <c r="BYZ162" s="438"/>
      <c r="BZA162" s="438"/>
      <c r="BZB162" s="438"/>
      <c r="BZC162" s="438"/>
      <c r="BZD162" s="438"/>
      <c r="BZE162" s="438"/>
      <c r="BZF162" s="438"/>
      <c r="BZG162" s="438"/>
      <c r="BZH162" s="438"/>
      <c r="BZI162" s="438"/>
      <c r="BZJ162" s="438"/>
      <c r="BZK162" s="438"/>
      <c r="BZL162" s="438"/>
      <c r="BZM162" s="438"/>
      <c r="BZN162" s="438"/>
      <c r="BZO162" s="438"/>
      <c r="BZP162" s="438"/>
      <c r="BZQ162" s="438"/>
      <c r="BZR162" s="438"/>
      <c r="BZS162" s="438"/>
      <c r="BZT162" s="438"/>
      <c r="BZU162" s="438"/>
      <c r="BZV162" s="438"/>
      <c r="BZW162" s="438"/>
      <c r="BZX162" s="438"/>
      <c r="BZY162" s="438"/>
      <c r="BZZ162" s="438"/>
      <c r="CAA162" s="438"/>
      <c r="CAB162" s="438"/>
      <c r="CAC162" s="438"/>
      <c r="CAD162" s="438"/>
      <c r="CAE162" s="438"/>
      <c r="CAF162" s="438"/>
      <c r="CAG162" s="438"/>
      <c r="CAH162" s="438"/>
      <c r="CAI162" s="438"/>
      <c r="CAJ162" s="438"/>
      <c r="CAK162" s="438"/>
      <c r="CAL162" s="438"/>
      <c r="CAM162" s="438"/>
      <c r="CAN162" s="438"/>
      <c r="CAO162" s="438"/>
      <c r="CAP162" s="438"/>
      <c r="CAQ162" s="438"/>
      <c r="CAR162" s="438"/>
      <c r="CAS162" s="438"/>
      <c r="CAT162" s="438"/>
      <c r="CAU162" s="438"/>
      <c r="CAV162" s="438"/>
      <c r="CAW162" s="438"/>
      <c r="CAX162" s="438"/>
      <c r="CAY162" s="438"/>
      <c r="CAZ162" s="438"/>
      <c r="CBA162" s="438"/>
      <c r="CBB162" s="438"/>
      <c r="CBC162" s="438"/>
      <c r="CBD162" s="438"/>
      <c r="CBE162" s="438"/>
      <c r="CBF162" s="438"/>
      <c r="CBG162" s="438"/>
      <c r="CBH162" s="438"/>
      <c r="CBI162" s="438"/>
      <c r="CBJ162" s="438"/>
      <c r="CBK162" s="438"/>
      <c r="CBL162" s="438"/>
      <c r="CBM162" s="438"/>
      <c r="CBN162" s="438"/>
      <c r="CBO162" s="438"/>
      <c r="CBP162" s="438"/>
      <c r="CBQ162" s="438"/>
      <c r="CBR162" s="438"/>
      <c r="CBS162" s="438"/>
      <c r="CBT162" s="438"/>
      <c r="CBU162" s="438"/>
      <c r="CBV162" s="438"/>
      <c r="CBW162" s="438"/>
      <c r="CBX162" s="438"/>
      <c r="CBY162" s="438"/>
      <c r="CBZ162" s="438"/>
      <c r="CCA162" s="438"/>
      <c r="CCB162" s="438"/>
      <c r="CCC162" s="438"/>
      <c r="CCD162" s="438"/>
      <c r="CCE162" s="438"/>
      <c r="CCF162" s="438"/>
      <c r="CCG162" s="438"/>
      <c r="CCH162" s="438"/>
      <c r="CCI162" s="438"/>
      <c r="CCJ162" s="438"/>
      <c r="CCK162" s="438"/>
      <c r="CCL162" s="438"/>
      <c r="CCM162" s="438"/>
      <c r="CCN162" s="438"/>
      <c r="CCO162" s="438"/>
      <c r="CCP162" s="438"/>
      <c r="CCQ162" s="438"/>
      <c r="CCR162" s="438"/>
      <c r="CCS162" s="438"/>
      <c r="CCT162" s="438"/>
      <c r="CCU162" s="438"/>
      <c r="CCV162" s="438"/>
      <c r="CCW162" s="438"/>
      <c r="CCX162" s="438"/>
      <c r="CCY162" s="438"/>
      <c r="CCZ162" s="438"/>
      <c r="CDA162" s="438"/>
      <c r="CDB162" s="438"/>
      <c r="CDC162" s="438"/>
      <c r="CDD162" s="438"/>
      <c r="CDE162" s="438"/>
      <c r="CDF162" s="438"/>
      <c r="CDG162" s="438"/>
      <c r="CDH162" s="438"/>
      <c r="CDI162" s="438"/>
      <c r="CDJ162" s="438"/>
      <c r="CDK162" s="438"/>
      <c r="CDL162" s="438"/>
      <c r="CDM162" s="438"/>
      <c r="CDN162" s="438"/>
      <c r="CDO162" s="438"/>
      <c r="CDP162" s="438"/>
      <c r="CDQ162" s="438"/>
      <c r="CDR162" s="438"/>
      <c r="CDS162" s="438"/>
      <c r="CDT162" s="438"/>
      <c r="CDU162" s="438"/>
      <c r="CDV162" s="438"/>
      <c r="CDW162" s="438"/>
      <c r="CDX162" s="438"/>
      <c r="CDY162" s="438"/>
      <c r="CDZ162" s="438"/>
      <c r="CEA162" s="438"/>
      <c r="CEB162" s="438"/>
      <c r="CEC162" s="438"/>
      <c r="CED162" s="438"/>
      <c r="CEE162" s="438"/>
      <c r="CEF162" s="438"/>
      <c r="CEG162" s="438"/>
      <c r="CEH162" s="438"/>
      <c r="CEI162" s="438"/>
      <c r="CEJ162" s="438"/>
      <c r="CEK162" s="438"/>
      <c r="CEL162" s="438"/>
      <c r="CEM162" s="438"/>
      <c r="CEN162" s="438"/>
      <c r="CEO162" s="438"/>
      <c r="CEP162" s="438"/>
      <c r="CEQ162" s="438"/>
      <c r="CER162" s="438"/>
      <c r="CES162" s="438"/>
      <c r="CET162" s="438"/>
      <c r="CEU162" s="438"/>
      <c r="CEV162" s="438"/>
      <c r="CEW162" s="438"/>
      <c r="CEX162" s="438"/>
      <c r="CEY162" s="438"/>
      <c r="CEZ162" s="438"/>
      <c r="CFA162" s="438"/>
      <c r="CFB162" s="438"/>
      <c r="CFC162" s="438"/>
      <c r="CFD162" s="438"/>
      <c r="CFE162" s="438"/>
      <c r="CFF162" s="438"/>
      <c r="CFG162" s="438"/>
      <c r="CFH162" s="438"/>
      <c r="CFI162" s="438"/>
      <c r="CFJ162" s="438"/>
      <c r="CFK162" s="438"/>
      <c r="CFL162" s="438"/>
      <c r="CFM162" s="438"/>
      <c r="CFN162" s="438"/>
      <c r="CFO162" s="438"/>
      <c r="CFP162" s="438"/>
      <c r="CFQ162" s="438"/>
      <c r="CFR162" s="438"/>
      <c r="CFS162" s="438"/>
      <c r="CFT162" s="438"/>
      <c r="CFU162" s="438"/>
      <c r="CFV162" s="438"/>
      <c r="CFW162" s="438"/>
      <c r="CFX162" s="438"/>
      <c r="CFY162" s="438"/>
      <c r="CFZ162" s="438"/>
      <c r="CGA162" s="438"/>
      <c r="CGB162" s="438"/>
      <c r="CGC162" s="438"/>
      <c r="CGD162" s="438"/>
      <c r="CGE162" s="438"/>
      <c r="CGF162" s="438"/>
      <c r="CGG162" s="438"/>
      <c r="CGH162" s="438"/>
      <c r="CGI162" s="438"/>
      <c r="CGJ162" s="438"/>
      <c r="CGK162" s="438"/>
      <c r="CGL162" s="438"/>
      <c r="CGM162" s="438"/>
      <c r="CGN162" s="438"/>
      <c r="CGO162" s="438"/>
      <c r="CGP162" s="438"/>
      <c r="CGQ162" s="438"/>
      <c r="CGR162" s="438"/>
      <c r="CGS162" s="438"/>
      <c r="CGT162" s="438"/>
      <c r="CGU162" s="438"/>
      <c r="CGV162" s="438"/>
      <c r="CGW162" s="438"/>
      <c r="CGX162" s="438"/>
      <c r="CGY162" s="438"/>
      <c r="CGZ162" s="438"/>
      <c r="CHA162" s="438"/>
      <c r="CHB162" s="438"/>
      <c r="CHC162" s="438"/>
      <c r="CHD162" s="438"/>
      <c r="CHE162" s="438"/>
      <c r="CHF162" s="438"/>
      <c r="CHG162" s="438"/>
      <c r="CHH162" s="438"/>
      <c r="CHI162" s="438"/>
      <c r="CHJ162" s="438"/>
      <c r="CHK162" s="438"/>
      <c r="CHL162" s="438"/>
      <c r="CHM162" s="438"/>
      <c r="CHN162" s="438"/>
      <c r="CHO162" s="438"/>
      <c r="CHP162" s="438"/>
      <c r="CHQ162" s="438"/>
      <c r="CHR162" s="438"/>
      <c r="CHS162" s="438"/>
      <c r="CHT162" s="438"/>
      <c r="CHU162" s="438"/>
      <c r="CHV162" s="438"/>
      <c r="CHW162" s="438"/>
      <c r="CHX162" s="438"/>
      <c r="CHY162" s="438"/>
      <c r="CHZ162" s="438"/>
      <c r="CIA162" s="438"/>
      <c r="CIB162" s="438"/>
      <c r="CIC162" s="438"/>
      <c r="CID162" s="438"/>
      <c r="CIE162" s="438"/>
      <c r="CIF162" s="438"/>
      <c r="CIG162" s="438"/>
      <c r="CIH162" s="438"/>
      <c r="CII162" s="438"/>
      <c r="CIJ162" s="438"/>
      <c r="CIK162" s="438"/>
      <c r="CIL162" s="438"/>
      <c r="CIM162" s="438"/>
      <c r="CIN162" s="438"/>
      <c r="CIO162" s="438"/>
      <c r="CIP162" s="438"/>
      <c r="CIQ162" s="438"/>
      <c r="CIR162" s="438"/>
      <c r="CIS162" s="438"/>
      <c r="CIT162" s="438"/>
      <c r="CIU162" s="438"/>
      <c r="CIV162" s="438"/>
      <c r="CIW162" s="438"/>
      <c r="CIX162" s="438"/>
      <c r="CIY162" s="438"/>
      <c r="CIZ162" s="438"/>
      <c r="CJA162" s="438"/>
      <c r="CJB162" s="438"/>
      <c r="CJC162" s="438"/>
      <c r="CJD162" s="438"/>
      <c r="CJE162" s="438"/>
      <c r="CJF162" s="438"/>
      <c r="CJG162" s="438"/>
      <c r="CJH162" s="438"/>
      <c r="CJI162" s="438"/>
      <c r="CJJ162" s="438"/>
      <c r="CJK162" s="438"/>
      <c r="CJL162" s="438"/>
      <c r="CJM162" s="438"/>
      <c r="CJN162" s="438"/>
      <c r="CJO162" s="438"/>
      <c r="CJP162" s="438"/>
      <c r="CJQ162" s="438"/>
      <c r="CJR162" s="438"/>
      <c r="CJS162" s="438"/>
      <c r="CJT162" s="438"/>
      <c r="CJU162" s="438"/>
      <c r="CJV162" s="438"/>
      <c r="CJW162" s="438"/>
      <c r="CJX162" s="438"/>
      <c r="CJY162" s="438"/>
      <c r="CJZ162" s="438"/>
      <c r="CKA162" s="438"/>
      <c r="CKB162" s="438"/>
      <c r="CKC162" s="438"/>
      <c r="CKD162" s="438"/>
      <c r="CKE162" s="438"/>
      <c r="CKF162" s="438"/>
      <c r="CKG162" s="438"/>
      <c r="CKH162" s="438"/>
      <c r="CKI162" s="438"/>
      <c r="CKJ162" s="438"/>
      <c r="CKK162" s="438"/>
      <c r="CKL162" s="438"/>
      <c r="CKM162" s="438"/>
      <c r="CKN162" s="438"/>
      <c r="CKO162" s="438"/>
      <c r="CKP162" s="438"/>
      <c r="CKQ162" s="438"/>
      <c r="CKR162" s="438"/>
      <c r="CKS162" s="438"/>
      <c r="CKT162" s="438"/>
      <c r="CKU162" s="438"/>
      <c r="CKV162" s="438"/>
      <c r="CKW162" s="438"/>
      <c r="CKX162" s="438"/>
      <c r="CKY162" s="438"/>
      <c r="CKZ162" s="438"/>
      <c r="CLA162" s="438"/>
      <c r="CLB162" s="438"/>
      <c r="CLC162" s="438"/>
      <c r="CLD162" s="438"/>
      <c r="CLE162" s="438"/>
      <c r="CLF162" s="438"/>
      <c r="CLG162" s="438"/>
      <c r="CLH162" s="438"/>
      <c r="CLI162" s="438"/>
      <c r="CLJ162" s="438"/>
      <c r="CLK162" s="438"/>
      <c r="CLL162" s="438"/>
      <c r="CLM162" s="438"/>
      <c r="CLN162" s="438"/>
      <c r="CLO162" s="438"/>
      <c r="CLP162" s="438"/>
      <c r="CLQ162" s="438"/>
      <c r="CLR162" s="438"/>
      <c r="CLS162" s="438"/>
      <c r="CLT162" s="438"/>
      <c r="CLU162" s="438"/>
      <c r="CLV162" s="438"/>
      <c r="CLW162" s="438"/>
      <c r="CLX162" s="438"/>
      <c r="CLY162" s="438"/>
      <c r="CLZ162" s="438"/>
      <c r="CMA162" s="438"/>
      <c r="CMB162" s="438"/>
      <c r="CMC162" s="438"/>
      <c r="CMD162" s="438"/>
      <c r="CME162" s="438"/>
      <c r="CMF162" s="438"/>
      <c r="CMG162" s="438"/>
      <c r="CMH162" s="438"/>
      <c r="CMI162" s="438"/>
      <c r="CMJ162" s="438"/>
      <c r="CMK162" s="438"/>
      <c r="CML162" s="438"/>
      <c r="CMM162" s="438"/>
      <c r="CMN162" s="438"/>
      <c r="CMO162" s="438"/>
      <c r="CMP162" s="438"/>
      <c r="CMQ162" s="438"/>
      <c r="CMR162" s="438"/>
      <c r="CMS162" s="438"/>
      <c r="CMT162" s="438"/>
      <c r="CMU162" s="438"/>
      <c r="CMV162" s="438"/>
      <c r="CMW162" s="438"/>
      <c r="CMX162" s="438"/>
      <c r="CMY162" s="438"/>
      <c r="CMZ162" s="438"/>
      <c r="CNA162" s="438"/>
      <c r="CNB162" s="438"/>
      <c r="CNC162" s="438"/>
      <c r="CND162" s="438"/>
      <c r="CNE162" s="438"/>
      <c r="CNF162" s="438"/>
      <c r="CNG162" s="438"/>
      <c r="CNH162" s="438"/>
      <c r="CNI162" s="438"/>
      <c r="CNJ162" s="438"/>
      <c r="CNK162" s="438"/>
      <c r="CNL162" s="438"/>
      <c r="CNM162" s="438"/>
      <c r="CNN162" s="438"/>
      <c r="CNO162" s="438"/>
      <c r="CNP162" s="438"/>
      <c r="CNQ162" s="438"/>
      <c r="CNR162" s="438"/>
      <c r="CNS162" s="438"/>
      <c r="CNT162" s="438"/>
      <c r="CNU162" s="438"/>
      <c r="CNV162" s="438"/>
      <c r="CNW162" s="438"/>
      <c r="CNX162" s="438"/>
      <c r="CNY162" s="438"/>
      <c r="CNZ162" s="438"/>
      <c r="COA162" s="438"/>
      <c r="COB162" s="438"/>
      <c r="COC162" s="438"/>
      <c r="COD162" s="438"/>
      <c r="COE162" s="438"/>
      <c r="COF162" s="438"/>
      <c r="COG162" s="438"/>
      <c r="COH162" s="438"/>
      <c r="COI162" s="438"/>
      <c r="COJ162" s="438"/>
      <c r="COK162" s="438"/>
      <c r="COL162" s="438"/>
      <c r="COM162" s="438"/>
      <c r="CON162" s="438"/>
      <c r="COO162" s="438"/>
      <c r="COP162" s="438"/>
      <c r="COQ162" s="438"/>
      <c r="COR162" s="438"/>
      <c r="COS162" s="438"/>
      <c r="COT162" s="438"/>
      <c r="COU162" s="438"/>
      <c r="COV162" s="438"/>
      <c r="COW162" s="438"/>
      <c r="COX162" s="438"/>
      <c r="COY162" s="438"/>
      <c r="COZ162" s="438"/>
      <c r="CPA162" s="438"/>
      <c r="CPB162" s="438"/>
      <c r="CPC162" s="438"/>
      <c r="CPD162" s="438"/>
      <c r="CPE162" s="438"/>
      <c r="CPF162" s="438"/>
      <c r="CPG162" s="438"/>
      <c r="CPH162" s="438"/>
      <c r="CPI162" s="438"/>
      <c r="CPJ162" s="438"/>
      <c r="CPK162" s="438"/>
      <c r="CPL162" s="438"/>
      <c r="CPM162" s="438"/>
      <c r="CPN162" s="438"/>
      <c r="CPO162" s="438"/>
      <c r="CPP162" s="438"/>
      <c r="CPQ162" s="438"/>
      <c r="CPR162" s="438"/>
      <c r="CPS162" s="438"/>
      <c r="CPT162" s="438"/>
      <c r="CPU162" s="438"/>
      <c r="CPV162" s="438"/>
      <c r="CPW162" s="438"/>
      <c r="CPX162" s="438"/>
      <c r="CPY162" s="438"/>
      <c r="CPZ162" s="438"/>
      <c r="CQA162" s="438"/>
      <c r="CQB162" s="438"/>
      <c r="CQC162" s="438"/>
      <c r="CQD162" s="438"/>
      <c r="CQE162" s="438"/>
      <c r="CQF162" s="438"/>
      <c r="CQG162" s="438"/>
      <c r="CQH162" s="438"/>
      <c r="CQI162" s="438"/>
      <c r="CQJ162" s="438"/>
      <c r="CQK162" s="438"/>
      <c r="CQL162" s="438"/>
      <c r="CQM162" s="438"/>
      <c r="CQN162" s="438"/>
      <c r="CQO162" s="438"/>
      <c r="CQP162" s="438"/>
      <c r="CQQ162" s="438"/>
      <c r="CQR162" s="438"/>
      <c r="CQS162" s="438"/>
      <c r="CQT162" s="438"/>
      <c r="CQU162" s="438"/>
      <c r="CQV162" s="438"/>
      <c r="CQW162" s="438"/>
      <c r="CQX162" s="438"/>
      <c r="CQY162" s="438"/>
      <c r="CQZ162" s="438"/>
      <c r="CRA162" s="438"/>
      <c r="CRB162" s="438"/>
      <c r="CRC162" s="438"/>
      <c r="CRD162" s="438"/>
      <c r="CRE162" s="438"/>
      <c r="CRF162" s="438"/>
      <c r="CRG162" s="438"/>
      <c r="CRH162" s="438"/>
      <c r="CRI162" s="438"/>
      <c r="CRJ162" s="438"/>
      <c r="CRK162" s="438"/>
      <c r="CRL162" s="438"/>
      <c r="CRM162" s="438"/>
      <c r="CRN162" s="438"/>
      <c r="CRO162" s="438"/>
      <c r="CRP162" s="438"/>
      <c r="CRQ162" s="438"/>
      <c r="CRR162" s="438"/>
      <c r="CRS162" s="438"/>
      <c r="CRT162" s="438"/>
      <c r="CRU162" s="438"/>
      <c r="CRV162" s="438"/>
      <c r="CRW162" s="438"/>
      <c r="CRX162" s="438"/>
      <c r="CRY162" s="438"/>
      <c r="CRZ162" s="438"/>
      <c r="CSA162" s="438"/>
      <c r="CSB162" s="438"/>
      <c r="CSC162" s="438"/>
      <c r="CSD162" s="438"/>
      <c r="CSE162" s="438"/>
      <c r="CSF162" s="438"/>
      <c r="CSG162" s="438"/>
      <c r="CSH162" s="438"/>
      <c r="CSI162" s="438"/>
      <c r="CSJ162" s="438"/>
      <c r="CSK162" s="438"/>
      <c r="CSL162" s="438"/>
      <c r="CSM162" s="438"/>
      <c r="CSN162" s="438"/>
      <c r="CSO162" s="438"/>
      <c r="CSP162" s="438"/>
      <c r="CSQ162" s="438"/>
      <c r="CSR162" s="438"/>
      <c r="CSS162" s="438"/>
      <c r="CST162" s="438"/>
      <c r="CSU162" s="438"/>
      <c r="CSV162" s="438"/>
      <c r="CSW162" s="438"/>
      <c r="CSX162" s="438"/>
      <c r="CSY162" s="438"/>
      <c r="CSZ162" s="438"/>
      <c r="CTA162" s="438"/>
      <c r="CTB162" s="438"/>
      <c r="CTC162" s="438"/>
      <c r="CTD162" s="438"/>
      <c r="CTE162" s="438"/>
      <c r="CTF162" s="438"/>
      <c r="CTG162" s="438"/>
      <c r="CTH162" s="438"/>
      <c r="CTI162" s="438"/>
      <c r="CTJ162" s="438"/>
      <c r="CTK162" s="438"/>
      <c r="CTL162" s="438"/>
      <c r="CTM162" s="438"/>
      <c r="CTN162" s="438"/>
      <c r="CTO162" s="438"/>
      <c r="CTP162" s="438"/>
      <c r="CTQ162" s="438"/>
      <c r="CTR162" s="438"/>
      <c r="CTS162" s="438"/>
      <c r="CTT162" s="438"/>
      <c r="CTU162" s="438"/>
      <c r="CTV162" s="438"/>
      <c r="CTW162" s="438"/>
      <c r="CTX162" s="438"/>
      <c r="CTY162" s="438"/>
      <c r="CTZ162" s="438"/>
      <c r="CUA162" s="438"/>
      <c r="CUB162" s="438"/>
      <c r="CUC162" s="438"/>
      <c r="CUD162" s="438"/>
      <c r="CUE162" s="438"/>
      <c r="CUF162" s="438"/>
      <c r="CUG162" s="438"/>
      <c r="CUH162" s="438"/>
      <c r="CUI162" s="438"/>
      <c r="CUJ162" s="438"/>
      <c r="CUK162" s="438"/>
      <c r="CUL162" s="438"/>
      <c r="CUM162" s="438"/>
      <c r="CUN162" s="438"/>
      <c r="CUO162" s="438"/>
      <c r="CUP162" s="438"/>
      <c r="CUQ162" s="438"/>
      <c r="CUR162" s="438"/>
      <c r="CUS162" s="438"/>
      <c r="CUT162" s="438"/>
      <c r="CUU162" s="438"/>
      <c r="CUV162" s="438"/>
      <c r="CUW162" s="438"/>
      <c r="CUX162" s="438"/>
      <c r="CUY162" s="438"/>
      <c r="CUZ162" s="438"/>
      <c r="CVA162" s="438"/>
      <c r="CVB162" s="438"/>
      <c r="CVC162" s="438"/>
      <c r="CVD162" s="438"/>
      <c r="CVE162" s="438"/>
      <c r="CVF162" s="438"/>
      <c r="CVG162" s="438"/>
      <c r="CVH162" s="438"/>
      <c r="CVI162" s="438"/>
      <c r="CVJ162" s="438"/>
      <c r="CVK162" s="438"/>
      <c r="CVL162" s="438"/>
      <c r="CVM162" s="438"/>
      <c r="CVN162" s="438"/>
      <c r="CVO162" s="438"/>
      <c r="CVP162" s="438"/>
      <c r="CVQ162" s="438"/>
      <c r="CVR162" s="438"/>
      <c r="CVS162" s="438"/>
      <c r="CVT162" s="438"/>
      <c r="CVU162" s="438"/>
      <c r="CVV162" s="438"/>
      <c r="CVW162" s="438"/>
      <c r="CVX162" s="438"/>
      <c r="CVY162" s="438"/>
      <c r="CVZ162" s="438"/>
      <c r="CWA162" s="438"/>
      <c r="CWB162" s="438"/>
      <c r="CWC162" s="438"/>
      <c r="CWD162" s="438"/>
      <c r="CWE162" s="438"/>
      <c r="CWF162" s="438"/>
      <c r="CWG162" s="438"/>
      <c r="CWH162" s="438"/>
      <c r="CWI162" s="438"/>
      <c r="CWJ162" s="438"/>
      <c r="CWK162" s="438"/>
      <c r="CWL162" s="438"/>
      <c r="CWM162" s="438"/>
      <c r="CWN162" s="438"/>
      <c r="CWO162" s="438"/>
      <c r="CWP162" s="438"/>
      <c r="CWQ162" s="438"/>
      <c r="CWR162" s="438"/>
      <c r="CWS162" s="438"/>
      <c r="CWT162" s="438"/>
      <c r="CWU162" s="438"/>
      <c r="CWV162" s="438"/>
      <c r="CWW162" s="438"/>
      <c r="CWX162" s="438"/>
      <c r="CWY162" s="438"/>
      <c r="CWZ162" s="438"/>
      <c r="CXA162" s="438"/>
      <c r="CXB162" s="438"/>
      <c r="CXC162" s="438"/>
      <c r="CXD162" s="438"/>
      <c r="CXE162" s="438"/>
      <c r="CXF162" s="438"/>
      <c r="CXG162" s="438"/>
      <c r="CXH162" s="438"/>
      <c r="CXI162" s="438"/>
      <c r="CXJ162" s="438"/>
      <c r="CXK162" s="438"/>
      <c r="CXL162" s="438"/>
      <c r="CXM162" s="438"/>
      <c r="CXN162" s="438"/>
      <c r="CXO162" s="438"/>
      <c r="CXP162" s="438"/>
      <c r="CXQ162" s="438"/>
      <c r="CXR162" s="438"/>
      <c r="CXS162" s="438"/>
      <c r="CXT162" s="438"/>
      <c r="CXU162" s="438"/>
      <c r="CXV162" s="438"/>
      <c r="CXW162" s="438"/>
      <c r="CXX162" s="438"/>
      <c r="CXY162" s="438"/>
      <c r="CXZ162" s="438"/>
      <c r="CYA162" s="438"/>
      <c r="CYB162" s="438"/>
      <c r="CYC162" s="438"/>
      <c r="CYD162" s="438"/>
      <c r="CYE162" s="438"/>
      <c r="CYF162" s="438"/>
      <c r="CYG162" s="438"/>
      <c r="CYH162" s="438"/>
      <c r="CYI162" s="438"/>
      <c r="CYJ162" s="438"/>
      <c r="CYK162" s="438"/>
      <c r="CYL162" s="438"/>
      <c r="CYM162" s="438"/>
      <c r="CYN162" s="438"/>
      <c r="CYO162" s="438"/>
      <c r="CYP162" s="438"/>
      <c r="CYQ162" s="438"/>
      <c r="CYR162" s="438"/>
      <c r="CYS162" s="438"/>
      <c r="CYT162" s="438"/>
      <c r="CYU162" s="438"/>
      <c r="CYV162" s="438"/>
      <c r="CYW162" s="438"/>
      <c r="CYX162" s="438"/>
      <c r="CYY162" s="438"/>
      <c r="CYZ162" s="438"/>
      <c r="CZA162" s="438"/>
      <c r="CZB162" s="438"/>
      <c r="CZC162" s="438"/>
      <c r="CZD162" s="438"/>
      <c r="CZE162" s="438"/>
      <c r="CZF162" s="438"/>
      <c r="CZG162" s="438"/>
      <c r="CZH162" s="438"/>
      <c r="CZI162" s="438"/>
      <c r="CZJ162" s="438"/>
      <c r="CZK162" s="438"/>
      <c r="CZL162" s="438"/>
      <c r="CZM162" s="438"/>
      <c r="CZN162" s="438"/>
      <c r="CZO162" s="438"/>
      <c r="CZP162" s="438"/>
      <c r="CZQ162" s="438"/>
      <c r="CZR162" s="438"/>
      <c r="CZS162" s="438"/>
      <c r="CZT162" s="438"/>
      <c r="CZU162" s="438"/>
      <c r="CZV162" s="438"/>
      <c r="CZW162" s="438"/>
      <c r="CZX162" s="438"/>
      <c r="CZY162" s="438"/>
      <c r="CZZ162" s="438"/>
      <c r="DAA162" s="438"/>
      <c r="DAB162" s="438"/>
      <c r="DAC162" s="438"/>
      <c r="DAD162" s="438"/>
      <c r="DAE162" s="438"/>
      <c r="DAF162" s="438"/>
      <c r="DAG162" s="438"/>
      <c r="DAH162" s="438"/>
      <c r="DAI162" s="438"/>
      <c r="DAJ162" s="438"/>
      <c r="DAK162" s="438"/>
      <c r="DAL162" s="438"/>
      <c r="DAM162" s="438"/>
      <c r="DAN162" s="438"/>
      <c r="DAO162" s="438"/>
      <c r="DAP162" s="438"/>
      <c r="DAQ162" s="438"/>
      <c r="DAR162" s="438"/>
      <c r="DAS162" s="438"/>
      <c r="DAT162" s="438"/>
      <c r="DAU162" s="438"/>
      <c r="DAV162" s="438"/>
      <c r="DAW162" s="438"/>
      <c r="DAX162" s="438"/>
      <c r="DAY162" s="438"/>
      <c r="DAZ162" s="438"/>
      <c r="DBA162" s="438"/>
      <c r="DBB162" s="438"/>
      <c r="DBC162" s="438"/>
      <c r="DBD162" s="438"/>
      <c r="DBE162" s="438"/>
      <c r="DBF162" s="438"/>
      <c r="DBG162" s="438"/>
      <c r="DBH162" s="438"/>
      <c r="DBI162" s="438"/>
      <c r="DBJ162" s="438"/>
      <c r="DBK162" s="438"/>
      <c r="DBL162" s="438"/>
      <c r="DBM162" s="438"/>
      <c r="DBN162" s="438"/>
      <c r="DBO162" s="438"/>
      <c r="DBP162" s="438"/>
      <c r="DBQ162" s="438"/>
      <c r="DBR162" s="438"/>
      <c r="DBS162" s="438"/>
      <c r="DBT162" s="438"/>
      <c r="DBU162" s="438"/>
      <c r="DBV162" s="438"/>
      <c r="DBW162" s="438"/>
      <c r="DBX162" s="438"/>
      <c r="DBY162" s="438"/>
      <c r="DBZ162" s="438"/>
      <c r="DCA162" s="438"/>
      <c r="DCB162" s="438"/>
      <c r="DCC162" s="438"/>
      <c r="DCD162" s="438"/>
      <c r="DCE162" s="438"/>
      <c r="DCF162" s="438"/>
      <c r="DCG162" s="438"/>
      <c r="DCH162" s="438"/>
      <c r="DCI162" s="438"/>
      <c r="DCJ162" s="438"/>
      <c r="DCK162" s="438"/>
      <c r="DCL162" s="438"/>
      <c r="DCM162" s="438"/>
      <c r="DCN162" s="438"/>
      <c r="DCO162" s="438"/>
      <c r="DCP162" s="438"/>
      <c r="DCQ162" s="438"/>
      <c r="DCR162" s="438"/>
      <c r="DCS162" s="438"/>
      <c r="DCT162" s="438"/>
      <c r="DCU162" s="438"/>
      <c r="DCV162" s="438"/>
      <c r="DCW162" s="438"/>
      <c r="DCX162" s="438"/>
      <c r="DCY162" s="438"/>
      <c r="DCZ162" s="438"/>
      <c r="DDA162" s="438"/>
      <c r="DDB162" s="438"/>
      <c r="DDC162" s="438"/>
      <c r="DDD162" s="438"/>
      <c r="DDE162" s="438"/>
      <c r="DDF162" s="438"/>
      <c r="DDG162" s="438"/>
      <c r="DDH162" s="438"/>
      <c r="DDI162" s="438"/>
      <c r="DDJ162" s="438"/>
      <c r="DDK162" s="438"/>
      <c r="DDL162" s="438"/>
      <c r="DDM162" s="438"/>
      <c r="DDN162" s="438"/>
      <c r="DDO162" s="438"/>
      <c r="DDP162" s="438"/>
      <c r="DDQ162" s="438"/>
      <c r="DDR162" s="438"/>
      <c r="DDS162" s="438"/>
      <c r="DDT162" s="438"/>
      <c r="DDU162" s="438"/>
      <c r="DDV162" s="438"/>
      <c r="DDW162" s="438"/>
      <c r="DDX162" s="438"/>
      <c r="DDY162" s="438"/>
      <c r="DDZ162" s="438"/>
      <c r="DEA162" s="438"/>
      <c r="DEB162" s="438"/>
      <c r="DEC162" s="438"/>
      <c r="DED162" s="438"/>
      <c r="DEE162" s="438"/>
      <c r="DEF162" s="438"/>
      <c r="DEG162" s="438"/>
      <c r="DEH162" s="438"/>
      <c r="DEI162" s="438"/>
      <c r="DEJ162" s="438"/>
      <c r="DEK162" s="438"/>
      <c r="DEL162" s="438"/>
      <c r="DEM162" s="438"/>
      <c r="DEN162" s="438"/>
      <c r="DEO162" s="438"/>
      <c r="DEP162" s="438"/>
      <c r="DEQ162" s="438"/>
      <c r="DER162" s="438"/>
      <c r="DES162" s="438"/>
      <c r="DET162" s="438"/>
      <c r="DEU162" s="438"/>
      <c r="DEV162" s="438"/>
      <c r="DEW162" s="438"/>
      <c r="DEX162" s="438"/>
      <c r="DEY162" s="438"/>
      <c r="DEZ162" s="438"/>
      <c r="DFA162" s="438"/>
      <c r="DFB162" s="438"/>
      <c r="DFC162" s="438"/>
      <c r="DFD162" s="438"/>
      <c r="DFE162" s="438"/>
      <c r="DFF162" s="438"/>
      <c r="DFG162" s="438"/>
      <c r="DFH162" s="438"/>
      <c r="DFI162" s="438"/>
      <c r="DFJ162" s="438"/>
      <c r="DFK162" s="438"/>
      <c r="DFL162" s="438"/>
      <c r="DFM162" s="438"/>
      <c r="DFN162" s="438"/>
      <c r="DFO162" s="438"/>
      <c r="DFP162" s="438"/>
      <c r="DFQ162" s="438"/>
      <c r="DFR162" s="438"/>
      <c r="DFS162" s="438"/>
      <c r="DFT162" s="438"/>
      <c r="DFU162" s="438"/>
      <c r="DFV162" s="438"/>
      <c r="DFW162" s="438"/>
      <c r="DFX162" s="438"/>
      <c r="DFY162" s="438"/>
      <c r="DFZ162" s="438"/>
      <c r="DGA162" s="438"/>
      <c r="DGB162" s="438"/>
      <c r="DGC162" s="438"/>
      <c r="DGD162" s="438"/>
      <c r="DGE162" s="438"/>
      <c r="DGF162" s="438"/>
      <c r="DGG162" s="438"/>
      <c r="DGH162" s="438"/>
      <c r="DGI162" s="438"/>
      <c r="DGJ162" s="438"/>
      <c r="DGK162" s="438"/>
      <c r="DGL162" s="438"/>
      <c r="DGM162" s="438"/>
      <c r="DGN162" s="438"/>
      <c r="DGO162" s="438"/>
      <c r="DGP162" s="438"/>
      <c r="DGQ162" s="438"/>
      <c r="DGR162" s="438"/>
      <c r="DGS162" s="438"/>
      <c r="DGT162" s="438"/>
      <c r="DGU162" s="438"/>
      <c r="DGV162" s="438"/>
      <c r="DGW162" s="438"/>
      <c r="DGX162" s="438"/>
      <c r="DGY162" s="438"/>
      <c r="DGZ162" s="438"/>
      <c r="DHA162" s="438"/>
      <c r="DHB162" s="438"/>
      <c r="DHC162" s="438"/>
      <c r="DHD162" s="438"/>
      <c r="DHE162" s="438"/>
      <c r="DHF162" s="438"/>
      <c r="DHG162" s="438"/>
      <c r="DHH162" s="438"/>
      <c r="DHI162" s="438"/>
      <c r="DHJ162" s="438"/>
      <c r="DHK162" s="438"/>
      <c r="DHL162" s="438"/>
      <c r="DHM162" s="438"/>
      <c r="DHN162" s="438"/>
      <c r="DHO162" s="438"/>
      <c r="DHP162" s="438"/>
      <c r="DHQ162" s="438"/>
      <c r="DHR162" s="438"/>
      <c r="DHS162" s="438"/>
      <c r="DHT162" s="438"/>
      <c r="DHU162" s="438"/>
      <c r="DHV162" s="438"/>
      <c r="DHW162" s="438"/>
      <c r="DHX162" s="438"/>
      <c r="DHY162" s="438"/>
      <c r="DHZ162" s="438"/>
      <c r="DIA162" s="438"/>
      <c r="DIB162" s="438"/>
      <c r="DIC162" s="438"/>
      <c r="DID162" s="438"/>
      <c r="DIE162" s="438"/>
      <c r="DIF162" s="438"/>
      <c r="DIG162" s="438"/>
      <c r="DIH162" s="438"/>
      <c r="DII162" s="438"/>
      <c r="DIJ162" s="438"/>
      <c r="DIK162" s="438"/>
      <c r="DIL162" s="438"/>
      <c r="DIM162" s="438"/>
      <c r="DIN162" s="438"/>
      <c r="DIO162" s="438"/>
      <c r="DIP162" s="438"/>
      <c r="DIQ162" s="438"/>
      <c r="DIR162" s="438"/>
      <c r="DIS162" s="438"/>
      <c r="DIT162" s="438"/>
      <c r="DIU162" s="438"/>
      <c r="DIV162" s="438"/>
      <c r="DIW162" s="438"/>
      <c r="DIX162" s="438"/>
      <c r="DIY162" s="438"/>
      <c r="DIZ162" s="438"/>
      <c r="DJA162" s="438"/>
      <c r="DJB162" s="438"/>
      <c r="DJC162" s="438"/>
      <c r="DJD162" s="438"/>
      <c r="DJE162" s="438"/>
      <c r="DJF162" s="438"/>
      <c r="DJG162" s="438"/>
      <c r="DJH162" s="438"/>
      <c r="DJI162" s="438"/>
      <c r="DJJ162" s="438"/>
      <c r="DJK162" s="438"/>
      <c r="DJL162" s="438"/>
      <c r="DJM162" s="438"/>
      <c r="DJN162" s="438"/>
      <c r="DJO162" s="438"/>
      <c r="DJP162" s="438"/>
      <c r="DJQ162" s="438"/>
      <c r="DJR162" s="438"/>
      <c r="DJS162" s="438"/>
      <c r="DJT162" s="438"/>
      <c r="DJU162" s="438"/>
      <c r="DJV162" s="438"/>
      <c r="DJW162" s="438"/>
      <c r="DJX162" s="438"/>
      <c r="DJY162" s="438"/>
      <c r="DJZ162" s="438"/>
      <c r="DKA162" s="438"/>
      <c r="DKB162" s="438"/>
      <c r="DKC162" s="438"/>
      <c r="DKD162" s="438"/>
      <c r="DKE162" s="438"/>
      <c r="DKF162" s="438"/>
      <c r="DKG162" s="438"/>
      <c r="DKH162" s="438"/>
      <c r="DKI162" s="438"/>
      <c r="DKJ162" s="438"/>
      <c r="DKK162" s="438"/>
      <c r="DKL162" s="438"/>
      <c r="DKM162" s="438"/>
      <c r="DKN162" s="438"/>
      <c r="DKO162" s="438"/>
      <c r="DKP162" s="438"/>
      <c r="DKQ162" s="438"/>
      <c r="DKR162" s="438"/>
      <c r="DKS162" s="438"/>
      <c r="DKT162" s="438"/>
      <c r="DKU162" s="438"/>
      <c r="DKV162" s="438"/>
      <c r="DKW162" s="438"/>
      <c r="DKX162" s="438"/>
      <c r="DKY162" s="438"/>
      <c r="DKZ162" s="438"/>
      <c r="DLA162" s="438"/>
      <c r="DLB162" s="438"/>
      <c r="DLC162" s="438"/>
      <c r="DLD162" s="438"/>
      <c r="DLE162" s="438"/>
      <c r="DLF162" s="438"/>
      <c r="DLG162" s="438"/>
      <c r="DLH162" s="438"/>
      <c r="DLI162" s="438"/>
      <c r="DLJ162" s="438"/>
      <c r="DLK162" s="438"/>
      <c r="DLL162" s="438"/>
      <c r="DLM162" s="438"/>
      <c r="DLN162" s="438"/>
      <c r="DLO162" s="438"/>
      <c r="DLP162" s="438"/>
      <c r="DLQ162" s="438"/>
      <c r="DLR162" s="438"/>
      <c r="DLS162" s="438"/>
      <c r="DLT162" s="438"/>
      <c r="DLU162" s="438"/>
      <c r="DLV162" s="438"/>
      <c r="DLW162" s="438"/>
      <c r="DLX162" s="438"/>
      <c r="DLY162" s="438"/>
      <c r="DLZ162" s="438"/>
      <c r="DMA162" s="438"/>
      <c r="DMB162" s="438"/>
      <c r="DMC162" s="438"/>
      <c r="DMD162" s="438"/>
      <c r="DME162" s="438"/>
      <c r="DMF162" s="438"/>
      <c r="DMG162" s="438"/>
      <c r="DMH162" s="438"/>
      <c r="DMI162" s="438"/>
      <c r="DMJ162" s="438"/>
      <c r="DMK162" s="438"/>
      <c r="DML162" s="438"/>
      <c r="DMM162" s="438"/>
      <c r="DMN162" s="438"/>
      <c r="DMO162" s="438"/>
      <c r="DMP162" s="438"/>
      <c r="DMQ162" s="438"/>
      <c r="DMR162" s="438"/>
      <c r="DMS162" s="438"/>
      <c r="DMT162" s="438"/>
      <c r="DMU162" s="438"/>
      <c r="DMV162" s="438"/>
      <c r="DMW162" s="438"/>
      <c r="DMX162" s="438"/>
      <c r="DMY162" s="438"/>
      <c r="DMZ162" s="438"/>
      <c r="DNA162" s="438"/>
      <c r="DNB162" s="438"/>
      <c r="DNC162" s="438"/>
      <c r="DND162" s="438"/>
      <c r="DNE162" s="438"/>
      <c r="DNF162" s="438"/>
      <c r="DNG162" s="438"/>
      <c r="DNH162" s="438"/>
      <c r="DNI162" s="438"/>
      <c r="DNJ162" s="438"/>
      <c r="DNK162" s="438"/>
      <c r="DNL162" s="438"/>
      <c r="DNM162" s="438"/>
      <c r="DNN162" s="438"/>
      <c r="DNO162" s="438"/>
      <c r="DNP162" s="438"/>
      <c r="DNQ162" s="438"/>
      <c r="DNR162" s="438"/>
      <c r="DNS162" s="438"/>
      <c r="DNT162" s="438"/>
      <c r="DNU162" s="438"/>
      <c r="DNV162" s="438"/>
      <c r="DNW162" s="438"/>
      <c r="DNX162" s="438"/>
      <c r="DNY162" s="438"/>
      <c r="DNZ162" s="438"/>
      <c r="DOA162" s="438"/>
      <c r="DOB162" s="438"/>
      <c r="DOC162" s="438"/>
      <c r="DOD162" s="438"/>
      <c r="DOE162" s="438"/>
      <c r="DOF162" s="438"/>
      <c r="DOG162" s="438"/>
      <c r="DOH162" s="438"/>
      <c r="DOI162" s="438"/>
      <c r="DOJ162" s="438"/>
      <c r="DOK162" s="438"/>
      <c r="DOL162" s="438"/>
      <c r="DOM162" s="438"/>
      <c r="DON162" s="438"/>
      <c r="DOO162" s="438"/>
      <c r="DOP162" s="438"/>
      <c r="DOQ162" s="438"/>
      <c r="DOR162" s="438"/>
      <c r="DOS162" s="438"/>
      <c r="DOT162" s="438"/>
      <c r="DOU162" s="438"/>
      <c r="DOV162" s="438"/>
      <c r="DOW162" s="438"/>
      <c r="DOX162" s="438"/>
      <c r="DOY162" s="438"/>
      <c r="DOZ162" s="438"/>
      <c r="DPA162" s="438"/>
      <c r="DPB162" s="438"/>
      <c r="DPC162" s="438"/>
      <c r="DPD162" s="438"/>
      <c r="DPE162" s="438"/>
      <c r="DPF162" s="438"/>
      <c r="DPG162" s="438"/>
      <c r="DPH162" s="438"/>
      <c r="DPI162" s="438"/>
      <c r="DPJ162" s="438"/>
      <c r="DPK162" s="438"/>
      <c r="DPL162" s="438"/>
      <c r="DPM162" s="438"/>
      <c r="DPN162" s="438"/>
      <c r="DPO162" s="438"/>
      <c r="DPP162" s="438"/>
      <c r="DPQ162" s="438"/>
      <c r="DPR162" s="438"/>
      <c r="DPS162" s="438"/>
      <c r="DPT162" s="438"/>
      <c r="DPU162" s="438"/>
      <c r="DPV162" s="438"/>
      <c r="DPW162" s="438"/>
      <c r="DPX162" s="438"/>
      <c r="DPY162" s="438"/>
      <c r="DPZ162" s="438"/>
      <c r="DQA162" s="438"/>
      <c r="DQB162" s="438"/>
      <c r="DQC162" s="438"/>
      <c r="DQD162" s="438"/>
      <c r="DQE162" s="438"/>
      <c r="DQF162" s="438"/>
      <c r="DQG162" s="438"/>
      <c r="DQH162" s="438"/>
      <c r="DQI162" s="438"/>
      <c r="DQJ162" s="438"/>
      <c r="DQK162" s="438"/>
      <c r="DQL162" s="438"/>
      <c r="DQM162" s="438"/>
      <c r="DQN162" s="438"/>
      <c r="DQO162" s="438"/>
      <c r="DQP162" s="438"/>
      <c r="DQQ162" s="438"/>
      <c r="DQR162" s="438"/>
      <c r="DQS162" s="438"/>
      <c r="DQT162" s="438"/>
      <c r="DQU162" s="438"/>
      <c r="DQV162" s="438"/>
      <c r="DQW162" s="438"/>
      <c r="DQX162" s="438"/>
      <c r="DQY162" s="438"/>
      <c r="DQZ162" s="438"/>
      <c r="DRA162" s="438"/>
      <c r="DRB162" s="438"/>
      <c r="DRC162" s="438"/>
      <c r="DRD162" s="438"/>
      <c r="DRE162" s="438"/>
      <c r="DRF162" s="438"/>
      <c r="DRG162" s="438"/>
      <c r="DRH162" s="438"/>
      <c r="DRI162" s="438"/>
      <c r="DRJ162" s="438"/>
      <c r="DRK162" s="438"/>
      <c r="DRL162" s="438"/>
      <c r="DRM162" s="438"/>
      <c r="DRN162" s="438"/>
      <c r="DRO162" s="438"/>
      <c r="DRP162" s="438"/>
      <c r="DRQ162" s="438"/>
      <c r="DRR162" s="438"/>
      <c r="DRS162" s="438"/>
      <c r="DRT162" s="438"/>
      <c r="DRU162" s="438"/>
      <c r="DRV162" s="438"/>
      <c r="DRW162" s="438"/>
      <c r="DRX162" s="438"/>
      <c r="DRY162" s="438"/>
      <c r="DRZ162" s="438"/>
      <c r="DSA162" s="438"/>
      <c r="DSB162" s="438"/>
      <c r="DSC162" s="438"/>
      <c r="DSD162" s="438"/>
      <c r="DSE162" s="438"/>
      <c r="DSF162" s="438"/>
      <c r="DSG162" s="438"/>
      <c r="DSH162" s="438"/>
      <c r="DSI162" s="438"/>
      <c r="DSJ162" s="438"/>
      <c r="DSK162" s="438"/>
      <c r="DSL162" s="438"/>
      <c r="DSM162" s="438"/>
      <c r="DSN162" s="438"/>
      <c r="DSO162" s="438"/>
      <c r="DSP162" s="438"/>
      <c r="DSQ162" s="438"/>
      <c r="DSR162" s="438"/>
      <c r="DSS162" s="438"/>
      <c r="DST162" s="438"/>
      <c r="DSU162" s="438"/>
      <c r="DSV162" s="438"/>
      <c r="DSW162" s="438"/>
      <c r="DSX162" s="438"/>
      <c r="DSY162" s="438"/>
      <c r="DSZ162" s="438"/>
      <c r="DTA162" s="438"/>
      <c r="DTB162" s="438"/>
      <c r="DTC162" s="438"/>
      <c r="DTD162" s="438"/>
      <c r="DTE162" s="438"/>
      <c r="DTF162" s="438"/>
      <c r="DTG162" s="438"/>
      <c r="DTH162" s="438"/>
      <c r="DTI162" s="438"/>
      <c r="DTJ162" s="438"/>
      <c r="DTK162" s="438"/>
      <c r="DTL162" s="438"/>
      <c r="DTM162" s="438"/>
      <c r="DTN162" s="438"/>
      <c r="DTO162" s="438"/>
      <c r="DTP162" s="438"/>
      <c r="DTQ162" s="438"/>
      <c r="DTR162" s="438"/>
      <c r="DTS162" s="438"/>
      <c r="DTT162" s="438"/>
      <c r="DTU162" s="438"/>
      <c r="DTV162" s="438"/>
      <c r="DTW162" s="438"/>
      <c r="DTX162" s="438"/>
      <c r="DTY162" s="438"/>
      <c r="DTZ162" s="438"/>
      <c r="DUA162" s="438"/>
      <c r="DUB162" s="438"/>
      <c r="DUC162" s="438"/>
      <c r="DUD162" s="438"/>
      <c r="DUE162" s="438"/>
      <c r="DUF162" s="438"/>
      <c r="DUG162" s="438"/>
      <c r="DUH162" s="438"/>
      <c r="DUI162" s="438"/>
      <c r="DUJ162" s="438"/>
      <c r="DUK162" s="438"/>
      <c r="DUL162" s="438"/>
      <c r="DUM162" s="438"/>
      <c r="DUN162" s="438"/>
      <c r="DUO162" s="438"/>
      <c r="DUP162" s="438"/>
      <c r="DUQ162" s="438"/>
      <c r="DUR162" s="438"/>
      <c r="DUS162" s="438"/>
      <c r="DUT162" s="438"/>
      <c r="DUU162" s="438"/>
      <c r="DUV162" s="438"/>
      <c r="DUW162" s="438"/>
      <c r="DUX162" s="438"/>
      <c r="DUY162" s="438"/>
      <c r="DUZ162" s="438"/>
      <c r="DVA162" s="438"/>
      <c r="DVB162" s="438"/>
      <c r="DVC162" s="438"/>
      <c r="DVD162" s="438"/>
      <c r="DVE162" s="438"/>
      <c r="DVF162" s="438"/>
      <c r="DVG162" s="438"/>
      <c r="DVH162" s="438"/>
      <c r="DVI162" s="438"/>
      <c r="DVJ162" s="438"/>
      <c r="DVK162" s="438"/>
      <c r="DVL162" s="438"/>
      <c r="DVM162" s="438"/>
      <c r="DVN162" s="438"/>
      <c r="DVO162" s="438"/>
      <c r="DVP162" s="438"/>
      <c r="DVQ162" s="438"/>
      <c r="DVR162" s="438"/>
      <c r="DVS162" s="438"/>
      <c r="DVT162" s="438"/>
      <c r="DVU162" s="438"/>
      <c r="DVV162" s="438"/>
      <c r="DVW162" s="438"/>
      <c r="DVX162" s="438"/>
      <c r="DVY162" s="438"/>
      <c r="DVZ162" s="438"/>
      <c r="DWA162" s="438"/>
      <c r="DWB162" s="438"/>
      <c r="DWC162" s="438"/>
      <c r="DWD162" s="438"/>
      <c r="DWE162" s="438"/>
      <c r="DWF162" s="438"/>
      <c r="DWG162" s="438"/>
      <c r="DWH162" s="438"/>
      <c r="DWI162" s="438"/>
      <c r="DWJ162" s="438"/>
      <c r="DWK162" s="438"/>
      <c r="DWL162" s="438"/>
      <c r="DWM162" s="438"/>
      <c r="DWN162" s="438"/>
      <c r="DWO162" s="438"/>
      <c r="DWP162" s="438"/>
      <c r="DWQ162" s="438"/>
      <c r="DWR162" s="438"/>
      <c r="DWS162" s="438"/>
      <c r="DWT162" s="438"/>
      <c r="DWU162" s="438"/>
      <c r="DWV162" s="438"/>
      <c r="DWW162" s="438"/>
      <c r="DWX162" s="438"/>
      <c r="DWY162" s="438"/>
      <c r="DWZ162" s="438"/>
      <c r="DXA162" s="438"/>
      <c r="DXB162" s="438"/>
      <c r="DXC162" s="438"/>
      <c r="DXD162" s="438"/>
      <c r="DXE162" s="438"/>
      <c r="DXF162" s="438"/>
      <c r="DXG162" s="438"/>
      <c r="DXH162" s="438"/>
      <c r="DXI162" s="438"/>
      <c r="DXJ162" s="438"/>
      <c r="DXK162" s="438"/>
      <c r="DXL162" s="438"/>
      <c r="DXM162" s="438"/>
      <c r="DXN162" s="438"/>
      <c r="DXO162" s="438"/>
      <c r="DXP162" s="438"/>
      <c r="DXQ162" s="438"/>
      <c r="DXR162" s="438"/>
      <c r="DXS162" s="438"/>
      <c r="DXT162" s="438"/>
      <c r="DXU162" s="438"/>
      <c r="DXV162" s="438"/>
      <c r="DXW162" s="438"/>
      <c r="DXX162" s="438"/>
      <c r="DXY162" s="438"/>
      <c r="DXZ162" s="438"/>
      <c r="DYA162" s="438"/>
      <c r="DYB162" s="438"/>
      <c r="DYC162" s="438"/>
      <c r="DYD162" s="438"/>
      <c r="DYE162" s="438"/>
      <c r="DYF162" s="438"/>
      <c r="DYG162" s="438"/>
      <c r="DYH162" s="438"/>
      <c r="DYI162" s="438"/>
      <c r="DYJ162" s="438"/>
      <c r="DYK162" s="438"/>
      <c r="DYL162" s="438"/>
      <c r="DYM162" s="438"/>
      <c r="DYN162" s="438"/>
      <c r="DYO162" s="438"/>
      <c r="DYP162" s="438"/>
      <c r="DYQ162" s="438"/>
      <c r="DYR162" s="438"/>
      <c r="DYS162" s="438"/>
      <c r="DYT162" s="438"/>
      <c r="DYU162" s="438"/>
      <c r="DYV162" s="438"/>
      <c r="DYW162" s="438"/>
      <c r="DYX162" s="438"/>
      <c r="DYY162" s="438"/>
      <c r="DYZ162" s="438"/>
      <c r="DZA162" s="438"/>
      <c r="DZB162" s="438"/>
      <c r="DZC162" s="438"/>
      <c r="DZD162" s="438"/>
      <c r="DZE162" s="438"/>
      <c r="DZF162" s="438"/>
      <c r="DZG162" s="438"/>
      <c r="DZH162" s="438"/>
      <c r="DZI162" s="438"/>
      <c r="DZJ162" s="438"/>
      <c r="DZK162" s="438"/>
      <c r="DZL162" s="438"/>
      <c r="DZM162" s="438"/>
      <c r="DZN162" s="438"/>
      <c r="DZO162" s="438"/>
      <c r="DZP162" s="438"/>
      <c r="DZQ162" s="438"/>
      <c r="DZR162" s="438"/>
      <c r="DZS162" s="438"/>
      <c r="DZT162" s="438"/>
      <c r="DZU162" s="438"/>
      <c r="DZV162" s="438"/>
      <c r="DZW162" s="438"/>
      <c r="DZX162" s="438"/>
      <c r="DZY162" s="438"/>
      <c r="DZZ162" s="438"/>
      <c r="EAA162" s="438"/>
      <c r="EAB162" s="438"/>
      <c r="EAC162" s="438"/>
      <c r="EAD162" s="438"/>
      <c r="EAE162" s="438"/>
      <c r="EAF162" s="438"/>
      <c r="EAG162" s="438"/>
      <c r="EAH162" s="438"/>
      <c r="EAI162" s="438"/>
      <c r="EAJ162" s="438"/>
      <c r="EAK162" s="438"/>
      <c r="EAL162" s="438"/>
      <c r="EAM162" s="438"/>
      <c r="EAN162" s="438"/>
      <c r="EAO162" s="438"/>
      <c r="EAP162" s="438"/>
      <c r="EAQ162" s="438"/>
      <c r="EAR162" s="438"/>
      <c r="EAS162" s="438"/>
      <c r="EAT162" s="438"/>
      <c r="EAU162" s="438"/>
      <c r="EAV162" s="438"/>
      <c r="EAW162" s="438"/>
      <c r="EAX162" s="438"/>
      <c r="EAY162" s="438"/>
      <c r="EAZ162" s="438"/>
      <c r="EBA162" s="438"/>
      <c r="EBB162" s="438"/>
      <c r="EBC162" s="438"/>
      <c r="EBD162" s="438"/>
      <c r="EBE162" s="438"/>
      <c r="EBF162" s="438"/>
      <c r="EBG162" s="438"/>
      <c r="EBH162" s="438"/>
      <c r="EBI162" s="438"/>
      <c r="EBJ162" s="438"/>
      <c r="EBK162" s="438"/>
      <c r="EBL162" s="438"/>
      <c r="EBM162" s="438"/>
      <c r="EBN162" s="438"/>
      <c r="EBO162" s="438"/>
      <c r="EBP162" s="438"/>
      <c r="EBQ162" s="438"/>
      <c r="EBR162" s="438"/>
      <c r="EBS162" s="438"/>
      <c r="EBT162" s="438"/>
      <c r="EBU162" s="438"/>
      <c r="EBV162" s="438"/>
      <c r="EBW162" s="438"/>
      <c r="EBX162" s="438"/>
      <c r="EBY162" s="438"/>
      <c r="EBZ162" s="438"/>
      <c r="ECA162" s="438"/>
      <c r="ECB162" s="438"/>
      <c r="ECC162" s="438"/>
      <c r="ECD162" s="438"/>
      <c r="ECE162" s="438"/>
      <c r="ECF162" s="438"/>
      <c r="ECG162" s="438"/>
      <c r="ECH162" s="438"/>
      <c r="ECI162" s="438"/>
      <c r="ECJ162" s="438"/>
      <c r="ECK162" s="438"/>
      <c r="ECL162" s="438"/>
      <c r="ECM162" s="438"/>
      <c r="ECN162" s="438"/>
      <c r="ECO162" s="438"/>
      <c r="ECP162" s="438"/>
      <c r="ECQ162" s="438"/>
      <c r="ECR162" s="438"/>
      <c r="ECS162" s="438"/>
      <c r="ECT162" s="438"/>
      <c r="ECU162" s="438"/>
      <c r="ECV162" s="438"/>
      <c r="ECW162" s="438"/>
      <c r="ECX162" s="438"/>
      <c r="ECY162" s="438"/>
      <c r="ECZ162" s="438"/>
      <c r="EDA162" s="438"/>
      <c r="EDB162" s="438"/>
      <c r="EDC162" s="438"/>
      <c r="EDD162" s="438"/>
      <c r="EDE162" s="438"/>
      <c r="EDF162" s="438"/>
      <c r="EDG162" s="438"/>
      <c r="EDH162" s="438"/>
      <c r="EDI162" s="438"/>
      <c r="EDJ162" s="438"/>
      <c r="EDK162" s="438"/>
      <c r="EDL162" s="438"/>
      <c r="EDM162" s="438"/>
      <c r="EDN162" s="438"/>
      <c r="EDO162" s="438"/>
      <c r="EDP162" s="438"/>
      <c r="EDQ162" s="438"/>
      <c r="EDR162" s="438"/>
      <c r="EDS162" s="438"/>
      <c r="EDT162" s="438"/>
      <c r="EDU162" s="438"/>
      <c r="EDV162" s="438"/>
      <c r="EDW162" s="438"/>
      <c r="EDX162" s="438"/>
      <c r="EDY162" s="438"/>
      <c r="EDZ162" s="438"/>
      <c r="EEA162" s="438"/>
      <c r="EEB162" s="438"/>
      <c r="EEC162" s="438"/>
      <c r="EED162" s="438"/>
      <c r="EEE162" s="438"/>
      <c r="EEF162" s="438"/>
      <c r="EEG162" s="438"/>
      <c r="EEH162" s="438"/>
      <c r="EEI162" s="438"/>
      <c r="EEJ162" s="438"/>
      <c r="EEK162" s="438"/>
      <c r="EEL162" s="438"/>
      <c r="EEM162" s="438"/>
      <c r="EEN162" s="438"/>
      <c r="EEO162" s="438"/>
      <c r="EEP162" s="438"/>
      <c r="EEQ162" s="438"/>
      <c r="EER162" s="438"/>
      <c r="EES162" s="438"/>
      <c r="EET162" s="438"/>
      <c r="EEU162" s="438"/>
      <c r="EEV162" s="438"/>
      <c r="EEW162" s="438"/>
      <c r="EEX162" s="438"/>
      <c r="EEY162" s="438"/>
      <c r="EEZ162" s="438"/>
      <c r="EFA162" s="438"/>
      <c r="EFB162" s="438"/>
      <c r="EFC162" s="438"/>
      <c r="EFD162" s="438"/>
      <c r="EFE162" s="438"/>
      <c r="EFF162" s="438"/>
      <c r="EFG162" s="438"/>
      <c r="EFH162" s="438"/>
      <c r="EFI162" s="438"/>
      <c r="EFJ162" s="438"/>
      <c r="EFK162" s="438"/>
      <c r="EFL162" s="438"/>
      <c r="EFM162" s="438"/>
      <c r="EFN162" s="438"/>
      <c r="EFO162" s="438"/>
      <c r="EFP162" s="438"/>
      <c r="EFQ162" s="438"/>
      <c r="EFR162" s="438"/>
      <c r="EFS162" s="438"/>
      <c r="EFT162" s="438"/>
      <c r="EFU162" s="438"/>
      <c r="EFV162" s="438"/>
      <c r="EFW162" s="438"/>
      <c r="EFX162" s="438"/>
      <c r="EFY162" s="438"/>
      <c r="EFZ162" s="438"/>
      <c r="EGA162" s="438"/>
      <c r="EGB162" s="438"/>
      <c r="EGC162" s="438"/>
      <c r="EGD162" s="438"/>
      <c r="EGE162" s="438"/>
      <c r="EGF162" s="438"/>
      <c r="EGG162" s="438"/>
      <c r="EGH162" s="438"/>
      <c r="EGI162" s="438"/>
      <c r="EGJ162" s="438"/>
      <c r="EGK162" s="438"/>
      <c r="EGL162" s="438"/>
      <c r="EGM162" s="438"/>
      <c r="EGN162" s="438"/>
      <c r="EGO162" s="438"/>
      <c r="EGP162" s="438"/>
      <c r="EGQ162" s="438"/>
      <c r="EGR162" s="438"/>
      <c r="EGS162" s="438"/>
      <c r="EGT162" s="438"/>
      <c r="EGU162" s="438"/>
      <c r="EGV162" s="438"/>
      <c r="EGW162" s="438"/>
      <c r="EGX162" s="438"/>
      <c r="EGY162" s="438"/>
      <c r="EGZ162" s="438"/>
      <c r="EHA162" s="438"/>
      <c r="EHB162" s="438"/>
      <c r="EHC162" s="438"/>
      <c r="EHD162" s="438"/>
      <c r="EHE162" s="438"/>
      <c r="EHF162" s="438"/>
      <c r="EHG162" s="438"/>
      <c r="EHH162" s="438"/>
      <c r="EHI162" s="438"/>
      <c r="EHJ162" s="438"/>
      <c r="EHK162" s="438"/>
      <c r="EHL162" s="438"/>
      <c r="EHM162" s="438"/>
      <c r="EHN162" s="438"/>
      <c r="EHO162" s="438"/>
      <c r="EHP162" s="438"/>
      <c r="EHQ162" s="438"/>
      <c r="EHR162" s="438"/>
      <c r="EHS162" s="438"/>
      <c r="EHT162" s="438"/>
      <c r="EHU162" s="438"/>
      <c r="EHV162" s="438"/>
      <c r="EHW162" s="438"/>
      <c r="EHX162" s="438"/>
      <c r="EHY162" s="438"/>
      <c r="EHZ162" s="438"/>
      <c r="EIA162" s="438"/>
      <c r="EIB162" s="438"/>
      <c r="EIC162" s="438"/>
      <c r="EID162" s="438"/>
      <c r="EIE162" s="438"/>
      <c r="EIF162" s="438"/>
      <c r="EIG162" s="438"/>
      <c r="EIH162" s="438"/>
      <c r="EII162" s="438"/>
      <c r="EIJ162" s="438"/>
      <c r="EIK162" s="438"/>
      <c r="EIL162" s="438"/>
      <c r="EIM162" s="438"/>
      <c r="EIN162" s="438"/>
      <c r="EIO162" s="438"/>
      <c r="EIP162" s="438"/>
      <c r="EIQ162" s="438"/>
      <c r="EIR162" s="438"/>
      <c r="EIS162" s="438"/>
      <c r="EIT162" s="438"/>
      <c r="EIU162" s="438"/>
      <c r="EIV162" s="438"/>
      <c r="EIW162" s="438"/>
      <c r="EIX162" s="438"/>
      <c r="EIY162" s="438"/>
      <c r="EIZ162" s="438"/>
      <c r="EJA162" s="438"/>
      <c r="EJB162" s="438"/>
      <c r="EJC162" s="438"/>
      <c r="EJD162" s="438"/>
      <c r="EJE162" s="438"/>
      <c r="EJF162" s="438"/>
      <c r="EJG162" s="438"/>
      <c r="EJH162" s="438"/>
      <c r="EJI162" s="438"/>
      <c r="EJJ162" s="438"/>
      <c r="EJK162" s="438"/>
      <c r="EJL162" s="438"/>
      <c r="EJM162" s="438"/>
      <c r="EJN162" s="438"/>
      <c r="EJO162" s="438"/>
      <c r="EJP162" s="438"/>
      <c r="EJQ162" s="438"/>
      <c r="EJR162" s="438"/>
      <c r="EJS162" s="438"/>
      <c r="EJT162" s="438"/>
      <c r="EJU162" s="438"/>
      <c r="EJV162" s="438"/>
      <c r="EJW162" s="438"/>
      <c r="EJX162" s="438"/>
      <c r="EJY162" s="438"/>
      <c r="EJZ162" s="438"/>
      <c r="EKA162" s="438"/>
      <c r="EKB162" s="438"/>
      <c r="EKC162" s="438"/>
      <c r="EKD162" s="438"/>
      <c r="EKE162" s="438"/>
      <c r="EKF162" s="438"/>
      <c r="EKG162" s="438"/>
      <c r="EKH162" s="438"/>
      <c r="EKI162" s="438"/>
      <c r="EKJ162" s="438"/>
      <c r="EKK162" s="438"/>
      <c r="EKL162" s="438"/>
      <c r="EKM162" s="438"/>
      <c r="EKN162" s="438"/>
      <c r="EKO162" s="438"/>
      <c r="EKP162" s="438"/>
      <c r="EKQ162" s="438"/>
      <c r="EKR162" s="438"/>
      <c r="EKS162" s="438"/>
      <c r="EKT162" s="438"/>
      <c r="EKU162" s="438"/>
      <c r="EKV162" s="438"/>
      <c r="EKW162" s="438"/>
      <c r="EKX162" s="438"/>
      <c r="EKY162" s="438"/>
      <c r="EKZ162" s="438"/>
      <c r="ELA162" s="438"/>
      <c r="ELB162" s="438"/>
      <c r="ELC162" s="438"/>
      <c r="ELD162" s="438"/>
      <c r="ELE162" s="438"/>
      <c r="ELF162" s="438"/>
      <c r="ELG162" s="438"/>
      <c r="ELH162" s="438"/>
      <c r="ELI162" s="438"/>
      <c r="ELJ162" s="438"/>
      <c r="ELK162" s="438"/>
      <c r="ELL162" s="438"/>
      <c r="ELM162" s="438"/>
      <c r="ELN162" s="438"/>
      <c r="ELO162" s="438"/>
      <c r="ELP162" s="438"/>
      <c r="ELQ162" s="438"/>
      <c r="ELR162" s="438"/>
      <c r="ELS162" s="438"/>
      <c r="ELT162" s="438"/>
      <c r="ELU162" s="438"/>
      <c r="ELV162" s="438"/>
      <c r="ELW162" s="438"/>
      <c r="ELX162" s="438"/>
      <c r="ELY162" s="438"/>
      <c r="ELZ162" s="438"/>
      <c r="EMA162" s="438"/>
      <c r="EMB162" s="438"/>
      <c r="EMC162" s="438"/>
      <c r="EMD162" s="438"/>
      <c r="EME162" s="438"/>
      <c r="EMF162" s="438"/>
      <c r="EMG162" s="438"/>
      <c r="EMH162" s="438"/>
      <c r="EMI162" s="438"/>
      <c r="EMJ162" s="438"/>
      <c r="EMK162" s="438"/>
      <c r="EML162" s="438"/>
      <c r="EMM162" s="438"/>
      <c r="EMN162" s="438"/>
      <c r="EMO162" s="438"/>
      <c r="EMP162" s="438"/>
      <c r="EMQ162" s="438"/>
      <c r="EMR162" s="438"/>
      <c r="EMS162" s="438"/>
      <c r="EMT162" s="438"/>
      <c r="EMU162" s="438"/>
      <c r="EMV162" s="438"/>
      <c r="EMW162" s="438"/>
      <c r="EMX162" s="438"/>
      <c r="EMY162" s="438"/>
      <c r="EMZ162" s="438"/>
      <c r="ENA162" s="438"/>
      <c r="ENB162" s="438"/>
      <c r="ENC162" s="438"/>
      <c r="END162" s="438"/>
      <c r="ENE162" s="438"/>
      <c r="ENF162" s="438"/>
      <c r="ENG162" s="438"/>
      <c r="ENH162" s="438"/>
      <c r="ENI162" s="438"/>
      <c r="ENJ162" s="438"/>
      <c r="ENK162" s="438"/>
      <c r="ENL162" s="438"/>
      <c r="ENM162" s="438"/>
      <c r="ENN162" s="438"/>
      <c r="ENO162" s="438"/>
      <c r="ENP162" s="438"/>
      <c r="ENQ162" s="438"/>
      <c r="ENR162" s="438"/>
      <c r="ENS162" s="438"/>
      <c r="ENT162" s="438"/>
      <c r="ENU162" s="438"/>
      <c r="ENV162" s="438"/>
      <c r="ENW162" s="438"/>
      <c r="ENX162" s="438"/>
      <c r="ENY162" s="438"/>
      <c r="ENZ162" s="438"/>
      <c r="EOA162" s="438"/>
      <c r="EOB162" s="438"/>
      <c r="EOC162" s="438"/>
      <c r="EOD162" s="438"/>
      <c r="EOE162" s="438"/>
      <c r="EOF162" s="438"/>
      <c r="EOG162" s="438"/>
      <c r="EOH162" s="438"/>
      <c r="EOI162" s="438"/>
      <c r="EOJ162" s="438"/>
      <c r="EOK162" s="438"/>
      <c r="EOL162" s="438"/>
      <c r="EOM162" s="438"/>
      <c r="EON162" s="438"/>
      <c r="EOO162" s="438"/>
      <c r="EOP162" s="438"/>
      <c r="EOQ162" s="438"/>
      <c r="EOR162" s="438"/>
      <c r="EOS162" s="438"/>
      <c r="EOT162" s="438"/>
      <c r="EOU162" s="438"/>
      <c r="EOV162" s="438"/>
      <c r="EOW162" s="438"/>
      <c r="EOX162" s="438"/>
      <c r="EOY162" s="438"/>
      <c r="EOZ162" s="438"/>
      <c r="EPA162" s="438"/>
      <c r="EPB162" s="438"/>
      <c r="EPC162" s="438"/>
      <c r="EPD162" s="438"/>
      <c r="EPE162" s="438"/>
      <c r="EPF162" s="438"/>
      <c r="EPG162" s="438"/>
      <c r="EPH162" s="438"/>
      <c r="EPI162" s="438"/>
      <c r="EPJ162" s="438"/>
      <c r="EPK162" s="438"/>
      <c r="EPL162" s="438"/>
      <c r="EPM162" s="438"/>
      <c r="EPN162" s="438"/>
      <c r="EPO162" s="438"/>
      <c r="EPP162" s="438"/>
      <c r="EPQ162" s="438"/>
      <c r="EPR162" s="438"/>
      <c r="EPS162" s="438"/>
      <c r="EPT162" s="438"/>
      <c r="EPU162" s="438"/>
      <c r="EPV162" s="438"/>
      <c r="EPW162" s="438"/>
      <c r="EPX162" s="438"/>
      <c r="EPY162" s="438"/>
      <c r="EPZ162" s="438"/>
      <c r="EQA162" s="438"/>
      <c r="EQB162" s="438"/>
      <c r="EQC162" s="438"/>
      <c r="EQD162" s="438"/>
      <c r="EQE162" s="438"/>
      <c r="EQF162" s="438"/>
      <c r="EQG162" s="438"/>
      <c r="EQH162" s="438"/>
      <c r="EQI162" s="438"/>
      <c r="EQJ162" s="438"/>
      <c r="EQK162" s="438"/>
      <c r="EQL162" s="438"/>
      <c r="EQM162" s="438"/>
      <c r="EQN162" s="438"/>
      <c r="EQO162" s="438"/>
      <c r="EQP162" s="438"/>
      <c r="EQQ162" s="438"/>
      <c r="EQR162" s="438"/>
      <c r="EQS162" s="438"/>
      <c r="EQT162" s="438"/>
      <c r="EQU162" s="438"/>
      <c r="EQV162" s="438"/>
      <c r="EQW162" s="438"/>
      <c r="EQX162" s="438"/>
      <c r="EQY162" s="438"/>
      <c r="EQZ162" s="438"/>
      <c r="ERA162" s="438"/>
      <c r="ERB162" s="438"/>
      <c r="ERC162" s="438"/>
      <c r="ERD162" s="438"/>
      <c r="ERE162" s="438"/>
      <c r="ERF162" s="438"/>
      <c r="ERG162" s="438"/>
      <c r="ERH162" s="438"/>
      <c r="ERI162" s="438"/>
      <c r="ERJ162" s="438"/>
      <c r="ERK162" s="438"/>
      <c r="ERL162" s="438"/>
      <c r="ERM162" s="438"/>
      <c r="ERN162" s="438"/>
      <c r="ERO162" s="438"/>
      <c r="ERP162" s="438"/>
      <c r="ERQ162" s="438"/>
      <c r="ERR162" s="438"/>
      <c r="ERS162" s="438"/>
      <c r="ERT162" s="438"/>
      <c r="ERU162" s="438"/>
      <c r="ERV162" s="438"/>
      <c r="ERW162" s="438"/>
      <c r="ERX162" s="438"/>
      <c r="ERY162" s="438"/>
      <c r="ERZ162" s="438"/>
      <c r="ESA162" s="438"/>
      <c r="ESB162" s="438"/>
      <c r="ESC162" s="438"/>
      <c r="ESD162" s="438"/>
      <c r="ESE162" s="438"/>
      <c r="ESF162" s="438"/>
      <c r="ESG162" s="438"/>
      <c r="ESH162" s="438"/>
      <c r="ESI162" s="438"/>
      <c r="ESJ162" s="438"/>
      <c r="ESK162" s="438"/>
      <c r="ESL162" s="438"/>
      <c r="ESM162" s="438"/>
      <c r="ESN162" s="438"/>
      <c r="ESO162" s="438"/>
      <c r="ESP162" s="438"/>
      <c r="ESQ162" s="438"/>
      <c r="ESR162" s="438"/>
      <c r="ESS162" s="438"/>
      <c r="EST162" s="438"/>
      <c r="ESU162" s="438"/>
      <c r="ESV162" s="438"/>
      <c r="ESW162" s="438"/>
      <c r="ESX162" s="438"/>
      <c r="ESY162" s="438"/>
      <c r="ESZ162" s="438"/>
      <c r="ETA162" s="438"/>
      <c r="ETB162" s="438"/>
      <c r="ETC162" s="438"/>
      <c r="ETD162" s="438"/>
      <c r="ETE162" s="438"/>
      <c r="ETF162" s="438"/>
      <c r="ETG162" s="438"/>
      <c r="ETH162" s="438"/>
      <c r="ETI162" s="438"/>
      <c r="ETJ162" s="438"/>
      <c r="ETK162" s="438"/>
      <c r="ETL162" s="438"/>
      <c r="ETM162" s="438"/>
      <c r="ETN162" s="438"/>
      <c r="ETO162" s="438"/>
      <c r="ETP162" s="438"/>
      <c r="ETQ162" s="438"/>
      <c r="ETR162" s="438"/>
      <c r="ETS162" s="438"/>
      <c r="ETT162" s="438"/>
      <c r="ETU162" s="438"/>
      <c r="ETV162" s="438"/>
      <c r="ETW162" s="438"/>
      <c r="ETX162" s="438"/>
      <c r="ETY162" s="438"/>
      <c r="ETZ162" s="438"/>
      <c r="EUA162" s="438"/>
      <c r="EUB162" s="438"/>
      <c r="EUC162" s="438"/>
      <c r="EUD162" s="438"/>
      <c r="EUE162" s="438"/>
      <c r="EUF162" s="438"/>
      <c r="EUG162" s="438"/>
      <c r="EUH162" s="438"/>
      <c r="EUI162" s="438"/>
      <c r="EUJ162" s="438"/>
      <c r="EUK162" s="438"/>
      <c r="EUL162" s="438"/>
      <c r="EUM162" s="438"/>
      <c r="EUN162" s="438"/>
      <c r="EUO162" s="438"/>
      <c r="EUP162" s="438"/>
      <c r="EUQ162" s="438"/>
      <c r="EUR162" s="438"/>
      <c r="EUS162" s="438"/>
      <c r="EUT162" s="438"/>
      <c r="EUU162" s="438"/>
      <c r="EUV162" s="438"/>
      <c r="EUW162" s="438"/>
      <c r="EUX162" s="438"/>
      <c r="EUY162" s="438"/>
      <c r="EUZ162" s="438"/>
      <c r="EVA162" s="438"/>
      <c r="EVB162" s="438"/>
      <c r="EVC162" s="438"/>
      <c r="EVD162" s="438"/>
      <c r="EVE162" s="438"/>
      <c r="EVF162" s="438"/>
      <c r="EVG162" s="438"/>
      <c r="EVH162" s="438"/>
      <c r="EVI162" s="438"/>
      <c r="EVJ162" s="438"/>
      <c r="EVK162" s="438"/>
      <c r="EVL162" s="438"/>
      <c r="EVM162" s="438"/>
      <c r="EVN162" s="438"/>
      <c r="EVO162" s="438"/>
      <c r="EVP162" s="438"/>
      <c r="EVQ162" s="438"/>
      <c r="EVR162" s="438"/>
      <c r="EVS162" s="438"/>
      <c r="EVT162" s="438"/>
      <c r="EVU162" s="438"/>
      <c r="EVV162" s="438"/>
      <c r="EVW162" s="438"/>
      <c r="EVX162" s="438"/>
      <c r="EVY162" s="438"/>
      <c r="EVZ162" s="438"/>
      <c r="EWA162" s="438"/>
      <c r="EWB162" s="438"/>
      <c r="EWC162" s="438"/>
      <c r="EWD162" s="438"/>
      <c r="EWE162" s="438"/>
      <c r="EWF162" s="438"/>
      <c r="EWG162" s="438"/>
      <c r="EWH162" s="438"/>
      <c r="EWI162" s="438"/>
      <c r="EWJ162" s="438"/>
      <c r="EWK162" s="438"/>
      <c r="EWL162" s="438"/>
      <c r="EWM162" s="438"/>
      <c r="EWN162" s="438"/>
      <c r="EWO162" s="438"/>
      <c r="EWP162" s="438"/>
      <c r="EWQ162" s="438"/>
      <c r="EWR162" s="438"/>
      <c r="EWS162" s="438"/>
      <c r="EWT162" s="438"/>
      <c r="EWU162" s="438"/>
      <c r="EWV162" s="438"/>
      <c r="EWW162" s="438"/>
      <c r="EWX162" s="438"/>
      <c r="EWY162" s="438"/>
      <c r="EWZ162" s="438"/>
      <c r="EXA162" s="438"/>
      <c r="EXB162" s="438"/>
      <c r="EXC162" s="438"/>
      <c r="EXD162" s="438"/>
      <c r="EXE162" s="438"/>
      <c r="EXF162" s="438"/>
      <c r="EXG162" s="438"/>
      <c r="EXH162" s="438"/>
      <c r="EXI162" s="438"/>
      <c r="EXJ162" s="438"/>
      <c r="EXK162" s="438"/>
      <c r="EXL162" s="438"/>
      <c r="EXM162" s="438"/>
      <c r="EXN162" s="438"/>
      <c r="EXO162" s="438"/>
      <c r="EXP162" s="438"/>
      <c r="EXQ162" s="438"/>
      <c r="EXR162" s="438"/>
      <c r="EXS162" s="438"/>
      <c r="EXT162" s="438"/>
      <c r="EXU162" s="438"/>
      <c r="EXV162" s="438"/>
      <c r="EXW162" s="438"/>
      <c r="EXX162" s="438"/>
      <c r="EXY162" s="438"/>
      <c r="EXZ162" s="438"/>
      <c r="EYA162" s="438"/>
      <c r="EYB162" s="438"/>
      <c r="EYC162" s="438"/>
      <c r="EYD162" s="438"/>
      <c r="EYE162" s="438"/>
      <c r="EYF162" s="438"/>
      <c r="EYG162" s="438"/>
      <c r="EYH162" s="438"/>
      <c r="EYI162" s="438"/>
      <c r="EYJ162" s="438"/>
      <c r="EYK162" s="438"/>
      <c r="EYL162" s="438"/>
      <c r="EYM162" s="438"/>
      <c r="EYN162" s="438"/>
      <c r="EYO162" s="438"/>
      <c r="EYP162" s="438"/>
      <c r="EYQ162" s="438"/>
      <c r="EYR162" s="438"/>
      <c r="EYS162" s="438"/>
      <c r="EYT162" s="438"/>
      <c r="EYU162" s="438"/>
      <c r="EYV162" s="438"/>
      <c r="EYW162" s="438"/>
      <c r="EYX162" s="438"/>
      <c r="EYY162" s="438"/>
      <c r="EYZ162" s="438"/>
      <c r="EZA162" s="438"/>
      <c r="EZB162" s="438"/>
      <c r="EZC162" s="438"/>
      <c r="EZD162" s="438"/>
      <c r="EZE162" s="438"/>
      <c r="EZF162" s="438"/>
      <c r="EZG162" s="438"/>
      <c r="EZH162" s="438"/>
      <c r="EZI162" s="438"/>
      <c r="EZJ162" s="438"/>
      <c r="EZK162" s="438"/>
      <c r="EZL162" s="438"/>
      <c r="EZM162" s="438"/>
      <c r="EZN162" s="438"/>
      <c r="EZO162" s="438"/>
      <c r="EZP162" s="438"/>
      <c r="EZQ162" s="438"/>
      <c r="EZR162" s="438"/>
      <c r="EZS162" s="438"/>
      <c r="EZT162" s="438"/>
      <c r="EZU162" s="438"/>
      <c r="EZV162" s="438"/>
      <c r="EZW162" s="438"/>
      <c r="EZX162" s="438"/>
      <c r="EZY162" s="438"/>
      <c r="EZZ162" s="438"/>
      <c r="FAA162" s="438"/>
      <c r="FAB162" s="438"/>
      <c r="FAC162" s="438"/>
      <c r="FAD162" s="438"/>
      <c r="FAE162" s="438"/>
      <c r="FAF162" s="438"/>
      <c r="FAG162" s="438"/>
      <c r="FAH162" s="438"/>
      <c r="FAI162" s="438"/>
      <c r="FAJ162" s="438"/>
      <c r="FAK162" s="438"/>
      <c r="FAL162" s="438"/>
      <c r="FAM162" s="438"/>
      <c r="FAN162" s="438"/>
      <c r="FAO162" s="438"/>
      <c r="FAP162" s="438"/>
      <c r="FAQ162" s="438"/>
      <c r="FAR162" s="438"/>
      <c r="FAS162" s="438"/>
      <c r="FAT162" s="438"/>
      <c r="FAU162" s="438"/>
      <c r="FAV162" s="438"/>
      <c r="FAW162" s="438"/>
      <c r="FAX162" s="438"/>
      <c r="FAY162" s="438"/>
      <c r="FAZ162" s="438"/>
      <c r="FBA162" s="438"/>
      <c r="FBB162" s="438"/>
      <c r="FBC162" s="438"/>
      <c r="FBD162" s="438"/>
      <c r="FBE162" s="438"/>
      <c r="FBF162" s="438"/>
      <c r="FBG162" s="438"/>
      <c r="FBH162" s="438"/>
      <c r="FBI162" s="438"/>
      <c r="FBJ162" s="438"/>
      <c r="FBK162" s="438"/>
      <c r="FBL162" s="438"/>
      <c r="FBM162" s="438"/>
      <c r="FBN162" s="438"/>
      <c r="FBO162" s="438"/>
      <c r="FBP162" s="438"/>
      <c r="FBQ162" s="438"/>
      <c r="FBR162" s="438"/>
      <c r="FBS162" s="438"/>
      <c r="FBT162" s="438"/>
      <c r="FBU162" s="438"/>
      <c r="FBV162" s="438"/>
      <c r="FBW162" s="438"/>
      <c r="FBX162" s="438"/>
      <c r="FBY162" s="438"/>
      <c r="FBZ162" s="438"/>
      <c r="FCA162" s="438"/>
      <c r="FCB162" s="438"/>
      <c r="FCC162" s="438"/>
      <c r="FCD162" s="438"/>
      <c r="FCE162" s="438"/>
      <c r="FCF162" s="438"/>
      <c r="FCG162" s="438"/>
      <c r="FCH162" s="438"/>
      <c r="FCI162" s="438"/>
      <c r="FCJ162" s="438"/>
      <c r="FCK162" s="438"/>
      <c r="FCL162" s="438"/>
      <c r="FCM162" s="438"/>
      <c r="FCN162" s="438"/>
      <c r="FCO162" s="438"/>
      <c r="FCP162" s="438"/>
      <c r="FCQ162" s="438"/>
      <c r="FCR162" s="438"/>
      <c r="FCS162" s="438"/>
      <c r="FCT162" s="438"/>
      <c r="FCU162" s="438"/>
      <c r="FCV162" s="438"/>
      <c r="FCW162" s="438"/>
      <c r="FCX162" s="438"/>
      <c r="FCY162" s="438"/>
      <c r="FCZ162" s="438"/>
      <c r="FDA162" s="438"/>
      <c r="FDB162" s="438"/>
      <c r="FDC162" s="438"/>
      <c r="FDD162" s="438"/>
      <c r="FDE162" s="438"/>
      <c r="FDF162" s="438"/>
      <c r="FDG162" s="438"/>
      <c r="FDH162" s="438"/>
      <c r="FDI162" s="438"/>
      <c r="FDJ162" s="438"/>
      <c r="FDK162" s="438"/>
      <c r="FDL162" s="438"/>
      <c r="FDM162" s="438"/>
      <c r="FDN162" s="438"/>
      <c r="FDO162" s="438"/>
      <c r="FDP162" s="438"/>
      <c r="FDQ162" s="438"/>
      <c r="FDR162" s="438"/>
      <c r="FDS162" s="438"/>
      <c r="FDT162" s="438"/>
      <c r="FDU162" s="438"/>
      <c r="FDV162" s="438"/>
      <c r="FDW162" s="438"/>
      <c r="FDX162" s="438"/>
      <c r="FDY162" s="438"/>
      <c r="FDZ162" s="438"/>
      <c r="FEA162" s="438"/>
      <c r="FEB162" s="438"/>
      <c r="FEC162" s="438"/>
      <c r="FED162" s="438"/>
      <c r="FEE162" s="438"/>
      <c r="FEF162" s="438"/>
      <c r="FEG162" s="438"/>
      <c r="FEH162" s="438"/>
      <c r="FEI162" s="438"/>
      <c r="FEJ162" s="438"/>
      <c r="FEK162" s="438"/>
      <c r="FEL162" s="438"/>
      <c r="FEM162" s="438"/>
      <c r="FEN162" s="438"/>
      <c r="FEO162" s="438"/>
      <c r="FEP162" s="438"/>
      <c r="FEQ162" s="438"/>
      <c r="FER162" s="438"/>
      <c r="FES162" s="438"/>
      <c r="FET162" s="438"/>
      <c r="FEU162" s="438"/>
      <c r="FEV162" s="438"/>
      <c r="FEW162" s="438"/>
      <c r="FEX162" s="438"/>
      <c r="FEY162" s="438"/>
      <c r="FEZ162" s="438"/>
      <c r="FFA162" s="438"/>
      <c r="FFB162" s="438"/>
      <c r="FFC162" s="438"/>
      <c r="FFD162" s="438"/>
      <c r="FFE162" s="438"/>
      <c r="FFF162" s="438"/>
      <c r="FFG162" s="438"/>
      <c r="FFH162" s="438"/>
      <c r="FFI162" s="438"/>
      <c r="FFJ162" s="438"/>
      <c r="FFK162" s="438"/>
      <c r="FFL162" s="438"/>
      <c r="FFM162" s="438"/>
      <c r="FFN162" s="438"/>
      <c r="FFO162" s="438"/>
      <c r="FFP162" s="438"/>
      <c r="FFQ162" s="438"/>
      <c r="FFR162" s="438"/>
      <c r="FFS162" s="438"/>
      <c r="FFT162" s="438"/>
      <c r="FFU162" s="438"/>
      <c r="FFV162" s="438"/>
      <c r="FFW162" s="438"/>
      <c r="FFX162" s="438"/>
      <c r="FFY162" s="438"/>
      <c r="FFZ162" s="438"/>
      <c r="FGA162" s="438"/>
      <c r="FGB162" s="438"/>
      <c r="FGC162" s="438"/>
      <c r="FGD162" s="438"/>
      <c r="FGE162" s="438"/>
      <c r="FGF162" s="438"/>
      <c r="FGG162" s="438"/>
      <c r="FGH162" s="438"/>
      <c r="FGI162" s="438"/>
      <c r="FGJ162" s="438"/>
      <c r="FGK162" s="438"/>
      <c r="FGL162" s="438"/>
      <c r="FGM162" s="438"/>
      <c r="FGN162" s="438"/>
      <c r="FGO162" s="438"/>
      <c r="FGP162" s="438"/>
      <c r="FGQ162" s="438"/>
      <c r="FGR162" s="438"/>
      <c r="FGS162" s="438"/>
      <c r="FGT162" s="438"/>
      <c r="FGU162" s="438"/>
      <c r="FGV162" s="438"/>
      <c r="FGW162" s="438"/>
      <c r="FGX162" s="438"/>
      <c r="FGY162" s="438"/>
      <c r="FGZ162" s="438"/>
      <c r="FHA162" s="438"/>
      <c r="FHB162" s="438"/>
      <c r="FHC162" s="438"/>
      <c r="FHD162" s="438"/>
      <c r="FHE162" s="438"/>
      <c r="FHF162" s="438"/>
      <c r="FHG162" s="438"/>
      <c r="FHH162" s="438"/>
      <c r="FHI162" s="438"/>
      <c r="FHJ162" s="438"/>
      <c r="FHK162" s="438"/>
      <c r="FHL162" s="438"/>
      <c r="FHM162" s="438"/>
      <c r="FHN162" s="438"/>
      <c r="FHO162" s="438"/>
      <c r="FHP162" s="438"/>
      <c r="FHQ162" s="438"/>
      <c r="FHR162" s="438"/>
      <c r="FHS162" s="438"/>
      <c r="FHT162" s="438"/>
      <c r="FHU162" s="438"/>
      <c r="FHV162" s="438"/>
      <c r="FHW162" s="438"/>
      <c r="FHX162" s="438"/>
      <c r="FHY162" s="438"/>
      <c r="FHZ162" s="438"/>
      <c r="FIA162" s="438"/>
      <c r="FIB162" s="438"/>
      <c r="FIC162" s="438"/>
      <c r="FID162" s="438"/>
      <c r="FIE162" s="438"/>
      <c r="FIF162" s="438"/>
      <c r="FIG162" s="438"/>
      <c r="FIH162" s="438"/>
      <c r="FII162" s="438"/>
      <c r="FIJ162" s="438"/>
      <c r="FIK162" s="438"/>
      <c r="FIL162" s="438"/>
      <c r="FIM162" s="438"/>
      <c r="FIN162" s="438"/>
      <c r="FIO162" s="438"/>
      <c r="FIP162" s="438"/>
      <c r="FIQ162" s="438"/>
      <c r="FIR162" s="438"/>
      <c r="FIS162" s="438"/>
      <c r="FIT162" s="438"/>
      <c r="FIU162" s="438"/>
      <c r="FIV162" s="438"/>
      <c r="FIW162" s="438"/>
      <c r="FIX162" s="438"/>
      <c r="FIY162" s="438"/>
      <c r="FIZ162" s="438"/>
      <c r="FJA162" s="438"/>
      <c r="FJB162" s="438"/>
      <c r="FJC162" s="438"/>
      <c r="FJD162" s="438"/>
      <c r="FJE162" s="438"/>
      <c r="FJF162" s="438"/>
      <c r="FJG162" s="438"/>
      <c r="FJH162" s="438"/>
      <c r="FJI162" s="438"/>
      <c r="FJJ162" s="438"/>
      <c r="FJK162" s="438"/>
      <c r="FJL162" s="438"/>
      <c r="FJM162" s="438"/>
      <c r="FJN162" s="438"/>
      <c r="FJO162" s="438"/>
      <c r="FJP162" s="438"/>
      <c r="FJQ162" s="438"/>
      <c r="FJR162" s="438"/>
      <c r="FJS162" s="438"/>
      <c r="FJT162" s="438"/>
      <c r="FJU162" s="438"/>
      <c r="FJV162" s="438"/>
      <c r="FJW162" s="438"/>
      <c r="FJX162" s="438"/>
      <c r="FJY162" s="438"/>
      <c r="FJZ162" s="438"/>
      <c r="FKA162" s="438"/>
      <c r="FKB162" s="438"/>
      <c r="FKC162" s="438"/>
      <c r="FKD162" s="438"/>
      <c r="FKE162" s="438"/>
      <c r="FKF162" s="438"/>
      <c r="FKG162" s="438"/>
      <c r="FKH162" s="438"/>
      <c r="FKI162" s="438"/>
      <c r="FKJ162" s="438"/>
      <c r="FKK162" s="438"/>
      <c r="FKL162" s="438"/>
      <c r="FKM162" s="438"/>
      <c r="FKN162" s="438"/>
      <c r="FKO162" s="438"/>
      <c r="FKP162" s="438"/>
      <c r="FKQ162" s="438"/>
      <c r="FKR162" s="438"/>
      <c r="FKS162" s="438"/>
      <c r="FKT162" s="438"/>
      <c r="FKU162" s="438"/>
      <c r="FKV162" s="438"/>
      <c r="FKW162" s="438"/>
      <c r="FKX162" s="438"/>
      <c r="FKY162" s="438"/>
      <c r="FKZ162" s="438"/>
      <c r="FLA162" s="438"/>
      <c r="FLB162" s="438"/>
      <c r="FLC162" s="438"/>
      <c r="FLD162" s="438"/>
      <c r="FLE162" s="438"/>
      <c r="FLF162" s="438"/>
      <c r="FLG162" s="438"/>
      <c r="FLH162" s="438"/>
      <c r="FLI162" s="438"/>
      <c r="FLJ162" s="438"/>
      <c r="FLK162" s="438"/>
      <c r="FLL162" s="438"/>
      <c r="FLM162" s="438"/>
      <c r="FLN162" s="438"/>
      <c r="FLO162" s="438"/>
      <c r="FLP162" s="438"/>
      <c r="FLQ162" s="438"/>
      <c r="FLR162" s="438"/>
      <c r="FLS162" s="438"/>
      <c r="FLT162" s="438"/>
      <c r="FLU162" s="438"/>
      <c r="FLV162" s="438"/>
      <c r="FLW162" s="438"/>
      <c r="FLX162" s="438"/>
      <c r="FLY162" s="438"/>
      <c r="FLZ162" s="438"/>
      <c r="FMA162" s="438"/>
      <c r="FMB162" s="438"/>
      <c r="FMC162" s="438"/>
      <c r="FMD162" s="438"/>
      <c r="FME162" s="438"/>
      <c r="FMF162" s="438"/>
      <c r="FMG162" s="438"/>
      <c r="FMH162" s="438"/>
      <c r="FMI162" s="438"/>
      <c r="FMJ162" s="438"/>
      <c r="FMK162" s="438"/>
      <c r="FML162" s="438"/>
      <c r="FMM162" s="438"/>
      <c r="FMN162" s="438"/>
      <c r="FMO162" s="438"/>
      <c r="FMP162" s="438"/>
      <c r="FMQ162" s="438"/>
      <c r="FMR162" s="438"/>
      <c r="FMS162" s="438"/>
      <c r="FMT162" s="438"/>
      <c r="FMU162" s="438"/>
      <c r="FMV162" s="438"/>
      <c r="FMW162" s="438"/>
      <c r="FMX162" s="438"/>
      <c r="FMY162" s="438"/>
      <c r="FMZ162" s="438"/>
      <c r="FNA162" s="438"/>
      <c r="FNB162" s="438"/>
      <c r="FNC162" s="438"/>
      <c r="FND162" s="438"/>
      <c r="FNE162" s="438"/>
      <c r="FNF162" s="438"/>
      <c r="FNG162" s="438"/>
      <c r="FNH162" s="438"/>
      <c r="FNI162" s="438"/>
      <c r="FNJ162" s="438"/>
      <c r="FNK162" s="438"/>
      <c r="FNL162" s="438"/>
      <c r="FNM162" s="438"/>
      <c r="FNN162" s="438"/>
      <c r="FNO162" s="438"/>
      <c r="FNP162" s="438"/>
      <c r="FNQ162" s="438"/>
      <c r="FNR162" s="438"/>
      <c r="FNS162" s="438"/>
      <c r="FNT162" s="438"/>
      <c r="FNU162" s="438"/>
      <c r="FNV162" s="438"/>
      <c r="FNW162" s="438"/>
      <c r="FNX162" s="438"/>
      <c r="FNY162" s="438"/>
      <c r="FNZ162" s="438"/>
      <c r="FOA162" s="438"/>
      <c r="FOB162" s="438"/>
      <c r="FOC162" s="438"/>
      <c r="FOD162" s="438"/>
      <c r="FOE162" s="438"/>
      <c r="FOF162" s="438"/>
      <c r="FOG162" s="438"/>
      <c r="FOH162" s="438"/>
      <c r="FOI162" s="438"/>
      <c r="FOJ162" s="438"/>
      <c r="FOK162" s="438"/>
      <c r="FOL162" s="438"/>
      <c r="FOM162" s="438"/>
      <c r="FON162" s="438"/>
      <c r="FOO162" s="438"/>
      <c r="FOP162" s="438"/>
      <c r="FOQ162" s="438"/>
      <c r="FOR162" s="438"/>
      <c r="FOS162" s="438"/>
      <c r="FOT162" s="438"/>
      <c r="FOU162" s="438"/>
      <c r="FOV162" s="438"/>
      <c r="FOW162" s="438"/>
      <c r="FOX162" s="438"/>
      <c r="FOY162" s="438"/>
      <c r="FOZ162" s="438"/>
      <c r="FPA162" s="438"/>
      <c r="FPB162" s="438"/>
      <c r="FPC162" s="438"/>
      <c r="FPD162" s="438"/>
      <c r="FPE162" s="438"/>
      <c r="FPF162" s="438"/>
      <c r="FPG162" s="438"/>
      <c r="FPH162" s="438"/>
      <c r="FPI162" s="438"/>
      <c r="FPJ162" s="438"/>
      <c r="FPK162" s="438"/>
      <c r="FPL162" s="438"/>
      <c r="FPM162" s="438"/>
      <c r="FPN162" s="438"/>
      <c r="FPO162" s="438"/>
      <c r="FPP162" s="438"/>
      <c r="FPQ162" s="438"/>
      <c r="FPR162" s="438"/>
      <c r="FPS162" s="438"/>
      <c r="FPT162" s="438"/>
      <c r="FPU162" s="438"/>
      <c r="FPV162" s="438"/>
      <c r="FPW162" s="438"/>
      <c r="FPX162" s="438"/>
      <c r="FPY162" s="438"/>
      <c r="FPZ162" s="438"/>
      <c r="FQA162" s="438"/>
      <c r="FQB162" s="438"/>
      <c r="FQC162" s="438"/>
      <c r="FQD162" s="438"/>
      <c r="FQE162" s="438"/>
      <c r="FQF162" s="438"/>
      <c r="FQG162" s="438"/>
      <c r="FQH162" s="438"/>
      <c r="FQI162" s="438"/>
      <c r="FQJ162" s="438"/>
      <c r="FQK162" s="438"/>
      <c r="FQL162" s="438"/>
      <c r="FQM162" s="438"/>
      <c r="FQN162" s="438"/>
      <c r="FQO162" s="438"/>
      <c r="FQP162" s="438"/>
      <c r="FQQ162" s="438"/>
      <c r="FQR162" s="438"/>
      <c r="FQS162" s="438"/>
      <c r="FQT162" s="438"/>
      <c r="FQU162" s="438"/>
      <c r="FQV162" s="438"/>
      <c r="FQW162" s="438"/>
      <c r="FQX162" s="438"/>
      <c r="FQY162" s="438"/>
      <c r="FQZ162" s="438"/>
      <c r="FRA162" s="438"/>
      <c r="FRB162" s="438"/>
      <c r="FRC162" s="438"/>
      <c r="FRD162" s="438"/>
      <c r="FRE162" s="438"/>
      <c r="FRF162" s="438"/>
      <c r="FRG162" s="438"/>
      <c r="FRH162" s="438"/>
      <c r="FRI162" s="438"/>
      <c r="FRJ162" s="438"/>
      <c r="FRK162" s="438"/>
      <c r="FRL162" s="438"/>
      <c r="FRM162" s="438"/>
      <c r="FRN162" s="438"/>
      <c r="FRO162" s="438"/>
      <c r="FRP162" s="438"/>
      <c r="FRQ162" s="438"/>
      <c r="FRR162" s="438"/>
      <c r="FRS162" s="438"/>
      <c r="FRT162" s="438"/>
      <c r="FRU162" s="438"/>
      <c r="FRV162" s="438"/>
      <c r="FRW162" s="438"/>
      <c r="FRX162" s="438"/>
      <c r="FRY162" s="438"/>
      <c r="FRZ162" s="438"/>
      <c r="FSA162" s="438"/>
      <c r="FSB162" s="438"/>
      <c r="FSC162" s="438"/>
      <c r="FSD162" s="438"/>
      <c r="FSE162" s="438"/>
      <c r="FSF162" s="438"/>
      <c r="FSG162" s="438"/>
      <c r="FSH162" s="438"/>
      <c r="FSI162" s="438"/>
      <c r="FSJ162" s="438"/>
      <c r="FSK162" s="438"/>
      <c r="FSL162" s="438"/>
      <c r="FSM162" s="438"/>
      <c r="FSN162" s="438"/>
      <c r="FSO162" s="438"/>
      <c r="FSP162" s="438"/>
      <c r="FSQ162" s="438"/>
      <c r="FSR162" s="438"/>
      <c r="FSS162" s="438"/>
      <c r="FST162" s="438"/>
      <c r="FSU162" s="438"/>
      <c r="FSV162" s="438"/>
      <c r="FSW162" s="438"/>
      <c r="FSX162" s="438"/>
      <c r="FSY162" s="438"/>
      <c r="FSZ162" s="438"/>
      <c r="FTA162" s="438"/>
      <c r="FTB162" s="438"/>
      <c r="FTC162" s="438"/>
      <c r="FTD162" s="438"/>
      <c r="FTE162" s="438"/>
      <c r="FTF162" s="438"/>
      <c r="FTG162" s="438"/>
      <c r="FTH162" s="438"/>
      <c r="FTI162" s="438"/>
      <c r="FTJ162" s="438"/>
      <c r="FTK162" s="438"/>
      <c r="FTL162" s="438"/>
      <c r="FTM162" s="438"/>
      <c r="FTN162" s="438"/>
      <c r="FTO162" s="438"/>
      <c r="FTP162" s="438"/>
      <c r="FTQ162" s="438"/>
      <c r="FTR162" s="438"/>
      <c r="FTS162" s="438"/>
      <c r="FTT162" s="438"/>
      <c r="FTU162" s="438"/>
      <c r="FTV162" s="438"/>
      <c r="FTW162" s="438"/>
      <c r="FTX162" s="438"/>
      <c r="FTY162" s="438"/>
      <c r="FTZ162" s="438"/>
      <c r="FUA162" s="438"/>
      <c r="FUB162" s="438"/>
      <c r="FUC162" s="438"/>
      <c r="FUD162" s="438"/>
      <c r="FUE162" s="438"/>
      <c r="FUF162" s="438"/>
      <c r="FUG162" s="438"/>
      <c r="FUH162" s="438"/>
      <c r="FUI162" s="438"/>
      <c r="FUJ162" s="438"/>
      <c r="FUK162" s="438"/>
      <c r="FUL162" s="438"/>
      <c r="FUM162" s="438"/>
      <c r="FUN162" s="438"/>
      <c r="FUO162" s="438"/>
      <c r="FUP162" s="438"/>
      <c r="FUQ162" s="438"/>
      <c r="FUR162" s="438"/>
      <c r="FUS162" s="438"/>
      <c r="FUT162" s="438"/>
      <c r="FUU162" s="438"/>
      <c r="FUV162" s="438"/>
      <c r="FUW162" s="438"/>
      <c r="FUX162" s="438"/>
      <c r="FUY162" s="438"/>
      <c r="FUZ162" s="438"/>
      <c r="FVA162" s="438"/>
      <c r="FVB162" s="438"/>
      <c r="FVC162" s="438"/>
      <c r="FVD162" s="438"/>
      <c r="FVE162" s="438"/>
      <c r="FVF162" s="438"/>
      <c r="FVG162" s="438"/>
      <c r="FVH162" s="438"/>
      <c r="FVI162" s="438"/>
      <c r="FVJ162" s="438"/>
      <c r="FVK162" s="438"/>
      <c r="FVL162" s="438"/>
      <c r="FVM162" s="438"/>
      <c r="FVN162" s="438"/>
      <c r="FVO162" s="438"/>
      <c r="FVP162" s="438"/>
      <c r="FVQ162" s="438"/>
      <c r="FVR162" s="438"/>
      <c r="FVS162" s="438"/>
      <c r="FVT162" s="438"/>
      <c r="FVU162" s="438"/>
      <c r="FVV162" s="438"/>
      <c r="FVW162" s="438"/>
      <c r="FVX162" s="438"/>
      <c r="FVY162" s="438"/>
      <c r="FVZ162" s="438"/>
      <c r="FWA162" s="438"/>
      <c r="FWB162" s="438"/>
      <c r="FWC162" s="438"/>
      <c r="FWD162" s="438"/>
      <c r="FWE162" s="438"/>
      <c r="FWF162" s="438"/>
      <c r="FWG162" s="438"/>
      <c r="FWH162" s="438"/>
      <c r="FWI162" s="438"/>
      <c r="FWJ162" s="438"/>
      <c r="FWK162" s="438"/>
      <c r="FWL162" s="438"/>
      <c r="FWM162" s="438"/>
      <c r="FWN162" s="438"/>
      <c r="FWO162" s="438"/>
      <c r="FWP162" s="438"/>
      <c r="FWQ162" s="438"/>
      <c r="FWR162" s="438"/>
      <c r="FWS162" s="438"/>
      <c r="FWT162" s="438"/>
      <c r="FWU162" s="438"/>
      <c r="FWV162" s="438"/>
      <c r="FWW162" s="438"/>
      <c r="FWX162" s="438"/>
      <c r="FWY162" s="438"/>
      <c r="FWZ162" s="438"/>
      <c r="FXA162" s="438"/>
      <c r="FXB162" s="438"/>
      <c r="FXC162" s="438"/>
      <c r="FXD162" s="438"/>
      <c r="FXE162" s="438"/>
      <c r="FXF162" s="438"/>
      <c r="FXG162" s="438"/>
      <c r="FXH162" s="438"/>
      <c r="FXI162" s="438"/>
      <c r="FXJ162" s="438"/>
      <c r="FXK162" s="438"/>
      <c r="FXL162" s="438"/>
      <c r="FXM162" s="438"/>
      <c r="FXN162" s="438"/>
      <c r="FXO162" s="438"/>
      <c r="FXP162" s="438"/>
      <c r="FXQ162" s="438"/>
      <c r="FXR162" s="438"/>
      <c r="FXS162" s="438"/>
      <c r="FXT162" s="438"/>
      <c r="FXU162" s="438"/>
      <c r="FXV162" s="438"/>
      <c r="FXW162" s="438"/>
      <c r="FXX162" s="438"/>
      <c r="FXY162" s="438"/>
      <c r="FXZ162" s="438"/>
      <c r="FYA162" s="438"/>
      <c r="FYB162" s="438"/>
      <c r="FYC162" s="438"/>
      <c r="FYD162" s="438"/>
      <c r="FYE162" s="438"/>
      <c r="FYF162" s="438"/>
      <c r="FYG162" s="438"/>
      <c r="FYH162" s="438"/>
      <c r="FYI162" s="438"/>
      <c r="FYJ162" s="438"/>
      <c r="FYK162" s="438"/>
      <c r="FYL162" s="438"/>
      <c r="FYM162" s="438"/>
      <c r="FYN162" s="438"/>
      <c r="FYO162" s="438"/>
      <c r="FYP162" s="438"/>
      <c r="FYQ162" s="438"/>
      <c r="FYR162" s="438"/>
      <c r="FYS162" s="438"/>
      <c r="FYT162" s="438"/>
      <c r="FYU162" s="438"/>
      <c r="FYV162" s="438"/>
      <c r="FYW162" s="438"/>
      <c r="FYX162" s="438"/>
      <c r="FYY162" s="438"/>
      <c r="FYZ162" s="438"/>
      <c r="FZA162" s="438"/>
      <c r="FZB162" s="438"/>
      <c r="FZC162" s="438"/>
      <c r="FZD162" s="438"/>
      <c r="FZE162" s="438"/>
      <c r="FZF162" s="438"/>
      <c r="FZG162" s="438"/>
      <c r="FZH162" s="438"/>
      <c r="FZI162" s="438"/>
      <c r="FZJ162" s="438"/>
      <c r="FZK162" s="438"/>
      <c r="FZL162" s="438"/>
      <c r="FZM162" s="438"/>
      <c r="FZN162" s="438"/>
      <c r="FZO162" s="438"/>
      <c r="FZP162" s="438"/>
      <c r="FZQ162" s="438"/>
      <c r="FZR162" s="438"/>
      <c r="FZS162" s="438"/>
      <c r="FZT162" s="438"/>
      <c r="FZU162" s="438"/>
      <c r="FZV162" s="438"/>
      <c r="FZW162" s="438"/>
      <c r="FZX162" s="438"/>
      <c r="FZY162" s="438"/>
      <c r="FZZ162" s="438"/>
      <c r="GAA162" s="438"/>
      <c r="GAB162" s="438"/>
      <c r="GAC162" s="438"/>
      <c r="GAD162" s="438"/>
      <c r="GAE162" s="438"/>
      <c r="GAF162" s="438"/>
      <c r="GAG162" s="438"/>
      <c r="GAH162" s="438"/>
      <c r="GAI162" s="438"/>
      <c r="GAJ162" s="438"/>
      <c r="GAK162" s="438"/>
      <c r="GAL162" s="438"/>
      <c r="GAM162" s="438"/>
      <c r="GAN162" s="438"/>
      <c r="GAO162" s="438"/>
      <c r="GAP162" s="438"/>
      <c r="GAQ162" s="438"/>
      <c r="GAR162" s="438"/>
      <c r="GAS162" s="438"/>
      <c r="GAT162" s="438"/>
      <c r="GAU162" s="438"/>
      <c r="GAV162" s="438"/>
      <c r="GAW162" s="438"/>
      <c r="GAX162" s="438"/>
      <c r="GAY162" s="438"/>
      <c r="GAZ162" s="438"/>
      <c r="GBA162" s="438"/>
      <c r="GBB162" s="438"/>
      <c r="GBC162" s="438"/>
      <c r="GBD162" s="438"/>
      <c r="GBE162" s="438"/>
      <c r="GBF162" s="438"/>
      <c r="GBG162" s="438"/>
      <c r="GBH162" s="438"/>
      <c r="GBI162" s="438"/>
      <c r="GBJ162" s="438"/>
      <c r="GBK162" s="438"/>
      <c r="GBL162" s="438"/>
      <c r="GBM162" s="438"/>
      <c r="GBN162" s="438"/>
      <c r="GBO162" s="438"/>
      <c r="GBP162" s="438"/>
      <c r="GBQ162" s="438"/>
      <c r="GBR162" s="438"/>
      <c r="GBS162" s="438"/>
      <c r="GBT162" s="438"/>
      <c r="GBU162" s="438"/>
      <c r="GBV162" s="438"/>
      <c r="GBW162" s="438"/>
      <c r="GBX162" s="438"/>
      <c r="GBY162" s="438"/>
      <c r="GBZ162" s="438"/>
      <c r="GCA162" s="438"/>
      <c r="GCB162" s="438"/>
      <c r="GCC162" s="438"/>
      <c r="GCD162" s="438"/>
      <c r="GCE162" s="438"/>
      <c r="GCF162" s="438"/>
      <c r="GCG162" s="438"/>
      <c r="GCH162" s="438"/>
      <c r="GCI162" s="438"/>
      <c r="GCJ162" s="438"/>
      <c r="GCK162" s="438"/>
      <c r="GCL162" s="438"/>
      <c r="GCM162" s="438"/>
      <c r="GCN162" s="438"/>
      <c r="GCO162" s="438"/>
      <c r="GCP162" s="438"/>
      <c r="GCQ162" s="438"/>
      <c r="GCR162" s="438"/>
      <c r="GCS162" s="438"/>
      <c r="GCT162" s="438"/>
      <c r="GCU162" s="438"/>
      <c r="GCV162" s="438"/>
      <c r="GCW162" s="438"/>
      <c r="GCX162" s="438"/>
      <c r="GCY162" s="438"/>
      <c r="GCZ162" s="438"/>
      <c r="GDA162" s="438"/>
      <c r="GDB162" s="438"/>
      <c r="GDC162" s="438"/>
      <c r="GDD162" s="438"/>
      <c r="GDE162" s="438"/>
      <c r="GDF162" s="438"/>
      <c r="GDG162" s="438"/>
      <c r="GDH162" s="438"/>
      <c r="GDI162" s="438"/>
      <c r="GDJ162" s="438"/>
      <c r="GDK162" s="438"/>
      <c r="GDL162" s="438"/>
      <c r="GDM162" s="438"/>
      <c r="GDN162" s="438"/>
      <c r="GDO162" s="438"/>
      <c r="GDP162" s="438"/>
      <c r="GDQ162" s="438"/>
      <c r="GDR162" s="438"/>
      <c r="GDS162" s="438"/>
      <c r="GDT162" s="438"/>
      <c r="GDU162" s="438"/>
      <c r="GDV162" s="438"/>
      <c r="GDW162" s="438"/>
      <c r="GDX162" s="438"/>
      <c r="GDY162" s="438"/>
      <c r="GDZ162" s="438"/>
      <c r="GEA162" s="438"/>
      <c r="GEB162" s="438"/>
      <c r="GEC162" s="438"/>
      <c r="GED162" s="438"/>
      <c r="GEE162" s="438"/>
      <c r="GEF162" s="438"/>
      <c r="GEG162" s="438"/>
      <c r="GEH162" s="438"/>
      <c r="GEI162" s="438"/>
      <c r="GEJ162" s="438"/>
      <c r="GEK162" s="438"/>
      <c r="GEL162" s="438"/>
      <c r="GEM162" s="438"/>
      <c r="GEN162" s="438"/>
      <c r="GEO162" s="438"/>
      <c r="GEP162" s="438"/>
      <c r="GEQ162" s="438"/>
      <c r="GER162" s="438"/>
      <c r="GES162" s="438"/>
      <c r="GET162" s="438"/>
      <c r="GEU162" s="438"/>
      <c r="GEV162" s="438"/>
      <c r="GEW162" s="438"/>
      <c r="GEX162" s="438"/>
      <c r="GEY162" s="438"/>
      <c r="GEZ162" s="438"/>
      <c r="GFA162" s="438"/>
      <c r="GFB162" s="438"/>
      <c r="GFC162" s="438"/>
      <c r="GFD162" s="438"/>
      <c r="GFE162" s="438"/>
      <c r="GFF162" s="438"/>
      <c r="GFG162" s="438"/>
      <c r="GFH162" s="438"/>
      <c r="GFI162" s="438"/>
      <c r="GFJ162" s="438"/>
      <c r="GFK162" s="438"/>
      <c r="GFL162" s="438"/>
      <c r="GFM162" s="438"/>
      <c r="GFN162" s="438"/>
      <c r="GFO162" s="438"/>
      <c r="GFP162" s="438"/>
      <c r="GFQ162" s="438"/>
      <c r="GFR162" s="438"/>
      <c r="GFS162" s="438"/>
      <c r="GFT162" s="438"/>
      <c r="GFU162" s="438"/>
      <c r="GFV162" s="438"/>
      <c r="GFW162" s="438"/>
      <c r="GFX162" s="438"/>
      <c r="GFY162" s="438"/>
      <c r="GFZ162" s="438"/>
      <c r="GGA162" s="438"/>
      <c r="GGB162" s="438"/>
      <c r="GGC162" s="438"/>
      <c r="GGD162" s="438"/>
      <c r="GGE162" s="438"/>
      <c r="GGF162" s="438"/>
      <c r="GGG162" s="438"/>
      <c r="GGH162" s="438"/>
      <c r="GGI162" s="438"/>
      <c r="GGJ162" s="438"/>
      <c r="GGK162" s="438"/>
      <c r="GGL162" s="438"/>
      <c r="GGM162" s="438"/>
      <c r="GGN162" s="438"/>
      <c r="GGO162" s="438"/>
      <c r="GGP162" s="438"/>
      <c r="GGQ162" s="438"/>
      <c r="GGR162" s="438"/>
      <c r="GGS162" s="438"/>
      <c r="GGT162" s="438"/>
      <c r="GGU162" s="438"/>
      <c r="GGV162" s="438"/>
      <c r="GGW162" s="438"/>
      <c r="GGX162" s="438"/>
      <c r="GGY162" s="438"/>
      <c r="GGZ162" s="438"/>
      <c r="GHA162" s="438"/>
      <c r="GHB162" s="438"/>
      <c r="GHC162" s="438"/>
      <c r="GHD162" s="438"/>
      <c r="GHE162" s="438"/>
      <c r="GHF162" s="438"/>
      <c r="GHG162" s="438"/>
      <c r="GHH162" s="438"/>
      <c r="GHI162" s="438"/>
      <c r="GHJ162" s="438"/>
      <c r="GHK162" s="438"/>
      <c r="GHL162" s="438"/>
      <c r="GHM162" s="438"/>
      <c r="GHN162" s="438"/>
      <c r="GHO162" s="438"/>
      <c r="GHP162" s="438"/>
      <c r="GHQ162" s="438"/>
      <c r="GHR162" s="438"/>
      <c r="GHS162" s="438"/>
      <c r="GHT162" s="438"/>
      <c r="GHU162" s="438"/>
      <c r="GHV162" s="438"/>
      <c r="GHW162" s="438"/>
      <c r="GHX162" s="438"/>
      <c r="GHY162" s="438"/>
      <c r="GHZ162" s="438"/>
      <c r="GIA162" s="438"/>
      <c r="GIB162" s="438"/>
      <c r="GIC162" s="438"/>
      <c r="GID162" s="438"/>
      <c r="GIE162" s="438"/>
      <c r="GIF162" s="438"/>
      <c r="GIG162" s="438"/>
      <c r="GIH162" s="438"/>
      <c r="GII162" s="438"/>
      <c r="GIJ162" s="438"/>
      <c r="GIK162" s="438"/>
      <c r="GIL162" s="438"/>
      <c r="GIM162" s="438"/>
      <c r="GIN162" s="438"/>
      <c r="GIO162" s="438"/>
      <c r="GIP162" s="438"/>
      <c r="GIQ162" s="438"/>
      <c r="GIR162" s="438"/>
      <c r="GIS162" s="438"/>
      <c r="GIT162" s="438"/>
      <c r="GIU162" s="438"/>
      <c r="GIV162" s="438"/>
      <c r="GIW162" s="438"/>
      <c r="GIX162" s="438"/>
      <c r="GIY162" s="438"/>
      <c r="GIZ162" s="438"/>
      <c r="GJA162" s="438"/>
      <c r="GJB162" s="438"/>
      <c r="GJC162" s="438"/>
      <c r="GJD162" s="438"/>
      <c r="GJE162" s="438"/>
      <c r="GJF162" s="438"/>
      <c r="GJG162" s="438"/>
      <c r="GJH162" s="438"/>
      <c r="GJI162" s="438"/>
      <c r="GJJ162" s="438"/>
      <c r="GJK162" s="438"/>
      <c r="GJL162" s="438"/>
      <c r="GJM162" s="438"/>
      <c r="GJN162" s="438"/>
      <c r="GJO162" s="438"/>
      <c r="GJP162" s="438"/>
      <c r="GJQ162" s="438"/>
      <c r="GJR162" s="438"/>
      <c r="GJS162" s="438"/>
      <c r="GJT162" s="438"/>
      <c r="GJU162" s="438"/>
      <c r="GJV162" s="438"/>
      <c r="GJW162" s="438"/>
      <c r="GJX162" s="438"/>
      <c r="GJY162" s="438"/>
      <c r="GJZ162" s="438"/>
      <c r="GKA162" s="438"/>
      <c r="GKB162" s="438"/>
      <c r="GKC162" s="438"/>
      <c r="GKD162" s="438"/>
      <c r="GKE162" s="438"/>
      <c r="GKF162" s="438"/>
      <c r="GKG162" s="438"/>
      <c r="GKH162" s="438"/>
      <c r="GKI162" s="438"/>
      <c r="GKJ162" s="438"/>
      <c r="GKK162" s="438"/>
      <c r="GKL162" s="438"/>
      <c r="GKM162" s="438"/>
      <c r="GKN162" s="438"/>
      <c r="GKO162" s="438"/>
      <c r="GKP162" s="438"/>
      <c r="GKQ162" s="438"/>
      <c r="GKR162" s="438"/>
      <c r="GKS162" s="438"/>
      <c r="GKT162" s="438"/>
      <c r="GKU162" s="438"/>
      <c r="GKV162" s="438"/>
      <c r="GKW162" s="438"/>
      <c r="GKX162" s="438"/>
      <c r="GKY162" s="438"/>
      <c r="GKZ162" s="438"/>
      <c r="GLA162" s="438"/>
      <c r="GLB162" s="438"/>
      <c r="GLC162" s="438"/>
      <c r="GLD162" s="438"/>
      <c r="GLE162" s="438"/>
      <c r="GLF162" s="438"/>
      <c r="GLG162" s="438"/>
      <c r="GLH162" s="438"/>
      <c r="GLI162" s="438"/>
      <c r="GLJ162" s="438"/>
      <c r="GLK162" s="438"/>
      <c r="GLL162" s="438"/>
      <c r="GLM162" s="438"/>
      <c r="GLN162" s="438"/>
      <c r="GLO162" s="438"/>
      <c r="GLP162" s="438"/>
      <c r="GLQ162" s="438"/>
      <c r="GLR162" s="438"/>
      <c r="GLS162" s="438"/>
      <c r="GLT162" s="438"/>
      <c r="GLU162" s="438"/>
      <c r="GLV162" s="438"/>
      <c r="GLW162" s="438"/>
      <c r="GLX162" s="438"/>
      <c r="GLY162" s="438"/>
      <c r="GLZ162" s="438"/>
      <c r="GMA162" s="438"/>
      <c r="GMB162" s="438"/>
      <c r="GMC162" s="438"/>
      <c r="GMD162" s="438"/>
      <c r="GME162" s="438"/>
      <c r="GMF162" s="438"/>
      <c r="GMG162" s="438"/>
      <c r="GMH162" s="438"/>
      <c r="GMI162" s="438"/>
      <c r="GMJ162" s="438"/>
      <c r="GMK162" s="438"/>
      <c r="GML162" s="438"/>
      <c r="GMM162" s="438"/>
      <c r="GMN162" s="438"/>
      <c r="GMO162" s="438"/>
      <c r="GMP162" s="438"/>
      <c r="GMQ162" s="438"/>
      <c r="GMR162" s="438"/>
      <c r="GMS162" s="438"/>
      <c r="GMT162" s="438"/>
      <c r="GMU162" s="438"/>
      <c r="GMV162" s="438"/>
      <c r="GMW162" s="438"/>
      <c r="GMX162" s="438"/>
      <c r="GMY162" s="438"/>
      <c r="GMZ162" s="438"/>
      <c r="GNA162" s="438"/>
      <c r="GNB162" s="438"/>
      <c r="GNC162" s="438"/>
      <c r="GND162" s="438"/>
      <c r="GNE162" s="438"/>
      <c r="GNF162" s="438"/>
      <c r="GNG162" s="438"/>
      <c r="GNH162" s="438"/>
      <c r="GNI162" s="438"/>
      <c r="GNJ162" s="438"/>
      <c r="GNK162" s="438"/>
      <c r="GNL162" s="438"/>
      <c r="GNM162" s="438"/>
      <c r="GNN162" s="438"/>
      <c r="GNO162" s="438"/>
      <c r="GNP162" s="438"/>
      <c r="GNQ162" s="438"/>
      <c r="GNR162" s="438"/>
      <c r="GNS162" s="438"/>
      <c r="GNT162" s="438"/>
      <c r="GNU162" s="438"/>
      <c r="GNV162" s="438"/>
      <c r="GNW162" s="438"/>
      <c r="GNX162" s="438"/>
      <c r="GNY162" s="438"/>
      <c r="GNZ162" s="438"/>
      <c r="GOA162" s="438"/>
      <c r="GOB162" s="438"/>
      <c r="GOC162" s="438"/>
      <c r="GOD162" s="438"/>
      <c r="GOE162" s="438"/>
      <c r="GOF162" s="438"/>
      <c r="GOG162" s="438"/>
      <c r="GOH162" s="438"/>
      <c r="GOI162" s="438"/>
      <c r="GOJ162" s="438"/>
      <c r="GOK162" s="438"/>
      <c r="GOL162" s="438"/>
      <c r="GOM162" s="438"/>
      <c r="GON162" s="438"/>
      <c r="GOO162" s="438"/>
      <c r="GOP162" s="438"/>
      <c r="GOQ162" s="438"/>
      <c r="GOR162" s="438"/>
      <c r="GOS162" s="438"/>
      <c r="GOT162" s="438"/>
      <c r="GOU162" s="438"/>
      <c r="GOV162" s="438"/>
      <c r="GOW162" s="438"/>
      <c r="GOX162" s="438"/>
      <c r="GOY162" s="438"/>
      <c r="GOZ162" s="438"/>
      <c r="GPA162" s="438"/>
      <c r="GPB162" s="438"/>
      <c r="GPC162" s="438"/>
      <c r="GPD162" s="438"/>
      <c r="GPE162" s="438"/>
      <c r="GPF162" s="438"/>
      <c r="GPG162" s="438"/>
      <c r="GPH162" s="438"/>
      <c r="GPI162" s="438"/>
      <c r="GPJ162" s="438"/>
      <c r="GPK162" s="438"/>
      <c r="GPL162" s="438"/>
      <c r="GPM162" s="438"/>
      <c r="GPN162" s="438"/>
      <c r="GPO162" s="438"/>
      <c r="GPP162" s="438"/>
      <c r="GPQ162" s="438"/>
      <c r="GPR162" s="438"/>
      <c r="GPS162" s="438"/>
      <c r="GPT162" s="438"/>
      <c r="GPU162" s="438"/>
      <c r="GPV162" s="438"/>
      <c r="GPW162" s="438"/>
      <c r="GPX162" s="438"/>
      <c r="GPY162" s="438"/>
      <c r="GPZ162" s="438"/>
      <c r="GQA162" s="438"/>
      <c r="GQB162" s="438"/>
      <c r="GQC162" s="438"/>
      <c r="GQD162" s="438"/>
      <c r="GQE162" s="438"/>
      <c r="GQF162" s="438"/>
      <c r="GQG162" s="438"/>
      <c r="GQH162" s="438"/>
      <c r="GQI162" s="438"/>
      <c r="GQJ162" s="438"/>
      <c r="GQK162" s="438"/>
      <c r="GQL162" s="438"/>
      <c r="GQM162" s="438"/>
      <c r="GQN162" s="438"/>
      <c r="GQO162" s="438"/>
      <c r="GQP162" s="438"/>
      <c r="GQQ162" s="438"/>
      <c r="GQR162" s="438"/>
      <c r="GQS162" s="438"/>
      <c r="GQT162" s="438"/>
      <c r="GQU162" s="438"/>
      <c r="GQV162" s="438"/>
      <c r="GQW162" s="438"/>
      <c r="GQX162" s="438"/>
      <c r="GQY162" s="438"/>
      <c r="GQZ162" s="438"/>
      <c r="GRA162" s="438"/>
      <c r="GRB162" s="438"/>
      <c r="GRC162" s="438"/>
      <c r="GRD162" s="438"/>
      <c r="GRE162" s="438"/>
      <c r="GRF162" s="438"/>
      <c r="GRG162" s="438"/>
      <c r="GRH162" s="438"/>
      <c r="GRI162" s="438"/>
      <c r="GRJ162" s="438"/>
      <c r="GRK162" s="438"/>
      <c r="GRL162" s="438"/>
      <c r="GRM162" s="438"/>
      <c r="GRN162" s="438"/>
      <c r="GRO162" s="438"/>
      <c r="GRP162" s="438"/>
      <c r="GRQ162" s="438"/>
      <c r="GRR162" s="438"/>
      <c r="GRS162" s="438"/>
      <c r="GRT162" s="438"/>
      <c r="GRU162" s="438"/>
      <c r="GRV162" s="438"/>
      <c r="GRW162" s="438"/>
      <c r="GRX162" s="438"/>
      <c r="GRY162" s="438"/>
      <c r="GRZ162" s="438"/>
      <c r="GSA162" s="438"/>
      <c r="GSB162" s="438"/>
      <c r="GSC162" s="438"/>
      <c r="GSD162" s="438"/>
      <c r="GSE162" s="438"/>
      <c r="GSF162" s="438"/>
      <c r="GSG162" s="438"/>
      <c r="GSH162" s="438"/>
      <c r="GSI162" s="438"/>
      <c r="GSJ162" s="438"/>
      <c r="GSK162" s="438"/>
      <c r="GSL162" s="438"/>
      <c r="GSM162" s="438"/>
      <c r="GSN162" s="438"/>
      <c r="GSO162" s="438"/>
      <c r="GSP162" s="438"/>
      <c r="GSQ162" s="438"/>
      <c r="GSR162" s="438"/>
      <c r="GSS162" s="438"/>
      <c r="GST162" s="438"/>
      <c r="GSU162" s="438"/>
      <c r="GSV162" s="438"/>
      <c r="GSW162" s="438"/>
      <c r="GSX162" s="438"/>
      <c r="GSY162" s="438"/>
      <c r="GSZ162" s="438"/>
      <c r="GTA162" s="438"/>
      <c r="GTB162" s="438"/>
      <c r="GTC162" s="438"/>
      <c r="GTD162" s="438"/>
      <c r="GTE162" s="438"/>
      <c r="GTF162" s="438"/>
      <c r="GTG162" s="438"/>
      <c r="GTH162" s="438"/>
      <c r="GTI162" s="438"/>
      <c r="GTJ162" s="438"/>
      <c r="GTK162" s="438"/>
      <c r="GTL162" s="438"/>
      <c r="GTM162" s="438"/>
      <c r="GTN162" s="438"/>
      <c r="GTO162" s="438"/>
      <c r="GTP162" s="438"/>
      <c r="GTQ162" s="438"/>
      <c r="GTR162" s="438"/>
      <c r="GTS162" s="438"/>
      <c r="GTT162" s="438"/>
      <c r="GTU162" s="438"/>
      <c r="GTV162" s="438"/>
      <c r="GTW162" s="438"/>
      <c r="GTX162" s="438"/>
      <c r="GTY162" s="438"/>
      <c r="GTZ162" s="438"/>
      <c r="GUA162" s="438"/>
      <c r="GUB162" s="438"/>
      <c r="GUC162" s="438"/>
      <c r="GUD162" s="438"/>
      <c r="GUE162" s="438"/>
      <c r="GUF162" s="438"/>
      <c r="GUG162" s="438"/>
      <c r="GUH162" s="438"/>
      <c r="GUI162" s="438"/>
      <c r="GUJ162" s="438"/>
      <c r="GUK162" s="438"/>
      <c r="GUL162" s="438"/>
      <c r="GUM162" s="438"/>
      <c r="GUN162" s="438"/>
      <c r="GUO162" s="438"/>
      <c r="GUP162" s="438"/>
      <c r="GUQ162" s="438"/>
      <c r="GUR162" s="438"/>
      <c r="GUS162" s="438"/>
      <c r="GUT162" s="438"/>
      <c r="GUU162" s="438"/>
      <c r="GUV162" s="438"/>
      <c r="GUW162" s="438"/>
      <c r="GUX162" s="438"/>
      <c r="GUY162" s="438"/>
      <c r="GUZ162" s="438"/>
      <c r="GVA162" s="438"/>
      <c r="GVB162" s="438"/>
      <c r="GVC162" s="438"/>
      <c r="GVD162" s="438"/>
      <c r="GVE162" s="438"/>
      <c r="GVF162" s="438"/>
      <c r="GVG162" s="438"/>
      <c r="GVH162" s="438"/>
      <c r="GVI162" s="438"/>
      <c r="GVJ162" s="438"/>
      <c r="GVK162" s="438"/>
      <c r="GVL162" s="438"/>
      <c r="GVM162" s="438"/>
      <c r="GVN162" s="438"/>
      <c r="GVO162" s="438"/>
      <c r="GVP162" s="438"/>
      <c r="GVQ162" s="438"/>
      <c r="GVR162" s="438"/>
      <c r="GVS162" s="438"/>
      <c r="GVT162" s="438"/>
      <c r="GVU162" s="438"/>
      <c r="GVV162" s="438"/>
      <c r="GVW162" s="438"/>
      <c r="GVX162" s="438"/>
      <c r="GVY162" s="438"/>
      <c r="GVZ162" s="438"/>
      <c r="GWA162" s="438"/>
      <c r="GWB162" s="438"/>
      <c r="GWC162" s="438"/>
      <c r="GWD162" s="438"/>
      <c r="GWE162" s="438"/>
      <c r="GWF162" s="438"/>
      <c r="GWG162" s="438"/>
      <c r="GWH162" s="438"/>
      <c r="GWI162" s="438"/>
      <c r="GWJ162" s="438"/>
      <c r="GWK162" s="438"/>
      <c r="GWL162" s="438"/>
      <c r="GWM162" s="438"/>
      <c r="GWN162" s="438"/>
      <c r="GWO162" s="438"/>
      <c r="GWP162" s="438"/>
      <c r="GWQ162" s="438"/>
      <c r="GWR162" s="438"/>
      <c r="GWS162" s="438"/>
      <c r="GWT162" s="438"/>
      <c r="GWU162" s="438"/>
      <c r="GWV162" s="438"/>
      <c r="GWW162" s="438"/>
      <c r="GWX162" s="438"/>
      <c r="GWY162" s="438"/>
      <c r="GWZ162" s="438"/>
      <c r="GXA162" s="438"/>
      <c r="GXB162" s="438"/>
      <c r="GXC162" s="438"/>
      <c r="GXD162" s="438"/>
      <c r="GXE162" s="438"/>
      <c r="GXF162" s="438"/>
      <c r="GXG162" s="438"/>
      <c r="GXH162" s="438"/>
      <c r="GXI162" s="438"/>
      <c r="GXJ162" s="438"/>
      <c r="GXK162" s="438"/>
      <c r="GXL162" s="438"/>
      <c r="GXM162" s="438"/>
      <c r="GXN162" s="438"/>
      <c r="GXO162" s="438"/>
      <c r="GXP162" s="438"/>
      <c r="GXQ162" s="438"/>
      <c r="GXR162" s="438"/>
      <c r="GXS162" s="438"/>
      <c r="GXT162" s="438"/>
      <c r="GXU162" s="438"/>
      <c r="GXV162" s="438"/>
      <c r="GXW162" s="438"/>
      <c r="GXX162" s="438"/>
      <c r="GXY162" s="438"/>
      <c r="GXZ162" s="438"/>
      <c r="GYA162" s="438"/>
      <c r="GYB162" s="438"/>
      <c r="GYC162" s="438"/>
      <c r="GYD162" s="438"/>
      <c r="GYE162" s="438"/>
      <c r="GYF162" s="438"/>
      <c r="GYG162" s="438"/>
      <c r="GYH162" s="438"/>
      <c r="GYI162" s="438"/>
      <c r="GYJ162" s="438"/>
      <c r="GYK162" s="438"/>
      <c r="GYL162" s="438"/>
      <c r="GYM162" s="438"/>
      <c r="GYN162" s="438"/>
      <c r="GYO162" s="438"/>
      <c r="GYP162" s="438"/>
      <c r="GYQ162" s="438"/>
      <c r="GYR162" s="438"/>
      <c r="GYS162" s="438"/>
      <c r="GYT162" s="438"/>
      <c r="GYU162" s="438"/>
      <c r="GYV162" s="438"/>
      <c r="GYW162" s="438"/>
      <c r="GYX162" s="438"/>
      <c r="GYY162" s="438"/>
      <c r="GYZ162" s="438"/>
      <c r="GZA162" s="438"/>
      <c r="GZB162" s="438"/>
      <c r="GZC162" s="438"/>
      <c r="GZD162" s="438"/>
      <c r="GZE162" s="438"/>
      <c r="GZF162" s="438"/>
      <c r="GZG162" s="438"/>
      <c r="GZH162" s="438"/>
      <c r="GZI162" s="438"/>
      <c r="GZJ162" s="438"/>
      <c r="GZK162" s="438"/>
      <c r="GZL162" s="438"/>
      <c r="GZM162" s="438"/>
      <c r="GZN162" s="438"/>
      <c r="GZO162" s="438"/>
      <c r="GZP162" s="438"/>
      <c r="GZQ162" s="438"/>
      <c r="GZR162" s="438"/>
      <c r="GZS162" s="438"/>
      <c r="GZT162" s="438"/>
      <c r="GZU162" s="438"/>
      <c r="GZV162" s="438"/>
      <c r="GZW162" s="438"/>
      <c r="GZX162" s="438"/>
      <c r="GZY162" s="438"/>
      <c r="GZZ162" s="438"/>
      <c r="HAA162" s="438"/>
      <c r="HAB162" s="438"/>
      <c r="HAC162" s="438"/>
      <c r="HAD162" s="438"/>
      <c r="HAE162" s="438"/>
      <c r="HAF162" s="438"/>
      <c r="HAG162" s="438"/>
      <c r="HAH162" s="438"/>
      <c r="HAI162" s="438"/>
      <c r="HAJ162" s="438"/>
      <c r="HAK162" s="438"/>
      <c r="HAL162" s="438"/>
      <c r="HAM162" s="438"/>
      <c r="HAN162" s="438"/>
      <c r="HAO162" s="438"/>
      <c r="HAP162" s="438"/>
      <c r="HAQ162" s="438"/>
      <c r="HAR162" s="438"/>
      <c r="HAS162" s="438"/>
      <c r="HAT162" s="438"/>
      <c r="HAU162" s="438"/>
      <c r="HAV162" s="438"/>
      <c r="HAW162" s="438"/>
      <c r="HAX162" s="438"/>
      <c r="HAY162" s="438"/>
      <c r="HAZ162" s="438"/>
      <c r="HBA162" s="438"/>
      <c r="HBB162" s="438"/>
      <c r="HBC162" s="438"/>
      <c r="HBD162" s="438"/>
      <c r="HBE162" s="438"/>
      <c r="HBF162" s="438"/>
      <c r="HBG162" s="438"/>
      <c r="HBH162" s="438"/>
      <c r="HBI162" s="438"/>
      <c r="HBJ162" s="438"/>
      <c r="HBK162" s="438"/>
      <c r="HBL162" s="438"/>
      <c r="HBM162" s="438"/>
      <c r="HBN162" s="438"/>
      <c r="HBO162" s="438"/>
      <c r="HBP162" s="438"/>
      <c r="HBQ162" s="438"/>
      <c r="HBR162" s="438"/>
      <c r="HBS162" s="438"/>
      <c r="HBT162" s="438"/>
      <c r="HBU162" s="438"/>
      <c r="HBV162" s="438"/>
      <c r="HBW162" s="438"/>
      <c r="HBX162" s="438"/>
      <c r="HBY162" s="438"/>
      <c r="HBZ162" s="438"/>
      <c r="HCA162" s="438"/>
      <c r="HCB162" s="438"/>
      <c r="HCC162" s="438"/>
      <c r="HCD162" s="438"/>
      <c r="HCE162" s="438"/>
      <c r="HCF162" s="438"/>
      <c r="HCG162" s="438"/>
      <c r="HCH162" s="438"/>
      <c r="HCI162" s="438"/>
      <c r="HCJ162" s="438"/>
      <c r="HCK162" s="438"/>
      <c r="HCL162" s="438"/>
      <c r="HCM162" s="438"/>
      <c r="HCN162" s="438"/>
      <c r="HCO162" s="438"/>
      <c r="HCP162" s="438"/>
      <c r="HCQ162" s="438"/>
      <c r="HCR162" s="438"/>
      <c r="HCS162" s="438"/>
      <c r="HCT162" s="438"/>
      <c r="HCU162" s="438"/>
      <c r="HCV162" s="438"/>
      <c r="HCW162" s="438"/>
      <c r="HCX162" s="438"/>
      <c r="HCY162" s="438"/>
      <c r="HCZ162" s="438"/>
      <c r="HDA162" s="438"/>
      <c r="HDB162" s="438"/>
      <c r="HDC162" s="438"/>
      <c r="HDD162" s="438"/>
      <c r="HDE162" s="438"/>
      <c r="HDF162" s="438"/>
      <c r="HDG162" s="438"/>
      <c r="HDH162" s="438"/>
      <c r="HDI162" s="438"/>
      <c r="HDJ162" s="438"/>
      <c r="HDK162" s="438"/>
      <c r="HDL162" s="438"/>
      <c r="HDM162" s="438"/>
      <c r="HDN162" s="438"/>
      <c r="HDO162" s="438"/>
      <c r="HDP162" s="438"/>
      <c r="HDQ162" s="438"/>
      <c r="HDR162" s="438"/>
      <c r="HDS162" s="438"/>
      <c r="HDT162" s="438"/>
      <c r="HDU162" s="438"/>
      <c r="HDV162" s="438"/>
      <c r="HDW162" s="438"/>
      <c r="HDX162" s="438"/>
      <c r="HDY162" s="438"/>
      <c r="HDZ162" s="438"/>
      <c r="HEA162" s="438"/>
      <c r="HEB162" s="438"/>
      <c r="HEC162" s="438"/>
      <c r="HED162" s="438"/>
      <c r="HEE162" s="438"/>
      <c r="HEF162" s="438"/>
      <c r="HEG162" s="438"/>
      <c r="HEH162" s="438"/>
      <c r="HEI162" s="438"/>
      <c r="HEJ162" s="438"/>
      <c r="HEK162" s="438"/>
      <c r="HEL162" s="438"/>
      <c r="HEM162" s="438"/>
      <c r="HEN162" s="438"/>
      <c r="HEO162" s="438"/>
      <c r="HEP162" s="438"/>
      <c r="HEQ162" s="438"/>
      <c r="HER162" s="438"/>
      <c r="HES162" s="438"/>
      <c r="HET162" s="438"/>
      <c r="HEU162" s="438"/>
      <c r="HEV162" s="438"/>
      <c r="HEW162" s="438"/>
      <c r="HEX162" s="438"/>
      <c r="HEY162" s="438"/>
      <c r="HEZ162" s="438"/>
      <c r="HFA162" s="438"/>
      <c r="HFB162" s="438"/>
      <c r="HFC162" s="438"/>
      <c r="HFD162" s="438"/>
      <c r="HFE162" s="438"/>
      <c r="HFF162" s="438"/>
      <c r="HFG162" s="438"/>
      <c r="HFH162" s="438"/>
      <c r="HFI162" s="438"/>
      <c r="HFJ162" s="438"/>
      <c r="HFK162" s="438"/>
      <c r="HFL162" s="438"/>
      <c r="HFM162" s="438"/>
      <c r="HFN162" s="438"/>
      <c r="HFO162" s="438"/>
      <c r="HFP162" s="438"/>
      <c r="HFQ162" s="438"/>
      <c r="HFR162" s="438"/>
      <c r="HFS162" s="438"/>
      <c r="HFT162" s="438"/>
      <c r="HFU162" s="438"/>
      <c r="HFV162" s="438"/>
      <c r="HFW162" s="438"/>
      <c r="HFX162" s="438"/>
      <c r="HFY162" s="438"/>
      <c r="HFZ162" s="438"/>
      <c r="HGA162" s="438"/>
      <c r="HGB162" s="438"/>
      <c r="HGC162" s="438"/>
      <c r="HGD162" s="438"/>
      <c r="HGE162" s="438"/>
      <c r="HGF162" s="438"/>
      <c r="HGG162" s="438"/>
      <c r="HGH162" s="438"/>
      <c r="HGI162" s="438"/>
      <c r="HGJ162" s="438"/>
      <c r="HGK162" s="438"/>
      <c r="HGL162" s="438"/>
      <c r="HGM162" s="438"/>
      <c r="HGN162" s="438"/>
      <c r="HGO162" s="438"/>
      <c r="HGP162" s="438"/>
      <c r="HGQ162" s="438"/>
      <c r="HGR162" s="438"/>
      <c r="HGS162" s="438"/>
      <c r="HGT162" s="438"/>
      <c r="HGU162" s="438"/>
      <c r="HGV162" s="438"/>
      <c r="HGW162" s="438"/>
      <c r="HGX162" s="438"/>
      <c r="HGY162" s="438"/>
      <c r="HGZ162" s="438"/>
      <c r="HHA162" s="438"/>
      <c r="HHB162" s="438"/>
      <c r="HHC162" s="438"/>
      <c r="HHD162" s="438"/>
      <c r="HHE162" s="438"/>
      <c r="HHF162" s="438"/>
      <c r="HHG162" s="438"/>
      <c r="HHH162" s="438"/>
      <c r="HHI162" s="438"/>
      <c r="HHJ162" s="438"/>
      <c r="HHK162" s="438"/>
      <c r="HHL162" s="438"/>
      <c r="HHM162" s="438"/>
      <c r="HHN162" s="438"/>
      <c r="HHO162" s="438"/>
      <c r="HHP162" s="438"/>
      <c r="HHQ162" s="438"/>
      <c r="HHR162" s="438"/>
      <c r="HHS162" s="438"/>
      <c r="HHT162" s="438"/>
      <c r="HHU162" s="438"/>
      <c r="HHV162" s="438"/>
      <c r="HHW162" s="438"/>
      <c r="HHX162" s="438"/>
      <c r="HHY162" s="438"/>
      <c r="HHZ162" s="438"/>
      <c r="HIA162" s="438"/>
      <c r="HIB162" s="438"/>
      <c r="HIC162" s="438"/>
      <c r="HID162" s="438"/>
      <c r="HIE162" s="438"/>
      <c r="HIF162" s="438"/>
      <c r="HIG162" s="438"/>
      <c r="HIH162" s="438"/>
      <c r="HII162" s="438"/>
      <c r="HIJ162" s="438"/>
      <c r="HIK162" s="438"/>
      <c r="HIL162" s="438"/>
      <c r="HIM162" s="438"/>
      <c r="HIN162" s="438"/>
      <c r="HIO162" s="438"/>
      <c r="HIP162" s="438"/>
      <c r="HIQ162" s="438"/>
      <c r="HIR162" s="438"/>
      <c r="HIS162" s="438"/>
      <c r="HIT162" s="438"/>
      <c r="HIU162" s="438"/>
      <c r="HIV162" s="438"/>
      <c r="HIW162" s="438"/>
      <c r="HIX162" s="438"/>
      <c r="HIY162" s="438"/>
      <c r="HIZ162" s="438"/>
      <c r="HJA162" s="438"/>
      <c r="HJB162" s="438"/>
      <c r="HJC162" s="438"/>
      <c r="HJD162" s="438"/>
      <c r="HJE162" s="438"/>
      <c r="HJF162" s="438"/>
      <c r="HJG162" s="438"/>
      <c r="HJH162" s="438"/>
      <c r="HJI162" s="438"/>
      <c r="HJJ162" s="438"/>
      <c r="HJK162" s="438"/>
      <c r="HJL162" s="438"/>
      <c r="HJM162" s="438"/>
      <c r="HJN162" s="438"/>
      <c r="HJO162" s="438"/>
      <c r="HJP162" s="438"/>
      <c r="HJQ162" s="438"/>
      <c r="HJR162" s="438"/>
      <c r="HJS162" s="438"/>
      <c r="HJT162" s="438"/>
      <c r="HJU162" s="438"/>
      <c r="HJV162" s="438"/>
      <c r="HJW162" s="438"/>
      <c r="HJX162" s="438"/>
      <c r="HJY162" s="438"/>
      <c r="HJZ162" s="438"/>
      <c r="HKA162" s="438"/>
      <c r="HKB162" s="438"/>
      <c r="HKC162" s="438"/>
      <c r="HKD162" s="438"/>
      <c r="HKE162" s="438"/>
      <c r="HKF162" s="438"/>
      <c r="HKG162" s="438"/>
      <c r="HKH162" s="438"/>
      <c r="HKI162" s="438"/>
      <c r="HKJ162" s="438"/>
      <c r="HKK162" s="438"/>
      <c r="HKL162" s="438"/>
      <c r="HKM162" s="438"/>
      <c r="HKN162" s="438"/>
      <c r="HKO162" s="438"/>
      <c r="HKP162" s="438"/>
      <c r="HKQ162" s="438"/>
      <c r="HKR162" s="438"/>
      <c r="HKS162" s="438"/>
      <c r="HKT162" s="438"/>
      <c r="HKU162" s="438"/>
      <c r="HKV162" s="438"/>
      <c r="HKW162" s="438"/>
      <c r="HKX162" s="438"/>
      <c r="HKY162" s="438"/>
      <c r="HKZ162" s="438"/>
      <c r="HLA162" s="438"/>
      <c r="HLB162" s="438"/>
      <c r="HLC162" s="438"/>
      <c r="HLD162" s="438"/>
      <c r="HLE162" s="438"/>
      <c r="HLF162" s="438"/>
      <c r="HLG162" s="438"/>
      <c r="HLH162" s="438"/>
      <c r="HLI162" s="438"/>
      <c r="HLJ162" s="438"/>
      <c r="HLK162" s="438"/>
      <c r="HLL162" s="438"/>
      <c r="HLM162" s="438"/>
      <c r="HLN162" s="438"/>
      <c r="HLO162" s="438"/>
      <c r="HLP162" s="438"/>
      <c r="HLQ162" s="438"/>
      <c r="HLR162" s="438"/>
      <c r="HLS162" s="438"/>
      <c r="HLT162" s="438"/>
      <c r="HLU162" s="438"/>
      <c r="HLV162" s="438"/>
      <c r="HLW162" s="438"/>
      <c r="HLX162" s="438"/>
      <c r="HLY162" s="438"/>
      <c r="HLZ162" s="438"/>
      <c r="HMA162" s="438"/>
      <c r="HMB162" s="438"/>
      <c r="HMC162" s="438"/>
      <c r="HMD162" s="438"/>
      <c r="HME162" s="438"/>
      <c r="HMF162" s="438"/>
      <c r="HMG162" s="438"/>
      <c r="HMH162" s="438"/>
      <c r="HMI162" s="438"/>
      <c r="HMJ162" s="438"/>
      <c r="HMK162" s="438"/>
      <c r="HML162" s="438"/>
      <c r="HMM162" s="438"/>
      <c r="HMN162" s="438"/>
      <c r="HMO162" s="438"/>
      <c r="HMP162" s="438"/>
      <c r="HMQ162" s="438"/>
      <c r="HMR162" s="438"/>
      <c r="HMS162" s="438"/>
      <c r="HMT162" s="438"/>
      <c r="HMU162" s="438"/>
      <c r="HMV162" s="438"/>
      <c r="HMW162" s="438"/>
      <c r="HMX162" s="438"/>
      <c r="HMY162" s="438"/>
      <c r="HMZ162" s="438"/>
      <c r="HNA162" s="438"/>
      <c r="HNB162" s="438"/>
      <c r="HNC162" s="438"/>
      <c r="HND162" s="438"/>
      <c r="HNE162" s="438"/>
      <c r="HNF162" s="438"/>
      <c r="HNG162" s="438"/>
      <c r="HNH162" s="438"/>
      <c r="HNI162" s="438"/>
      <c r="HNJ162" s="438"/>
      <c r="HNK162" s="438"/>
      <c r="HNL162" s="438"/>
      <c r="HNM162" s="438"/>
      <c r="HNN162" s="438"/>
      <c r="HNO162" s="438"/>
      <c r="HNP162" s="438"/>
      <c r="HNQ162" s="438"/>
      <c r="HNR162" s="438"/>
      <c r="HNS162" s="438"/>
      <c r="HNT162" s="438"/>
      <c r="HNU162" s="438"/>
      <c r="HNV162" s="438"/>
      <c r="HNW162" s="438"/>
      <c r="HNX162" s="438"/>
      <c r="HNY162" s="438"/>
      <c r="HNZ162" s="438"/>
      <c r="HOA162" s="438"/>
      <c r="HOB162" s="438"/>
      <c r="HOC162" s="438"/>
      <c r="HOD162" s="438"/>
      <c r="HOE162" s="438"/>
      <c r="HOF162" s="438"/>
      <c r="HOG162" s="438"/>
      <c r="HOH162" s="438"/>
      <c r="HOI162" s="438"/>
      <c r="HOJ162" s="438"/>
      <c r="HOK162" s="438"/>
      <c r="HOL162" s="438"/>
      <c r="HOM162" s="438"/>
      <c r="HON162" s="438"/>
      <c r="HOO162" s="438"/>
      <c r="HOP162" s="438"/>
      <c r="HOQ162" s="438"/>
      <c r="HOR162" s="438"/>
      <c r="HOS162" s="438"/>
      <c r="HOT162" s="438"/>
      <c r="HOU162" s="438"/>
      <c r="HOV162" s="438"/>
      <c r="HOW162" s="438"/>
      <c r="HOX162" s="438"/>
      <c r="HOY162" s="438"/>
      <c r="HOZ162" s="438"/>
      <c r="HPA162" s="438"/>
      <c r="HPB162" s="438"/>
      <c r="HPC162" s="438"/>
      <c r="HPD162" s="438"/>
      <c r="HPE162" s="438"/>
      <c r="HPF162" s="438"/>
      <c r="HPG162" s="438"/>
      <c r="HPH162" s="438"/>
      <c r="HPI162" s="438"/>
      <c r="HPJ162" s="438"/>
      <c r="HPK162" s="438"/>
      <c r="HPL162" s="438"/>
      <c r="HPM162" s="438"/>
      <c r="HPN162" s="438"/>
      <c r="HPO162" s="438"/>
      <c r="HPP162" s="438"/>
      <c r="HPQ162" s="438"/>
      <c r="HPR162" s="438"/>
      <c r="HPS162" s="438"/>
      <c r="HPT162" s="438"/>
      <c r="HPU162" s="438"/>
      <c r="HPV162" s="438"/>
      <c r="HPW162" s="438"/>
      <c r="HPX162" s="438"/>
      <c r="HPY162" s="438"/>
      <c r="HPZ162" s="438"/>
      <c r="HQA162" s="438"/>
      <c r="HQB162" s="438"/>
      <c r="HQC162" s="438"/>
      <c r="HQD162" s="438"/>
      <c r="HQE162" s="438"/>
      <c r="HQF162" s="438"/>
      <c r="HQG162" s="438"/>
      <c r="HQH162" s="438"/>
      <c r="HQI162" s="438"/>
      <c r="HQJ162" s="438"/>
      <c r="HQK162" s="438"/>
      <c r="HQL162" s="438"/>
      <c r="HQM162" s="438"/>
      <c r="HQN162" s="438"/>
      <c r="HQO162" s="438"/>
      <c r="HQP162" s="438"/>
      <c r="HQQ162" s="438"/>
      <c r="HQR162" s="438"/>
      <c r="HQS162" s="438"/>
      <c r="HQT162" s="438"/>
      <c r="HQU162" s="438"/>
      <c r="HQV162" s="438"/>
      <c r="HQW162" s="438"/>
      <c r="HQX162" s="438"/>
      <c r="HQY162" s="438"/>
      <c r="HQZ162" s="438"/>
      <c r="HRA162" s="438"/>
      <c r="HRB162" s="438"/>
      <c r="HRC162" s="438"/>
      <c r="HRD162" s="438"/>
      <c r="HRE162" s="438"/>
      <c r="HRF162" s="438"/>
      <c r="HRG162" s="438"/>
      <c r="HRH162" s="438"/>
      <c r="HRI162" s="438"/>
      <c r="HRJ162" s="438"/>
      <c r="HRK162" s="438"/>
      <c r="HRL162" s="438"/>
      <c r="HRM162" s="438"/>
      <c r="HRN162" s="438"/>
      <c r="HRO162" s="438"/>
      <c r="HRP162" s="438"/>
      <c r="HRQ162" s="438"/>
      <c r="HRR162" s="438"/>
      <c r="HRS162" s="438"/>
      <c r="HRT162" s="438"/>
      <c r="HRU162" s="438"/>
      <c r="HRV162" s="438"/>
      <c r="HRW162" s="438"/>
      <c r="HRX162" s="438"/>
      <c r="HRY162" s="438"/>
      <c r="HRZ162" s="438"/>
      <c r="HSA162" s="438"/>
      <c r="HSB162" s="438"/>
      <c r="HSC162" s="438"/>
      <c r="HSD162" s="438"/>
      <c r="HSE162" s="438"/>
      <c r="HSF162" s="438"/>
      <c r="HSG162" s="438"/>
      <c r="HSH162" s="438"/>
      <c r="HSI162" s="438"/>
      <c r="HSJ162" s="438"/>
      <c r="HSK162" s="438"/>
      <c r="HSL162" s="438"/>
      <c r="HSM162" s="438"/>
      <c r="HSN162" s="438"/>
      <c r="HSO162" s="438"/>
      <c r="HSP162" s="438"/>
      <c r="HSQ162" s="438"/>
      <c r="HSR162" s="438"/>
      <c r="HSS162" s="438"/>
      <c r="HST162" s="438"/>
      <c r="HSU162" s="438"/>
      <c r="HSV162" s="438"/>
      <c r="HSW162" s="438"/>
      <c r="HSX162" s="438"/>
      <c r="HSY162" s="438"/>
      <c r="HSZ162" s="438"/>
      <c r="HTA162" s="438"/>
      <c r="HTB162" s="438"/>
      <c r="HTC162" s="438"/>
      <c r="HTD162" s="438"/>
      <c r="HTE162" s="438"/>
      <c r="HTF162" s="438"/>
      <c r="HTG162" s="438"/>
      <c r="HTH162" s="438"/>
      <c r="HTI162" s="438"/>
      <c r="HTJ162" s="438"/>
      <c r="HTK162" s="438"/>
      <c r="HTL162" s="438"/>
      <c r="HTM162" s="438"/>
      <c r="HTN162" s="438"/>
      <c r="HTO162" s="438"/>
      <c r="HTP162" s="438"/>
      <c r="HTQ162" s="438"/>
      <c r="HTR162" s="438"/>
      <c r="HTS162" s="438"/>
      <c r="HTT162" s="438"/>
      <c r="HTU162" s="438"/>
      <c r="HTV162" s="438"/>
      <c r="HTW162" s="438"/>
      <c r="HTX162" s="438"/>
      <c r="HTY162" s="438"/>
      <c r="HTZ162" s="438"/>
      <c r="HUA162" s="438"/>
      <c r="HUB162" s="438"/>
      <c r="HUC162" s="438"/>
      <c r="HUD162" s="438"/>
      <c r="HUE162" s="438"/>
      <c r="HUF162" s="438"/>
      <c r="HUG162" s="438"/>
      <c r="HUH162" s="438"/>
      <c r="HUI162" s="438"/>
      <c r="HUJ162" s="438"/>
      <c r="HUK162" s="438"/>
      <c r="HUL162" s="438"/>
      <c r="HUM162" s="438"/>
      <c r="HUN162" s="438"/>
      <c r="HUO162" s="438"/>
      <c r="HUP162" s="438"/>
      <c r="HUQ162" s="438"/>
      <c r="HUR162" s="438"/>
      <c r="HUS162" s="438"/>
      <c r="HUT162" s="438"/>
      <c r="HUU162" s="438"/>
      <c r="HUV162" s="438"/>
      <c r="HUW162" s="438"/>
      <c r="HUX162" s="438"/>
      <c r="HUY162" s="438"/>
      <c r="HUZ162" s="438"/>
      <c r="HVA162" s="438"/>
      <c r="HVB162" s="438"/>
      <c r="HVC162" s="438"/>
      <c r="HVD162" s="438"/>
      <c r="HVE162" s="438"/>
      <c r="HVF162" s="438"/>
      <c r="HVG162" s="438"/>
      <c r="HVH162" s="438"/>
      <c r="HVI162" s="438"/>
      <c r="HVJ162" s="438"/>
      <c r="HVK162" s="438"/>
      <c r="HVL162" s="438"/>
      <c r="HVM162" s="438"/>
      <c r="HVN162" s="438"/>
      <c r="HVO162" s="438"/>
      <c r="HVP162" s="438"/>
      <c r="HVQ162" s="438"/>
      <c r="HVR162" s="438"/>
      <c r="HVS162" s="438"/>
      <c r="HVT162" s="438"/>
      <c r="HVU162" s="438"/>
      <c r="HVV162" s="438"/>
      <c r="HVW162" s="438"/>
      <c r="HVX162" s="438"/>
      <c r="HVY162" s="438"/>
      <c r="HVZ162" s="438"/>
      <c r="HWA162" s="438"/>
      <c r="HWB162" s="438"/>
      <c r="HWC162" s="438"/>
      <c r="HWD162" s="438"/>
      <c r="HWE162" s="438"/>
      <c r="HWF162" s="438"/>
      <c r="HWG162" s="438"/>
      <c r="HWH162" s="438"/>
      <c r="HWI162" s="438"/>
      <c r="HWJ162" s="438"/>
      <c r="HWK162" s="438"/>
      <c r="HWL162" s="438"/>
      <c r="HWM162" s="438"/>
      <c r="HWN162" s="438"/>
      <c r="HWO162" s="438"/>
      <c r="HWP162" s="438"/>
      <c r="HWQ162" s="438"/>
      <c r="HWR162" s="438"/>
      <c r="HWS162" s="438"/>
      <c r="HWT162" s="438"/>
      <c r="HWU162" s="438"/>
      <c r="HWV162" s="438"/>
      <c r="HWW162" s="438"/>
      <c r="HWX162" s="438"/>
      <c r="HWY162" s="438"/>
      <c r="HWZ162" s="438"/>
      <c r="HXA162" s="438"/>
      <c r="HXB162" s="438"/>
      <c r="HXC162" s="438"/>
      <c r="HXD162" s="438"/>
      <c r="HXE162" s="438"/>
      <c r="HXF162" s="438"/>
      <c r="HXG162" s="438"/>
      <c r="HXH162" s="438"/>
      <c r="HXI162" s="438"/>
      <c r="HXJ162" s="438"/>
      <c r="HXK162" s="438"/>
      <c r="HXL162" s="438"/>
      <c r="HXM162" s="438"/>
      <c r="HXN162" s="438"/>
      <c r="HXO162" s="438"/>
      <c r="HXP162" s="438"/>
      <c r="HXQ162" s="438"/>
      <c r="HXR162" s="438"/>
      <c r="HXS162" s="438"/>
      <c r="HXT162" s="438"/>
      <c r="HXU162" s="438"/>
      <c r="HXV162" s="438"/>
      <c r="HXW162" s="438"/>
      <c r="HXX162" s="438"/>
      <c r="HXY162" s="438"/>
      <c r="HXZ162" s="438"/>
      <c r="HYA162" s="438"/>
      <c r="HYB162" s="438"/>
      <c r="HYC162" s="438"/>
      <c r="HYD162" s="438"/>
      <c r="HYE162" s="438"/>
      <c r="HYF162" s="438"/>
      <c r="HYG162" s="438"/>
      <c r="HYH162" s="438"/>
      <c r="HYI162" s="438"/>
      <c r="HYJ162" s="438"/>
      <c r="HYK162" s="438"/>
      <c r="HYL162" s="438"/>
      <c r="HYM162" s="438"/>
      <c r="HYN162" s="438"/>
      <c r="HYO162" s="438"/>
      <c r="HYP162" s="438"/>
      <c r="HYQ162" s="438"/>
      <c r="HYR162" s="438"/>
      <c r="HYS162" s="438"/>
      <c r="HYT162" s="438"/>
      <c r="HYU162" s="438"/>
      <c r="HYV162" s="438"/>
      <c r="HYW162" s="438"/>
      <c r="HYX162" s="438"/>
      <c r="HYY162" s="438"/>
      <c r="HYZ162" s="438"/>
      <c r="HZA162" s="438"/>
      <c r="HZB162" s="438"/>
      <c r="HZC162" s="438"/>
      <c r="HZD162" s="438"/>
      <c r="HZE162" s="438"/>
      <c r="HZF162" s="438"/>
      <c r="HZG162" s="438"/>
      <c r="HZH162" s="438"/>
      <c r="HZI162" s="438"/>
      <c r="HZJ162" s="438"/>
      <c r="HZK162" s="438"/>
      <c r="HZL162" s="438"/>
      <c r="HZM162" s="438"/>
      <c r="HZN162" s="438"/>
      <c r="HZO162" s="438"/>
      <c r="HZP162" s="438"/>
      <c r="HZQ162" s="438"/>
      <c r="HZR162" s="438"/>
      <c r="HZS162" s="438"/>
      <c r="HZT162" s="438"/>
      <c r="HZU162" s="438"/>
      <c r="HZV162" s="438"/>
      <c r="HZW162" s="438"/>
      <c r="HZX162" s="438"/>
      <c r="HZY162" s="438"/>
      <c r="HZZ162" s="438"/>
      <c r="IAA162" s="438"/>
      <c r="IAB162" s="438"/>
      <c r="IAC162" s="438"/>
      <c r="IAD162" s="438"/>
      <c r="IAE162" s="438"/>
      <c r="IAF162" s="438"/>
      <c r="IAG162" s="438"/>
      <c r="IAH162" s="438"/>
      <c r="IAI162" s="438"/>
      <c r="IAJ162" s="438"/>
      <c r="IAK162" s="438"/>
      <c r="IAL162" s="438"/>
      <c r="IAM162" s="438"/>
      <c r="IAN162" s="438"/>
      <c r="IAO162" s="438"/>
      <c r="IAP162" s="438"/>
      <c r="IAQ162" s="438"/>
      <c r="IAR162" s="438"/>
      <c r="IAS162" s="438"/>
      <c r="IAT162" s="438"/>
      <c r="IAU162" s="438"/>
      <c r="IAV162" s="438"/>
      <c r="IAW162" s="438"/>
      <c r="IAX162" s="438"/>
      <c r="IAY162" s="438"/>
      <c r="IAZ162" s="438"/>
      <c r="IBA162" s="438"/>
      <c r="IBB162" s="438"/>
      <c r="IBC162" s="438"/>
      <c r="IBD162" s="438"/>
      <c r="IBE162" s="438"/>
      <c r="IBF162" s="438"/>
      <c r="IBG162" s="438"/>
      <c r="IBH162" s="438"/>
      <c r="IBI162" s="438"/>
      <c r="IBJ162" s="438"/>
      <c r="IBK162" s="438"/>
      <c r="IBL162" s="438"/>
      <c r="IBM162" s="438"/>
      <c r="IBN162" s="438"/>
      <c r="IBO162" s="438"/>
      <c r="IBP162" s="438"/>
      <c r="IBQ162" s="438"/>
      <c r="IBR162" s="438"/>
      <c r="IBS162" s="438"/>
      <c r="IBT162" s="438"/>
      <c r="IBU162" s="438"/>
      <c r="IBV162" s="438"/>
      <c r="IBW162" s="438"/>
      <c r="IBX162" s="438"/>
      <c r="IBY162" s="438"/>
      <c r="IBZ162" s="438"/>
      <c r="ICA162" s="438"/>
      <c r="ICB162" s="438"/>
      <c r="ICC162" s="438"/>
      <c r="ICD162" s="438"/>
      <c r="ICE162" s="438"/>
      <c r="ICF162" s="438"/>
      <c r="ICG162" s="438"/>
      <c r="ICH162" s="438"/>
      <c r="ICI162" s="438"/>
      <c r="ICJ162" s="438"/>
      <c r="ICK162" s="438"/>
      <c r="ICL162" s="438"/>
      <c r="ICM162" s="438"/>
      <c r="ICN162" s="438"/>
      <c r="ICO162" s="438"/>
      <c r="ICP162" s="438"/>
      <c r="ICQ162" s="438"/>
      <c r="ICR162" s="438"/>
      <c r="ICS162" s="438"/>
      <c r="ICT162" s="438"/>
      <c r="ICU162" s="438"/>
      <c r="ICV162" s="438"/>
      <c r="ICW162" s="438"/>
      <c r="ICX162" s="438"/>
      <c r="ICY162" s="438"/>
      <c r="ICZ162" s="438"/>
      <c r="IDA162" s="438"/>
      <c r="IDB162" s="438"/>
      <c r="IDC162" s="438"/>
      <c r="IDD162" s="438"/>
      <c r="IDE162" s="438"/>
      <c r="IDF162" s="438"/>
      <c r="IDG162" s="438"/>
      <c r="IDH162" s="438"/>
      <c r="IDI162" s="438"/>
      <c r="IDJ162" s="438"/>
      <c r="IDK162" s="438"/>
      <c r="IDL162" s="438"/>
      <c r="IDM162" s="438"/>
      <c r="IDN162" s="438"/>
      <c r="IDO162" s="438"/>
      <c r="IDP162" s="438"/>
      <c r="IDQ162" s="438"/>
      <c r="IDR162" s="438"/>
      <c r="IDS162" s="438"/>
      <c r="IDT162" s="438"/>
      <c r="IDU162" s="438"/>
      <c r="IDV162" s="438"/>
      <c r="IDW162" s="438"/>
      <c r="IDX162" s="438"/>
      <c r="IDY162" s="438"/>
      <c r="IDZ162" s="438"/>
      <c r="IEA162" s="438"/>
      <c r="IEB162" s="438"/>
      <c r="IEC162" s="438"/>
      <c r="IED162" s="438"/>
      <c r="IEE162" s="438"/>
      <c r="IEF162" s="438"/>
      <c r="IEG162" s="438"/>
      <c r="IEH162" s="438"/>
      <c r="IEI162" s="438"/>
      <c r="IEJ162" s="438"/>
      <c r="IEK162" s="438"/>
      <c r="IEL162" s="438"/>
      <c r="IEM162" s="438"/>
      <c r="IEN162" s="438"/>
      <c r="IEO162" s="438"/>
      <c r="IEP162" s="438"/>
      <c r="IEQ162" s="438"/>
      <c r="IER162" s="438"/>
      <c r="IES162" s="438"/>
      <c r="IET162" s="438"/>
      <c r="IEU162" s="438"/>
      <c r="IEV162" s="438"/>
      <c r="IEW162" s="438"/>
      <c r="IEX162" s="438"/>
      <c r="IEY162" s="438"/>
      <c r="IEZ162" s="438"/>
      <c r="IFA162" s="438"/>
      <c r="IFB162" s="438"/>
      <c r="IFC162" s="438"/>
      <c r="IFD162" s="438"/>
      <c r="IFE162" s="438"/>
      <c r="IFF162" s="438"/>
      <c r="IFG162" s="438"/>
      <c r="IFH162" s="438"/>
      <c r="IFI162" s="438"/>
      <c r="IFJ162" s="438"/>
      <c r="IFK162" s="438"/>
      <c r="IFL162" s="438"/>
      <c r="IFM162" s="438"/>
      <c r="IFN162" s="438"/>
      <c r="IFO162" s="438"/>
      <c r="IFP162" s="438"/>
      <c r="IFQ162" s="438"/>
      <c r="IFR162" s="438"/>
      <c r="IFS162" s="438"/>
      <c r="IFT162" s="438"/>
      <c r="IFU162" s="438"/>
      <c r="IFV162" s="438"/>
      <c r="IFW162" s="438"/>
      <c r="IFX162" s="438"/>
      <c r="IFY162" s="438"/>
      <c r="IFZ162" s="438"/>
      <c r="IGA162" s="438"/>
      <c r="IGB162" s="438"/>
      <c r="IGC162" s="438"/>
      <c r="IGD162" s="438"/>
      <c r="IGE162" s="438"/>
      <c r="IGF162" s="438"/>
      <c r="IGG162" s="438"/>
      <c r="IGH162" s="438"/>
      <c r="IGI162" s="438"/>
      <c r="IGJ162" s="438"/>
      <c r="IGK162" s="438"/>
      <c r="IGL162" s="438"/>
      <c r="IGM162" s="438"/>
      <c r="IGN162" s="438"/>
      <c r="IGO162" s="438"/>
      <c r="IGP162" s="438"/>
      <c r="IGQ162" s="438"/>
      <c r="IGR162" s="438"/>
      <c r="IGS162" s="438"/>
      <c r="IGT162" s="438"/>
      <c r="IGU162" s="438"/>
      <c r="IGV162" s="438"/>
      <c r="IGW162" s="438"/>
      <c r="IGX162" s="438"/>
      <c r="IGY162" s="438"/>
      <c r="IGZ162" s="438"/>
      <c r="IHA162" s="438"/>
      <c r="IHB162" s="438"/>
      <c r="IHC162" s="438"/>
      <c r="IHD162" s="438"/>
      <c r="IHE162" s="438"/>
      <c r="IHF162" s="438"/>
      <c r="IHG162" s="438"/>
      <c r="IHH162" s="438"/>
      <c r="IHI162" s="438"/>
      <c r="IHJ162" s="438"/>
      <c r="IHK162" s="438"/>
      <c r="IHL162" s="438"/>
      <c r="IHM162" s="438"/>
      <c r="IHN162" s="438"/>
      <c r="IHO162" s="438"/>
      <c r="IHP162" s="438"/>
      <c r="IHQ162" s="438"/>
      <c r="IHR162" s="438"/>
      <c r="IHS162" s="438"/>
      <c r="IHT162" s="438"/>
      <c r="IHU162" s="438"/>
      <c r="IHV162" s="438"/>
      <c r="IHW162" s="438"/>
      <c r="IHX162" s="438"/>
      <c r="IHY162" s="438"/>
      <c r="IHZ162" s="438"/>
      <c r="IIA162" s="438"/>
      <c r="IIB162" s="438"/>
      <c r="IIC162" s="438"/>
      <c r="IID162" s="438"/>
      <c r="IIE162" s="438"/>
      <c r="IIF162" s="438"/>
      <c r="IIG162" s="438"/>
      <c r="IIH162" s="438"/>
      <c r="III162" s="438"/>
      <c r="IIJ162" s="438"/>
      <c r="IIK162" s="438"/>
      <c r="IIL162" s="438"/>
      <c r="IIM162" s="438"/>
      <c r="IIN162" s="438"/>
      <c r="IIO162" s="438"/>
      <c r="IIP162" s="438"/>
      <c r="IIQ162" s="438"/>
      <c r="IIR162" s="438"/>
      <c r="IIS162" s="438"/>
      <c r="IIT162" s="438"/>
      <c r="IIU162" s="438"/>
      <c r="IIV162" s="438"/>
      <c r="IIW162" s="438"/>
      <c r="IIX162" s="438"/>
      <c r="IIY162" s="438"/>
      <c r="IIZ162" s="438"/>
      <c r="IJA162" s="438"/>
      <c r="IJB162" s="438"/>
      <c r="IJC162" s="438"/>
      <c r="IJD162" s="438"/>
      <c r="IJE162" s="438"/>
      <c r="IJF162" s="438"/>
      <c r="IJG162" s="438"/>
      <c r="IJH162" s="438"/>
      <c r="IJI162" s="438"/>
      <c r="IJJ162" s="438"/>
      <c r="IJK162" s="438"/>
      <c r="IJL162" s="438"/>
      <c r="IJM162" s="438"/>
      <c r="IJN162" s="438"/>
      <c r="IJO162" s="438"/>
      <c r="IJP162" s="438"/>
      <c r="IJQ162" s="438"/>
      <c r="IJR162" s="438"/>
      <c r="IJS162" s="438"/>
      <c r="IJT162" s="438"/>
      <c r="IJU162" s="438"/>
      <c r="IJV162" s="438"/>
      <c r="IJW162" s="438"/>
      <c r="IJX162" s="438"/>
      <c r="IJY162" s="438"/>
      <c r="IJZ162" s="438"/>
      <c r="IKA162" s="438"/>
      <c r="IKB162" s="438"/>
      <c r="IKC162" s="438"/>
      <c r="IKD162" s="438"/>
      <c r="IKE162" s="438"/>
      <c r="IKF162" s="438"/>
      <c r="IKG162" s="438"/>
      <c r="IKH162" s="438"/>
      <c r="IKI162" s="438"/>
      <c r="IKJ162" s="438"/>
      <c r="IKK162" s="438"/>
      <c r="IKL162" s="438"/>
      <c r="IKM162" s="438"/>
      <c r="IKN162" s="438"/>
      <c r="IKO162" s="438"/>
      <c r="IKP162" s="438"/>
      <c r="IKQ162" s="438"/>
      <c r="IKR162" s="438"/>
      <c r="IKS162" s="438"/>
      <c r="IKT162" s="438"/>
      <c r="IKU162" s="438"/>
      <c r="IKV162" s="438"/>
      <c r="IKW162" s="438"/>
      <c r="IKX162" s="438"/>
      <c r="IKY162" s="438"/>
      <c r="IKZ162" s="438"/>
      <c r="ILA162" s="438"/>
      <c r="ILB162" s="438"/>
      <c r="ILC162" s="438"/>
      <c r="ILD162" s="438"/>
      <c r="ILE162" s="438"/>
      <c r="ILF162" s="438"/>
      <c r="ILG162" s="438"/>
      <c r="ILH162" s="438"/>
      <c r="ILI162" s="438"/>
      <c r="ILJ162" s="438"/>
      <c r="ILK162" s="438"/>
      <c r="ILL162" s="438"/>
      <c r="ILM162" s="438"/>
      <c r="ILN162" s="438"/>
      <c r="ILO162" s="438"/>
      <c r="ILP162" s="438"/>
      <c r="ILQ162" s="438"/>
      <c r="ILR162" s="438"/>
      <c r="ILS162" s="438"/>
      <c r="ILT162" s="438"/>
      <c r="ILU162" s="438"/>
      <c r="ILV162" s="438"/>
      <c r="ILW162" s="438"/>
      <c r="ILX162" s="438"/>
      <c r="ILY162" s="438"/>
      <c r="ILZ162" s="438"/>
      <c r="IMA162" s="438"/>
      <c r="IMB162" s="438"/>
      <c r="IMC162" s="438"/>
      <c r="IMD162" s="438"/>
      <c r="IME162" s="438"/>
      <c r="IMF162" s="438"/>
      <c r="IMG162" s="438"/>
      <c r="IMH162" s="438"/>
      <c r="IMI162" s="438"/>
      <c r="IMJ162" s="438"/>
      <c r="IMK162" s="438"/>
      <c r="IML162" s="438"/>
      <c r="IMM162" s="438"/>
      <c r="IMN162" s="438"/>
      <c r="IMO162" s="438"/>
      <c r="IMP162" s="438"/>
      <c r="IMQ162" s="438"/>
      <c r="IMR162" s="438"/>
      <c r="IMS162" s="438"/>
      <c r="IMT162" s="438"/>
      <c r="IMU162" s="438"/>
      <c r="IMV162" s="438"/>
      <c r="IMW162" s="438"/>
      <c r="IMX162" s="438"/>
      <c r="IMY162" s="438"/>
      <c r="IMZ162" s="438"/>
      <c r="INA162" s="438"/>
      <c r="INB162" s="438"/>
      <c r="INC162" s="438"/>
      <c r="IND162" s="438"/>
      <c r="INE162" s="438"/>
      <c r="INF162" s="438"/>
      <c r="ING162" s="438"/>
      <c r="INH162" s="438"/>
      <c r="INI162" s="438"/>
      <c r="INJ162" s="438"/>
      <c r="INK162" s="438"/>
      <c r="INL162" s="438"/>
      <c r="INM162" s="438"/>
      <c r="INN162" s="438"/>
      <c r="INO162" s="438"/>
      <c r="INP162" s="438"/>
      <c r="INQ162" s="438"/>
      <c r="INR162" s="438"/>
      <c r="INS162" s="438"/>
      <c r="INT162" s="438"/>
      <c r="INU162" s="438"/>
      <c r="INV162" s="438"/>
      <c r="INW162" s="438"/>
      <c r="INX162" s="438"/>
      <c r="INY162" s="438"/>
      <c r="INZ162" s="438"/>
      <c r="IOA162" s="438"/>
      <c r="IOB162" s="438"/>
      <c r="IOC162" s="438"/>
      <c r="IOD162" s="438"/>
      <c r="IOE162" s="438"/>
      <c r="IOF162" s="438"/>
      <c r="IOG162" s="438"/>
      <c r="IOH162" s="438"/>
      <c r="IOI162" s="438"/>
      <c r="IOJ162" s="438"/>
      <c r="IOK162" s="438"/>
      <c r="IOL162" s="438"/>
      <c r="IOM162" s="438"/>
      <c r="ION162" s="438"/>
      <c r="IOO162" s="438"/>
      <c r="IOP162" s="438"/>
      <c r="IOQ162" s="438"/>
      <c r="IOR162" s="438"/>
      <c r="IOS162" s="438"/>
      <c r="IOT162" s="438"/>
      <c r="IOU162" s="438"/>
      <c r="IOV162" s="438"/>
      <c r="IOW162" s="438"/>
      <c r="IOX162" s="438"/>
      <c r="IOY162" s="438"/>
      <c r="IOZ162" s="438"/>
      <c r="IPA162" s="438"/>
      <c r="IPB162" s="438"/>
      <c r="IPC162" s="438"/>
      <c r="IPD162" s="438"/>
      <c r="IPE162" s="438"/>
      <c r="IPF162" s="438"/>
      <c r="IPG162" s="438"/>
      <c r="IPH162" s="438"/>
      <c r="IPI162" s="438"/>
      <c r="IPJ162" s="438"/>
      <c r="IPK162" s="438"/>
      <c r="IPL162" s="438"/>
      <c r="IPM162" s="438"/>
      <c r="IPN162" s="438"/>
      <c r="IPO162" s="438"/>
      <c r="IPP162" s="438"/>
      <c r="IPQ162" s="438"/>
      <c r="IPR162" s="438"/>
      <c r="IPS162" s="438"/>
      <c r="IPT162" s="438"/>
      <c r="IPU162" s="438"/>
      <c r="IPV162" s="438"/>
      <c r="IPW162" s="438"/>
      <c r="IPX162" s="438"/>
      <c r="IPY162" s="438"/>
      <c r="IPZ162" s="438"/>
      <c r="IQA162" s="438"/>
      <c r="IQB162" s="438"/>
      <c r="IQC162" s="438"/>
      <c r="IQD162" s="438"/>
      <c r="IQE162" s="438"/>
      <c r="IQF162" s="438"/>
      <c r="IQG162" s="438"/>
      <c r="IQH162" s="438"/>
      <c r="IQI162" s="438"/>
      <c r="IQJ162" s="438"/>
      <c r="IQK162" s="438"/>
      <c r="IQL162" s="438"/>
      <c r="IQM162" s="438"/>
      <c r="IQN162" s="438"/>
      <c r="IQO162" s="438"/>
      <c r="IQP162" s="438"/>
      <c r="IQQ162" s="438"/>
      <c r="IQR162" s="438"/>
      <c r="IQS162" s="438"/>
      <c r="IQT162" s="438"/>
      <c r="IQU162" s="438"/>
      <c r="IQV162" s="438"/>
      <c r="IQW162" s="438"/>
      <c r="IQX162" s="438"/>
      <c r="IQY162" s="438"/>
      <c r="IQZ162" s="438"/>
      <c r="IRA162" s="438"/>
      <c r="IRB162" s="438"/>
      <c r="IRC162" s="438"/>
      <c r="IRD162" s="438"/>
      <c r="IRE162" s="438"/>
      <c r="IRF162" s="438"/>
      <c r="IRG162" s="438"/>
      <c r="IRH162" s="438"/>
      <c r="IRI162" s="438"/>
      <c r="IRJ162" s="438"/>
      <c r="IRK162" s="438"/>
      <c r="IRL162" s="438"/>
      <c r="IRM162" s="438"/>
      <c r="IRN162" s="438"/>
      <c r="IRO162" s="438"/>
      <c r="IRP162" s="438"/>
      <c r="IRQ162" s="438"/>
      <c r="IRR162" s="438"/>
      <c r="IRS162" s="438"/>
      <c r="IRT162" s="438"/>
      <c r="IRU162" s="438"/>
      <c r="IRV162" s="438"/>
      <c r="IRW162" s="438"/>
      <c r="IRX162" s="438"/>
      <c r="IRY162" s="438"/>
      <c r="IRZ162" s="438"/>
      <c r="ISA162" s="438"/>
      <c r="ISB162" s="438"/>
      <c r="ISC162" s="438"/>
      <c r="ISD162" s="438"/>
      <c r="ISE162" s="438"/>
      <c r="ISF162" s="438"/>
      <c r="ISG162" s="438"/>
      <c r="ISH162" s="438"/>
      <c r="ISI162" s="438"/>
      <c r="ISJ162" s="438"/>
      <c r="ISK162" s="438"/>
      <c r="ISL162" s="438"/>
      <c r="ISM162" s="438"/>
      <c r="ISN162" s="438"/>
      <c r="ISO162" s="438"/>
      <c r="ISP162" s="438"/>
      <c r="ISQ162" s="438"/>
      <c r="ISR162" s="438"/>
      <c r="ISS162" s="438"/>
      <c r="IST162" s="438"/>
      <c r="ISU162" s="438"/>
      <c r="ISV162" s="438"/>
      <c r="ISW162" s="438"/>
      <c r="ISX162" s="438"/>
      <c r="ISY162" s="438"/>
      <c r="ISZ162" s="438"/>
      <c r="ITA162" s="438"/>
      <c r="ITB162" s="438"/>
      <c r="ITC162" s="438"/>
      <c r="ITD162" s="438"/>
      <c r="ITE162" s="438"/>
      <c r="ITF162" s="438"/>
      <c r="ITG162" s="438"/>
      <c r="ITH162" s="438"/>
      <c r="ITI162" s="438"/>
      <c r="ITJ162" s="438"/>
      <c r="ITK162" s="438"/>
      <c r="ITL162" s="438"/>
      <c r="ITM162" s="438"/>
      <c r="ITN162" s="438"/>
      <c r="ITO162" s="438"/>
      <c r="ITP162" s="438"/>
      <c r="ITQ162" s="438"/>
      <c r="ITR162" s="438"/>
      <c r="ITS162" s="438"/>
      <c r="ITT162" s="438"/>
      <c r="ITU162" s="438"/>
      <c r="ITV162" s="438"/>
      <c r="ITW162" s="438"/>
      <c r="ITX162" s="438"/>
      <c r="ITY162" s="438"/>
      <c r="ITZ162" s="438"/>
      <c r="IUA162" s="438"/>
      <c r="IUB162" s="438"/>
      <c r="IUC162" s="438"/>
      <c r="IUD162" s="438"/>
      <c r="IUE162" s="438"/>
      <c r="IUF162" s="438"/>
      <c r="IUG162" s="438"/>
      <c r="IUH162" s="438"/>
      <c r="IUI162" s="438"/>
      <c r="IUJ162" s="438"/>
      <c r="IUK162" s="438"/>
      <c r="IUL162" s="438"/>
      <c r="IUM162" s="438"/>
      <c r="IUN162" s="438"/>
      <c r="IUO162" s="438"/>
      <c r="IUP162" s="438"/>
      <c r="IUQ162" s="438"/>
      <c r="IUR162" s="438"/>
      <c r="IUS162" s="438"/>
      <c r="IUT162" s="438"/>
      <c r="IUU162" s="438"/>
      <c r="IUV162" s="438"/>
      <c r="IUW162" s="438"/>
      <c r="IUX162" s="438"/>
      <c r="IUY162" s="438"/>
      <c r="IUZ162" s="438"/>
      <c r="IVA162" s="438"/>
      <c r="IVB162" s="438"/>
      <c r="IVC162" s="438"/>
      <c r="IVD162" s="438"/>
      <c r="IVE162" s="438"/>
      <c r="IVF162" s="438"/>
      <c r="IVG162" s="438"/>
      <c r="IVH162" s="438"/>
      <c r="IVI162" s="438"/>
      <c r="IVJ162" s="438"/>
      <c r="IVK162" s="438"/>
      <c r="IVL162" s="438"/>
      <c r="IVM162" s="438"/>
      <c r="IVN162" s="438"/>
      <c r="IVO162" s="438"/>
      <c r="IVP162" s="438"/>
      <c r="IVQ162" s="438"/>
      <c r="IVR162" s="438"/>
      <c r="IVS162" s="438"/>
      <c r="IVT162" s="438"/>
      <c r="IVU162" s="438"/>
      <c r="IVV162" s="438"/>
      <c r="IVW162" s="438"/>
      <c r="IVX162" s="438"/>
      <c r="IVY162" s="438"/>
      <c r="IVZ162" s="438"/>
      <c r="IWA162" s="438"/>
      <c r="IWB162" s="438"/>
      <c r="IWC162" s="438"/>
      <c r="IWD162" s="438"/>
      <c r="IWE162" s="438"/>
      <c r="IWF162" s="438"/>
      <c r="IWG162" s="438"/>
      <c r="IWH162" s="438"/>
      <c r="IWI162" s="438"/>
      <c r="IWJ162" s="438"/>
      <c r="IWK162" s="438"/>
      <c r="IWL162" s="438"/>
      <c r="IWM162" s="438"/>
      <c r="IWN162" s="438"/>
      <c r="IWO162" s="438"/>
      <c r="IWP162" s="438"/>
      <c r="IWQ162" s="438"/>
      <c r="IWR162" s="438"/>
      <c r="IWS162" s="438"/>
      <c r="IWT162" s="438"/>
      <c r="IWU162" s="438"/>
      <c r="IWV162" s="438"/>
      <c r="IWW162" s="438"/>
      <c r="IWX162" s="438"/>
      <c r="IWY162" s="438"/>
      <c r="IWZ162" s="438"/>
      <c r="IXA162" s="438"/>
      <c r="IXB162" s="438"/>
      <c r="IXC162" s="438"/>
      <c r="IXD162" s="438"/>
      <c r="IXE162" s="438"/>
      <c r="IXF162" s="438"/>
      <c r="IXG162" s="438"/>
      <c r="IXH162" s="438"/>
      <c r="IXI162" s="438"/>
      <c r="IXJ162" s="438"/>
      <c r="IXK162" s="438"/>
      <c r="IXL162" s="438"/>
      <c r="IXM162" s="438"/>
      <c r="IXN162" s="438"/>
      <c r="IXO162" s="438"/>
      <c r="IXP162" s="438"/>
      <c r="IXQ162" s="438"/>
      <c r="IXR162" s="438"/>
      <c r="IXS162" s="438"/>
      <c r="IXT162" s="438"/>
      <c r="IXU162" s="438"/>
      <c r="IXV162" s="438"/>
      <c r="IXW162" s="438"/>
      <c r="IXX162" s="438"/>
      <c r="IXY162" s="438"/>
      <c r="IXZ162" s="438"/>
      <c r="IYA162" s="438"/>
      <c r="IYB162" s="438"/>
      <c r="IYC162" s="438"/>
      <c r="IYD162" s="438"/>
      <c r="IYE162" s="438"/>
      <c r="IYF162" s="438"/>
      <c r="IYG162" s="438"/>
      <c r="IYH162" s="438"/>
      <c r="IYI162" s="438"/>
      <c r="IYJ162" s="438"/>
      <c r="IYK162" s="438"/>
      <c r="IYL162" s="438"/>
      <c r="IYM162" s="438"/>
      <c r="IYN162" s="438"/>
      <c r="IYO162" s="438"/>
      <c r="IYP162" s="438"/>
      <c r="IYQ162" s="438"/>
      <c r="IYR162" s="438"/>
      <c r="IYS162" s="438"/>
      <c r="IYT162" s="438"/>
      <c r="IYU162" s="438"/>
      <c r="IYV162" s="438"/>
      <c r="IYW162" s="438"/>
      <c r="IYX162" s="438"/>
      <c r="IYY162" s="438"/>
      <c r="IYZ162" s="438"/>
      <c r="IZA162" s="438"/>
      <c r="IZB162" s="438"/>
      <c r="IZC162" s="438"/>
      <c r="IZD162" s="438"/>
      <c r="IZE162" s="438"/>
      <c r="IZF162" s="438"/>
      <c r="IZG162" s="438"/>
      <c r="IZH162" s="438"/>
      <c r="IZI162" s="438"/>
      <c r="IZJ162" s="438"/>
      <c r="IZK162" s="438"/>
      <c r="IZL162" s="438"/>
      <c r="IZM162" s="438"/>
      <c r="IZN162" s="438"/>
      <c r="IZO162" s="438"/>
      <c r="IZP162" s="438"/>
      <c r="IZQ162" s="438"/>
      <c r="IZR162" s="438"/>
      <c r="IZS162" s="438"/>
      <c r="IZT162" s="438"/>
      <c r="IZU162" s="438"/>
      <c r="IZV162" s="438"/>
      <c r="IZW162" s="438"/>
      <c r="IZX162" s="438"/>
      <c r="IZY162" s="438"/>
      <c r="IZZ162" s="438"/>
      <c r="JAA162" s="438"/>
      <c r="JAB162" s="438"/>
      <c r="JAC162" s="438"/>
      <c r="JAD162" s="438"/>
      <c r="JAE162" s="438"/>
      <c r="JAF162" s="438"/>
      <c r="JAG162" s="438"/>
      <c r="JAH162" s="438"/>
      <c r="JAI162" s="438"/>
      <c r="JAJ162" s="438"/>
      <c r="JAK162" s="438"/>
      <c r="JAL162" s="438"/>
      <c r="JAM162" s="438"/>
      <c r="JAN162" s="438"/>
      <c r="JAO162" s="438"/>
      <c r="JAP162" s="438"/>
      <c r="JAQ162" s="438"/>
      <c r="JAR162" s="438"/>
      <c r="JAS162" s="438"/>
      <c r="JAT162" s="438"/>
      <c r="JAU162" s="438"/>
      <c r="JAV162" s="438"/>
      <c r="JAW162" s="438"/>
      <c r="JAX162" s="438"/>
      <c r="JAY162" s="438"/>
      <c r="JAZ162" s="438"/>
      <c r="JBA162" s="438"/>
      <c r="JBB162" s="438"/>
      <c r="JBC162" s="438"/>
      <c r="JBD162" s="438"/>
      <c r="JBE162" s="438"/>
      <c r="JBF162" s="438"/>
      <c r="JBG162" s="438"/>
      <c r="JBH162" s="438"/>
      <c r="JBI162" s="438"/>
      <c r="JBJ162" s="438"/>
      <c r="JBK162" s="438"/>
      <c r="JBL162" s="438"/>
      <c r="JBM162" s="438"/>
      <c r="JBN162" s="438"/>
      <c r="JBO162" s="438"/>
      <c r="JBP162" s="438"/>
      <c r="JBQ162" s="438"/>
      <c r="JBR162" s="438"/>
      <c r="JBS162" s="438"/>
      <c r="JBT162" s="438"/>
      <c r="JBU162" s="438"/>
      <c r="JBV162" s="438"/>
      <c r="JBW162" s="438"/>
      <c r="JBX162" s="438"/>
      <c r="JBY162" s="438"/>
      <c r="JBZ162" s="438"/>
      <c r="JCA162" s="438"/>
      <c r="JCB162" s="438"/>
      <c r="JCC162" s="438"/>
      <c r="JCD162" s="438"/>
      <c r="JCE162" s="438"/>
      <c r="JCF162" s="438"/>
      <c r="JCG162" s="438"/>
      <c r="JCH162" s="438"/>
      <c r="JCI162" s="438"/>
      <c r="JCJ162" s="438"/>
      <c r="JCK162" s="438"/>
      <c r="JCL162" s="438"/>
      <c r="JCM162" s="438"/>
      <c r="JCN162" s="438"/>
      <c r="JCO162" s="438"/>
      <c r="JCP162" s="438"/>
      <c r="JCQ162" s="438"/>
      <c r="JCR162" s="438"/>
      <c r="JCS162" s="438"/>
      <c r="JCT162" s="438"/>
      <c r="JCU162" s="438"/>
      <c r="JCV162" s="438"/>
      <c r="JCW162" s="438"/>
      <c r="JCX162" s="438"/>
      <c r="JCY162" s="438"/>
      <c r="JCZ162" s="438"/>
      <c r="JDA162" s="438"/>
      <c r="JDB162" s="438"/>
      <c r="JDC162" s="438"/>
      <c r="JDD162" s="438"/>
      <c r="JDE162" s="438"/>
      <c r="JDF162" s="438"/>
      <c r="JDG162" s="438"/>
      <c r="JDH162" s="438"/>
      <c r="JDI162" s="438"/>
      <c r="JDJ162" s="438"/>
      <c r="JDK162" s="438"/>
      <c r="JDL162" s="438"/>
      <c r="JDM162" s="438"/>
      <c r="JDN162" s="438"/>
      <c r="JDO162" s="438"/>
      <c r="JDP162" s="438"/>
      <c r="JDQ162" s="438"/>
      <c r="JDR162" s="438"/>
      <c r="JDS162" s="438"/>
      <c r="JDT162" s="438"/>
      <c r="JDU162" s="438"/>
      <c r="JDV162" s="438"/>
      <c r="JDW162" s="438"/>
      <c r="JDX162" s="438"/>
      <c r="JDY162" s="438"/>
      <c r="JDZ162" s="438"/>
      <c r="JEA162" s="438"/>
      <c r="JEB162" s="438"/>
      <c r="JEC162" s="438"/>
      <c r="JED162" s="438"/>
      <c r="JEE162" s="438"/>
      <c r="JEF162" s="438"/>
      <c r="JEG162" s="438"/>
      <c r="JEH162" s="438"/>
      <c r="JEI162" s="438"/>
      <c r="JEJ162" s="438"/>
      <c r="JEK162" s="438"/>
      <c r="JEL162" s="438"/>
      <c r="JEM162" s="438"/>
      <c r="JEN162" s="438"/>
      <c r="JEO162" s="438"/>
      <c r="JEP162" s="438"/>
      <c r="JEQ162" s="438"/>
      <c r="JER162" s="438"/>
      <c r="JES162" s="438"/>
      <c r="JET162" s="438"/>
      <c r="JEU162" s="438"/>
      <c r="JEV162" s="438"/>
      <c r="JEW162" s="438"/>
      <c r="JEX162" s="438"/>
      <c r="JEY162" s="438"/>
      <c r="JEZ162" s="438"/>
      <c r="JFA162" s="438"/>
      <c r="JFB162" s="438"/>
      <c r="JFC162" s="438"/>
      <c r="JFD162" s="438"/>
      <c r="JFE162" s="438"/>
      <c r="JFF162" s="438"/>
      <c r="JFG162" s="438"/>
      <c r="JFH162" s="438"/>
      <c r="JFI162" s="438"/>
      <c r="JFJ162" s="438"/>
      <c r="JFK162" s="438"/>
      <c r="JFL162" s="438"/>
      <c r="JFM162" s="438"/>
      <c r="JFN162" s="438"/>
      <c r="JFO162" s="438"/>
      <c r="JFP162" s="438"/>
      <c r="JFQ162" s="438"/>
      <c r="JFR162" s="438"/>
      <c r="JFS162" s="438"/>
      <c r="JFT162" s="438"/>
      <c r="JFU162" s="438"/>
      <c r="JFV162" s="438"/>
      <c r="JFW162" s="438"/>
      <c r="JFX162" s="438"/>
      <c r="JFY162" s="438"/>
      <c r="JFZ162" s="438"/>
      <c r="JGA162" s="438"/>
      <c r="JGB162" s="438"/>
      <c r="JGC162" s="438"/>
      <c r="JGD162" s="438"/>
      <c r="JGE162" s="438"/>
      <c r="JGF162" s="438"/>
      <c r="JGG162" s="438"/>
      <c r="JGH162" s="438"/>
      <c r="JGI162" s="438"/>
      <c r="JGJ162" s="438"/>
      <c r="JGK162" s="438"/>
      <c r="JGL162" s="438"/>
      <c r="JGM162" s="438"/>
      <c r="JGN162" s="438"/>
      <c r="JGO162" s="438"/>
      <c r="JGP162" s="438"/>
      <c r="JGQ162" s="438"/>
      <c r="JGR162" s="438"/>
      <c r="JGS162" s="438"/>
      <c r="JGT162" s="438"/>
      <c r="JGU162" s="438"/>
      <c r="JGV162" s="438"/>
      <c r="JGW162" s="438"/>
      <c r="JGX162" s="438"/>
      <c r="JGY162" s="438"/>
      <c r="JGZ162" s="438"/>
      <c r="JHA162" s="438"/>
      <c r="JHB162" s="438"/>
      <c r="JHC162" s="438"/>
      <c r="JHD162" s="438"/>
      <c r="JHE162" s="438"/>
      <c r="JHF162" s="438"/>
      <c r="JHG162" s="438"/>
      <c r="JHH162" s="438"/>
      <c r="JHI162" s="438"/>
      <c r="JHJ162" s="438"/>
      <c r="JHK162" s="438"/>
      <c r="JHL162" s="438"/>
      <c r="JHM162" s="438"/>
      <c r="JHN162" s="438"/>
      <c r="JHO162" s="438"/>
      <c r="JHP162" s="438"/>
      <c r="JHQ162" s="438"/>
      <c r="JHR162" s="438"/>
      <c r="JHS162" s="438"/>
      <c r="JHT162" s="438"/>
      <c r="JHU162" s="438"/>
      <c r="JHV162" s="438"/>
      <c r="JHW162" s="438"/>
      <c r="JHX162" s="438"/>
      <c r="JHY162" s="438"/>
      <c r="JHZ162" s="438"/>
      <c r="JIA162" s="438"/>
      <c r="JIB162" s="438"/>
      <c r="JIC162" s="438"/>
      <c r="JID162" s="438"/>
      <c r="JIE162" s="438"/>
      <c r="JIF162" s="438"/>
      <c r="JIG162" s="438"/>
      <c r="JIH162" s="438"/>
      <c r="JII162" s="438"/>
      <c r="JIJ162" s="438"/>
      <c r="JIK162" s="438"/>
      <c r="JIL162" s="438"/>
      <c r="JIM162" s="438"/>
      <c r="JIN162" s="438"/>
      <c r="JIO162" s="438"/>
      <c r="JIP162" s="438"/>
      <c r="JIQ162" s="438"/>
      <c r="JIR162" s="438"/>
      <c r="JIS162" s="438"/>
      <c r="JIT162" s="438"/>
      <c r="JIU162" s="438"/>
      <c r="JIV162" s="438"/>
      <c r="JIW162" s="438"/>
      <c r="JIX162" s="438"/>
      <c r="JIY162" s="438"/>
      <c r="JIZ162" s="438"/>
      <c r="JJA162" s="438"/>
      <c r="JJB162" s="438"/>
      <c r="JJC162" s="438"/>
      <c r="JJD162" s="438"/>
      <c r="JJE162" s="438"/>
      <c r="JJF162" s="438"/>
      <c r="JJG162" s="438"/>
      <c r="JJH162" s="438"/>
      <c r="JJI162" s="438"/>
      <c r="JJJ162" s="438"/>
      <c r="JJK162" s="438"/>
      <c r="JJL162" s="438"/>
      <c r="JJM162" s="438"/>
      <c r="JJN162" s="438"/>
      <c r="JJO162" s="438"/>
      <c r="JJP162" s="438"/>
      <c r="JJQ162" s="438"/>
      <c r="JJR162" s="438"/>
      <c r="JJS162" s="438"/>
      <c r="JJT162" s="438"/>
      <c r="JJU162" s="438"/>
      <c r="JJV162" s="438"/>
      <c r="JJW162" s="438"/>
      <c r="JJX162" s="438"/>
      <c r="JJY162" s="438"/>
      <c r="JJZ162" s="438"/>
      <c r="JKA162" s="438"/>
      <c r="JKB162" s="438"/>
      <c r="JKC162" s="438"/>
      <c r="JKD162" s="438"/>
      <c r="JKE162" s="438"/>
      <c r="JKF162" s="438"/>
      <c r="JKG162" s="438"/>
      <c r="JKH162" s="438"/>
      <c r="JKI162" s="438"/>
      <c r="JKJ162" s="438"/>
      <c r="JKK162" s="438"/>
      <c r="JKL162" s="438"/>
      <c r="JKM162" s="438"/>
      <c r="JKN162" s="438"/>
      <c r="JKO162" s="438"/>
      <c r="JKP162" s="438"/>
      <c r="JKQ162" s="438"/>
      <c r="JKR162" s="438"/>
      <c r="JKS162" s="438"/>
      <c r="JKT162" s="438"/>
      <c r="JKU162" s="438"/>
      <c r="JKV162" s="438"/>
      <c r="JKW162" s="438"/>
      <c r="JKX162" s="438"/>
      <c r="JKY162" s="438"/>
      <c r="JKZ162" s="438"/>
      <c r="JLA162" s="438"/>
      <c r="JLB162" s="438"/>
      <c r="JLC162" s="438"/>
      <c r="JLD162" s="438"/>
      <c r="JLE162" s="438"/>
      <c r="JLF162" s="438"/>
      <c r="JLG162" s="438"/>
      <c r="JLH162" s="438"/>
      <c r="JLI162" s="438"/>
      <c r="JLJ162" s="438"/>
      <c r="JLK162" s="438"/>
      <c r="JLL162" s="438"/>
      <c r="JLM162" s="438"/>
      <c r="JLN162" s="438"/>
      <c r="JLO162" s="438"/>
      <c r="JLP162" s="438"/>
      <c r="JLQ162" s="438"/>
      <c r="JLR162" s="438"/>
      <c r="JLS162" s="438"/>
      <c r="JLT162" s="438"/>
      <c r="JLU162" s="438"/>
      <c r="JLV162" s="438"/>
      <c r="JLW162" s="438"/>
      <c r="JLX162" s="438"/>
      <c r="JLY162" s="438"/>
      <c r="JLZ162" s="438"/>
      <c r="JMA162" s="438"/>
      <c r="JMB162" s="438"/>
      <c r="JMC162" s="438"/>
      <c r="JMD162" s="438"/>
      <c r="JME162" s="438"/>
      <c r="JMF162" s="438"/>
      <c r="JMG162" s="438"/>
      <c r="JMH162" s="438"/>
      <c r="JMI162" s="438"/>
      <c r="JMJ162" s="438"/>
      <c r="JMK162" s="438"/>
      <c r="JML162" s="438"/>
      <c r="JMM162" s="438"/>
      <c r="JMN162" s="438"/>
      <c r="JMO162" s="438"/>
      <c r="JMP162" s="438"/>
      <c r="JMQ162" s="438"/>
      <c r="JMR162" s="438"/>
      <c r="JMS162" s="438"/>
      <c r="JMT162" s="438"/>
      <c r="JMU162" s="438"/>
      <c r="JMV162" s="438"/>
      <c r="JMW162" s="438"/>
      <c r="JMX162" s="438"/>
      <c r="JMY162" s="438"/>
      <c r="JMZ162" s="438"/>
      <c r="JNA162" s="438"/>
      <c r="JNB162" s="438"/>
      <c r="JNC162" s="438"/>
      <c r="JND162" s="438"/>
      <c r="JNE162" s="438"/>
      <c r="JNF162" s="438"/>
      <c r="JNG162" s="438"/>
      <c r="JNH162" s="438"/>
      <c r="JNI162" s="438"/>
      <c r="JNJ162" s="438"/>
      <c r="JNK162" s="438"/>
      <c r="JNL162" s="438"/>
      <c r="JNM162" s="438"/>
      <c r="JNN162" s="438"/>
      <c r="JNO162" s="438"/>
      <c r="JNP162" s="438"/>
      <c r="JNQ162" s="438"/>
      <c r="JNR162" s="438"/>
      <c r="JNS162" s="438"/>
      <c r="JNT162" s="438"/>
      <c r="JNU162" s="438"/>
      <c r="JNV162" s="438"/>
      <c r="JNW162" s="438"/>
      <c r="JNX162" s="438"/>
      <c r="JNY162" s="438"/>
      <c r="JNZ162" s="438"/>
      <c r="JOA162" s="438"/>
      <c r="JOB162" s="438"/>
      <c r="JOC162" s="438"/>
      <c r="JOD162" s="438"/>
      <c r="JOE162" s="438"/>
      <c r="JOF162" s="438"/>
      <c r="JOG162" s="438"/>
      <c r="JOH162" s="438"/>
      <c r="JOI162" s="438"/>
      <c r="JOJ162" s="438"/>
      <c r="JOK162" s="438"/>
      <c r="JOL162" s="438"/>
      <c r="JOM162" s="438"/>
      <c r="JON162" s="438"/>
      <c r="JOO162" s="438"/>
      <c r="JOP162" s="438"/>
      <c r="JOQ162" s="438"/>
      <c r="JOR162" s="438"/>
      <c r="JOS162" s="438"/>
      <c r="JOT162" s="438"/>
      <c r="JOU162" s="438"/>
      <c r="JOV162" s="438"/>
      <c r="JOW162" s="438"/>
      <c r="JOX162" s="438"/>
      <c r="JOY162" s="438"/>
      <c r="JOZ162" s="438"/>
      <c r="JPA162" s="438"/>
      <c r="JPB162" s="438"/>
      <c r="JPC162" s="438"/>
      <c r="JPD162" s="438"/>
      <c r="JPE162" s="438"/>
      <c r="JPF162" s="438"/>
      <c r="JPG162" s="438"/>
      <c r="JPH162" s="438"/>
      <c r="JPI162" s="438"/>
      <c r="JPJ162" s="438"/>
      <c r="JPK162" s="438"/>
      <c r="JPL162" s="438"/>
      <c r="JPM162" s="438"/>
      <c r="JPN162" s="438"/>
      <c r="JPO162" s="438"/>
      <c r="JPP162" s="438"/>
      <c r="JPQ162" s="438"/>
      <c r="JPR162" s="438"/>
      <c r="JPS162" s="438"/>
      <c r="JPT162" s="438"/>
      <c r="JPU162" s="438"/>
      <c r="JPV162" s="438"/>
      <c r="JPW162" s="438"/>
      <c r="JPX162" s="438"/>
      <c r="JPY162" s="438"/>
      <c r="JPZ162" s="438"/>
      <c r="JQA162" s="438"/>
      <c r="JQB162" s="438"/>
      <c r="JQC162" s="438"/>
      <c r="JQD162" s="438"/>
      <c r="JQE162" s="438"/>
      <c r="JQF162" s="438"/>
      <c r="JQG162" s="438"/>
      <c r="JQH162" s="438"/>
      <c r="JQI162" s="438"/>
      <c r="JQJ162" s="438"/>
      <c r="JQK162" s="438"/>
      <c r="JQL162" s="438"/>
      <c r="JQM162" s="438"/>
      <c r="JQN162" s="438"/>
      <c r="JQO162" s="438"/>
      <c r="JQP162" s="438"/>
      <c r="JQQ162" s="438"/>
      <c r="JQR162" s="438"/>
      <c r="JQS162" s="438"/>
      <c r="JQT162" s="438"/>
      <c r="JQU162" s="438"/>
      <c r="JQV162" s="438"/>
      <c r="JQW162" s="438"/>
      <c r="JQX162" s="438"/>
      <c r="JQY162" s="438"/>
      <c r="JQZ162" s="438"/>
      <c r="JRA162" s="438"/>
      <c r="JRB162" s="438"/>
      <c r="JRC162" s="438"/>
      <c r="JRD162" s="438"/>
      <c r="JRE162" s="438"/>
      <c r="JRF162" s="438"/>
      <c r="JRG162" s="438"/>
      <c r="JRH162" s="438"/>
      <c r="JRI162" s="438"/>
      <c r="JRJ162" s="438"/>
      <c r="JRK162" s="438"/>
      <c r="JRL162" s="438"/>
      <c r="JRM162" s="438"/>
      <c r="JRN162" s="438"/>
      <c r="JRO162" s="438"/>
      <c r="JRP162" s="438"/>
      <c r="JRQ162" s="438"/>
      <c r="JRR162" s="438"/>
      <c r="JRS162" s="438"/>
      <c r="JRT162" s="438"/>
      <c r="JRU162" s="438"/>
      <c r="JRV162" s="438"/>
      <c r="JRW162" s="438"/>
      <c r="JRX162" s="438"/>
      <c r="JRY162" s="438"/>
      <c r="JRZ162" s="438"/>
      <c r="JSA162" s="438"/>
      <c r="JSB162" s="438"/>
      <c r="JSC162" s="438"/>
      <c r="JSD162" s="438"/>
      <c r="JSE162" s="438"/>
      <c r="JSF162" s="438"/>
      <c r="JSG162" s="438"/>
      <c r="JSH162" s="438"/>
      <c r="JSI162" s="438"/>
      <c r="JSJ162" s="438"/>
      <c r="JSK162" s="438"/>
      <c r="JSL162" s="438"/>
      <c r="JSM162" s="438"/>
      <c r="JSN162" s="438"/>
      <c r="JSO162" s="438"/>
      <c r="JSP162" s="438"/>
      <c r="JSQ162" s="438"/>
      <c r="JSR162" s="438"/>
      <c r="JSS162" s="438"/>
      <c r="JST162" s="438"/>
      <c r="JSU162" s="438"/>
      <c r="JSV162" s="438"/>
      <c r="JSW162" s="438"/>
      <c r="JSX162" s="438"/>
      <c r="JSY162" s="438"/>
      <c r="JSZ162" s="438"/>
      <c r="JTA162" s="438"/>
      <c r="JTB162" s="438"/>
      <c r="JTC162" s="438"/>
      <c r="JTD162" s="438"/>
      <c r="JTE162" s="438"/>
      <c r="JTF162" s="438"/>
      <c r="JTG162" s="438"/>
      <c r="JTH162" s="438"/>
      <c r="JTI162" s="438"/>
      <c r="JTJ162" s="438"/>
      <c r="JTK162" s="438"/>
      <c r="JTL162" s="438"/>
      <c r="JTM162" s="438"/>
      <c r="JTN162" s="438"/>
      <c r="JTO162" s="438"/>
      <c r="JTP162" s="438"/>
      <c r="JTQ162" s="438"/>
      <c r="JTR162" s="438"/>
      <c r="JTS162" s="438"/>
      <c r="JTT162" s="438"/>
      <c r="JTU162" s="438"/>
      <c r="JTV162" s="438"/>
      <c r="JTW162" s="438"/>
      <c r="JTX162" s="438"/>
      <c r="JTY162" s="438"/>
      <c r="JTZ162" s="438"/>
      <c r="JUA162" s="438"/>
      <c r="JUB162" s="438"/>
      <c r="JUC162" s="438"/>
      <c r="JUD162" s="438"/>
      <c r="JUE162" s="438"/>
      <c r="JUF162" s="438"/>
      <c r="JUG162" s="438"/>
      <c r="JUH162" s="438"/>
      <c r="JUI162" s="438"/>
      <c r="JUJ162" s="438"/>
      <c r="JUK162" s="438"/>
      <c r="JUL162" s="438"/>
      <c r="JUM162" s="438"/>
      <c r="JUN162" s="438"/>
      <c r="JUO162" s="438"/>
      <c r="JUP162" s="438"/>
      <c r="JUQ162" s="438"/>
      <c r="JUR162" s="438"/>
      <c r="JUS162" s="438"/>
      <c r="JUT162" s="438"/>
      <c r="JUU162" s="438"/>
      <c r="JUV162" s="438"/>
      <c r="JUW162" s="438"/>
      <c r="JUX162" s="438"/>
      <c r="JUY162" s="438"/>
      <c r="JUZ162" s="438"/>
      <c r="JVA162" s="438"/>
      <c r="JVB162" s="438"/>
      <c r="JVC162" s="438"/>
      <c r="JVD162" s="438"/>
      <c r="JVE162" s="438"/>
      <c r="JVF162" s="438"/>
      <c r="JVG162" s="438"/>
      <c r="JVH162" s="438"/>
      <c r="JVI162" s="438"/>
      <c r="JVJ162" s="438"/>
      <c r="JVK162" s="438"/>
      <c r="JVL162" s="438"/>
      <c r="JVM162" s="438"/>
      <c r="JVN162" s="438"/>
      <c r="JVO162" s="438"/>
      <c r="JVP162" s="438"/>
      <c r="JVQ162" s="438"/>
      <c r="JVR162" s="438"/>
      <c r="JVS162" s="438"/>
      <c r="JVT162" s="438"/>
      <c r="JVU162" s="438"/>
      <c r="JVV162" s="438"/>
      <c r="JVW162" s="438"/>
      <c r="JVX162" s="438"/>
      <c r="JVY162" s="438"/>
      <c r="JVZ162" s="438"/>
      <c r="JWA162" s="438"/>
      <c r="JWB162" s="438"/>
      <c r="JWC162" s="438"/>
      <c r="JWD162" s="438"/>
      <c r="JWE162" s="438"/>
      <c r="JWF162" s="438"/>
      <c r="JWG162" s="438"/>
      <c r="JWH162" s="438"/>
      <c r="JWI162" s="438"/>
      <c r="JWJ162" s="438"/>
      <c r="JWK162" s="438"/>
      <c r="JWL162" s="438"/>
      <c r="JWM162" s="438"/>
      <c r="JWN162" s="438"/>
      <c r="JWO162" s="438"/>
      <c r="JWP162" s="438"/>
      <c r="JWQ162" s="438"/>
      <c r="JWR162" s="438"/>
      <c r="JWS162" s="438"/>
      <c r="JWT162" s="438"/>
      <c r="JWU162" s="438"/>
      <c r="JWV162" s="438"/>
      <c r="JWW162" s="438"/>
      <c r="JWX162" s="438"/>
      <c r="JWY162" s="438"/>
      <c r="JWZ162" s="438"/>
      <c r="JXA162" s="438"/>
      <c r="JXB162" s="438"/>
      <c r="JXC162" s="438"/>
      <c r="JXD162" s="438"/>
      <c r="JXE162" s="438"/>
      <c r="JXF162" s="438"/>
      <c r="JXG162" s="438"/>
      <c r="JXH162" s="438"/>
      <c r="JXI162" s="438"/>
      <c r="JXJ162" s="438"/>
      <c r="JXK162" s="438"/>
      <c r="JXL162" s="438"/>
      <c r="JXM162" s="438"/>
      <c r="JXN162" s="438"/>
      <c r="JXO162" s="438"/>
      <c r="JXP162" s="438"/>
      <c r="JXQ162" s="438"/>
      <c r="JXR162" s="438"/>
      <c r="JXS162" s="438"/>
      <c r="JXT162" s="438"/>
      <c r="JXU162" s="438"/>
      <c r="JXV162" s="438"/>
      <c r="JXW162" s="438"/>
      <c r="JXX162" s="438"/>
      <c r="JXY162" s="438"/>
      <c r="JXZ162" s="438"/>
      <c r="JYA162" s="438"/>
      <c r="JYB162" s="438"/>
      <c r="JYC162" s="438"/>
      <c r="JYD162" s="438"/>
      <c r="JYE162" s="438"/>
      <c r="JYF162" s="438"/>
      <c r="JYG162" s="438"/>
      <c r="JYH162" s="438"/>
      <c r="JYI162" s="438"/>
      <c r="JYJ162" s="438"/>
      <c r="JYK162" s="438"/>
      <c r="JYL162" s="438"/>
      <c r="JYM162" s="438"/>
      <c r="JYN162" s="438"/>
      <c r="JYO162" s="438"/>
      <c r="JYP162" s="438"/>
      <c r="JYQ162" s="438"/>
      <c r="JYR162" s="438"/>
      <c r="JYS162" s="438"/>
      <c r="JYT162" s="438"/>
      <c r="JYU162" s="438"/>
      <c r="JYV162" s="438"/>
      <c r="JYW162" s="438"/>
      <c r="JYX162" s="438"/>
      <c r="JYY162" s="438"/>
      <c r="JYZ162" s="438"/>
      <c r="JZA162" s="438"/>
      <c r="JZB162" s="438"/>
      <c r="JZC162" s="438"/>
      <c r="JZD162" s="438"/>
      <c r="JZE162" s="438"/>
      <c r="JZF162" s="438"/>
      <c r="JZG162" s="438"/>
      <c r="JZH162" s="438"/>
      <c r="JZI162" s="438"/>
      <c r="JZJ162" s="438"/>
      <c r="JZK162" s="438"/>
      <c r="JZL162" s="438"/>
      <c r="JZM162" s="438"/>
      <c r="JZN162" s="438"/>
      <c r="JZO162" s="438"/>
      <c r="JZP162" s="438"/>
      <c r="JZQ162" s="438"/>
      <c r="JZR162" s="438"/>
      <c r="JZS162" s="438"/>
      <c r="JZT162" s="438"/>
      <c r="JZU162" s="438"/>
      <c r="JZV162" s="438"/>
      <c r="JZW162" s="438"/>
      <c r="JZX162" s="438"/>
      <c r="JZY162" s="438"/>
      <c r="JZZ162" s="438"/>
      <c r="KAA162" s="438"/>
      <c r="KAB162" s="438"/>
      <c r="KAC162" s="438"/>
      <c r="KAD162" s="438"/>
      <c r="KAE162" s="438"/>
      <c r="KAF162" s="438"/>
      <c r="KAG162" s="438"/>
      <c r="KAH162" s="438"/>
      <c r="KAI162" s="438"/>
      <c r="KAJ162" s="438"/>
      <c r="KAK162" s="438"/>
      <c r="KAL162" s="438"/>
      <c r="KAM162" s="438"/>
      <c r="KAN162" s="438"/>
      <c r="KAO162" s="438"/>
      <c r="KAP162" s="438"/>
      <c r="KAQ162" s="438"/>
      <c r="KAR162" s="438"/>
      <c r="KAS162" s="438"/>
      <c r="KAT162" s="438"/>
      <c r="KAU162" s="438"/>
      <c r="KAV162" s="438"/>
      <c r="KAW162" s="438"/>
      <c r="KAX162" s="438"/>
      <c r="KAY162" s="438"/>
      <c r="KAZ162" s="438"/>
      <c r="KBA162" s="438"/>
      <c r="KBB162" s="438"/>
      <c r="KBC162" s="438"/>
      <c r="KBD162" s="438"/>
      <c r="KBE162" s="438"/>
      <c r="KBF162" s="438"/>
      <c r="KBG162" s="438"/>
      <c r="KBH162" s="438"/>
      <c r="KBI162" s="438"/>
      <c r="KBJ162" s="438"/>
      <c r="KBK162" s="438"/>
      <c r="KBL162" s="438"/>
      <c r="KBM162" s="438"/>
      <c r="KBN162" s="438"/>
      <c r="KBO162" s="438"/>
      <c r="KBP162" s="438"/>
      <c r="KBQ162" s="438"/>
      <c r="KBR162" s="438"/>
      <c r="KBS162" s="438"/>
      <c r="KBT162" s="438"/>
      <c r="KBU162" s="438"/>
      <c r="KBV162" s="438"/>
      <c r="KBW162" s="438"/>
      <c r="KBX162" s="438"/>
      <c r="KBY162" s="438"/>
      <c r="KBZ162" s="438"/>
      <c r="KCA162" s="438"/>
      <c r="KCB162" s="438"/>
      <c r="KCC162" s="438"/>
      <c r="KCD162" s="438"/>
      <c r="KCE162" s="438"/>
      <c r="KCF162" s="438"/>
      <c r="KCG162" s="438"/>
      <c r="KCH162" s="438"/>
      <c r="KCI162" s="438"/>
      <c r="KCJ162" s="438"/>
      <c r="KCK162" s="438"/>
      <c r="KCL162" s="438"/>
      <c r="KCM162" s="438"/>
      <c r="KCN162" s="438"/>
      <c r="KCO162" s="438"/>
      <c r="KCP162" s="438"/>
      <c r="KCQ162" s="438"/>
      <c r="KCR162" s="438"/>
      <c r="KCS162" s="438"/>
      <c r="KCT162" s="438"/>
      <c r="KCU162" s="438"/>
      <c r="KCV162" s="438"/>
      <c r="KCW162" s="438"/>
      <c r="KCX162" s="438"/>
      <c r="KCY162" s="438"/>
      <c r="KCZ162" s="438"/>
      <c r="KDA162" s="438"/>
      <c r="KDB162" s="438"/>
      <c r="KDC162" s="438"/>
      <c r="KDD162" s="438"/>
      <c r="KDE162" s="438"/>
      <c r="KDF162" s="438"/>
      <c r="KDG162" s="438"/>
      <c r="KDH162" s="438"/>
      <c r="KDI162" s="438"/>
      <c r="KDJ162" s="438"/>
      <c r="KDK162" s="438"/>
      <c r="KDL162" s="438"/>
      <c r="KDM162" s="438"/>
      <c r="KDN162" s="438"/>
      <c r="KDO162" s="438"/>
      <c r="KDP162" s="438"/>
      <c r="KDQ162" s="438"/>
      <c r="KDR162" s="438"/>
      <c r="KDS162" s="438"/>
      <c r="KDT162" s="438"/>
      <c r="KDU162" s="438"/>
      <c r="KDV162" s="438"/>
      <c r="KDW162" s="438"/>
      <c r="KDX162" s="438"/>
      <c r="KDY162" s="438"/>
      <c r="KDZ162" s="438"/>
      <c r="KEA162" s="438"/>
      <c r="KEB162" s="438"/>
      <c r="KEC162" s="438"/>
      <c r="KED162" s="438"/>
      <c r="KEE162" s="438"/>
      <c r="KEF162" s="438"/>
      <c r="KEG162" s="438"/>
      <c r="KEH162" s="438"/>
      <c r="KEI162" s="438"/>
      <c r="KEJ162" s="438"/>
      <c r="KEK162" s="438"/>
      <c r="KEL162" s="438"/>
      <c r="KEM162" s="438"/>
      <c r="KEN162" s="438"/>
      <c r="KEO162" s="438"/>
      <c r="KEP162" s="438"/>
      <c r="KEQ162" s="438"/>
      <c r="KER162" s="438"/>
      <c r="KES162" s="438"/>
      <c r="KET162" s="438"/>
      <c r="KEU162" s="438"/>
      <c r="KEV162" s="438"/>
      <c r="KEW162" s="438"/>
      <c r="KEX162" s="438"/>
      <c r="KEY162" s="438"/>
      <c r="KEZ162" s="438"/>
      <c r="KFA162" s="438"/>
      <c r="KFB162" s="438"/>
      <c r="KFC162" s="438"/>
      <c r="KFD162" s="438"/>
      <c r="KFE162" s="438"/>
      <c r="KFF162" s="438"/>
      <c r="KFG162" s="438"/>
      <c r="KFH162" s="438"/>
      <c r="KFI162" s="438"/>
      <c r="KFJ162" s="438"/>
      <c r="KFK162" s="438"/>
      <c r="KFL162" s="438"/>
      <c r="KFM162" s="438"/>
      <c r="KFN162" s="438"/>
      <c r="KFO162" s="438"/>
      <c r="KFP162" s="438"/>
      <c r="KFQ162" s="438"/>
      <c r="KFR162" s="438"/>
      <c r="KFS162" s="438"/>
      <c r="KFT162" s="438"/>
      <c r="KFU162" s="438"/>
      <c r="KFV162" s="438"/>
      <c r="KFW162" s="438"/>
      <c r="KFX162" s="438"/>
      <c r="KFY162" s="438"/>
      <c r="KFZ162" s="438"/>
      <c r="KGA162" s="438"/>
      <c r="KGB162" s="438"/>
      <c r="KGC162" s="438"/>
      <c r="KGD162" s="438"/>
      <c r="KGE162" s="438"/>
      <c r="KGF162" s="438"/>
      <c r="KGG162" s="438"/>
      <c r="KGH162" s="438"/>
      <c r="KGI162" s="438"/>
      <c r="KGJ162" s="438"/>
      <c r="KGK162" s="438"/>
      <c r="KGL162" s="438"/>
      <c r="KGM162" s="438"/>
      <c r="KGN162" s="438"/>
      <c r="KGO162" s="438"/>
      <c r="KGP162" s="438"/>
      <c r="KGQ162" s="438"/>
      <c r="KGR162" s="438"/>
      <c r="KGS162" s="438"/>
      <c r="KGT162" s="438"/>
      <c r="KGU162" s="438"/>
      <c r="KGV162" s="438"/>
      <c r="KGW162" s="438"/>
      <c r="KGX162" s="438"/>
      <c r="KGY162" s="438"/>
      <c r="KGZ162" s="438"/>
      <c r="KHA162" s="438"/>
      <c r="KHB162" s="438"/>
      <c r="KHC162" s="438"/>
      <c r="KHD162" s="438"/>
      <c r="KHE162" s="438"/>
      <c r="KHF162" s="438"/>
      <c r="KHG162" s="438"/>
      <c r="KHH162" s="438"/>
      <c r="KHI162" s="438"/>
      <c r="KHJ162" s="438"/>
      <c r="KHK162" s="438"/>
      <c r="KHL162" s="438"/>
      <c r="KHM162" s="438"/>
      <c r="KHN162" s="438"/>
      <c r="KHO162" s="438"/>
      <c r="KHP162" s="438"/>
      <c r="KHQ162" s="438"/>
      <c r="KHR162" s="438"/>
      <c r="KHS162" s="438"/>
      <c r="KHT162" s="438"/>
      <c r="KHU162" s="438"/>
      <c r="KHV162" s="438"/>
      <c r="KHW162" s="438"/>
      <c r="KHX162" s="438"/>
      <c r="KHY162" s="438"/>
      <c r="KHZ162" s="438"/>
      <c r="KIA162" s="438"/>
      <c r="KIB162" s="438"/>
      <c r="KIC162" s="438"/>
      <c r="KID162" s="438"/>
      <c r="KIE162" s="438"/>
      <c r="KIF162" s="438"/>
      <c r="KIG162" s="438"/>
      <c r="KIH162" s="438"/>
      <c r="KII162" s="438"/>
      <c r="KIJ162" s="438"/>
      <c r="KIK162" s="438"/>
      <c r="KIL162" s="438"/>
      <c r="KIM162" s="438"/>
      <c r="KIN162" s="438"/>
      <c r="KIO162" s="438"/>
      <c r="KIP162" s="438"/>
      <c r="KIQ162" s="438"/>
      <c r="KIR162" s="438"/>
      <c r="KIS162" s="438"/>
      <c r="KIT162" s="438"/>
      <c r="KIU162" s="438"/>
      <c r="KIV162" s="438"/>
      <c r="KIW162" s="438"/>
      <c r="KIX162" s="438"/>
      <c r="KIY162" s="438"/>
      <c r="KIZ162" s="438"/>
      <c r="KJA162" s="438"/>
      <c r="KJB162" s="438"/>
      <c r="KJC162" s="438"/>
      <c r="KJD162" s="438"/>
      <c r="KJE162" s="438"/>
      <c r="KJF162" s="438"/>
      <c r="KJG162" s="438"/>
      <c r="KJH162" s="438"/>
      <c r="KJI162" s="438"/>
      <c r="KJJ162" s="438"/>
      <c r="KJK162" s="438"/>
      <c r="KJL162" s="438"/>
      <c r="KJM162" s="438"/>
      <c r="KJN162" s="438"/>
      <c r="KJO162" s="438"/>
      <c r="KJP162" s="438"/>
      <c r="KJQ162" s="438"/>
      <c r="KJR162" s="438"/>
      <c r="KJS162" s="438"/>
      <c r="KJT162" s="438"/>
      <c r="KJU162" s="438"/>
      <c r="KJV162" s="438"/>
      <c r="KJW162" s="438"/>
      <c r="KJX162" s="438"/>
      <c r="KJY162" s="438"/>
      <c r="KJZ162" s="438"/>
      <c r="KKA162" s="438"/>
      <c r="KKB162" s="438"/>
      <c r="KKC162" s="438"/>
      <c r="KKD162" s="438"/>
      <c r="KKE162" s="438"/>
      <c r="KKF162" s="438"/>
      <c r="KKG162" s="438"/>
      <c r="KKH162" s="438"/>
      <c r="KKI162" s="438"/>
      <c r="KKJ162" s="438"/>
      <c r="KKK162" s="438"/>
      <c r="KKL162" s="438"/>
      <c r="KKM162" s="438"/>
      <c r="KKN162" s="438"/>
      <c r="KKO162" s="438"/>
      <c r="KKP162" s="438"/>
      <c r="KKQ162" s="438"/>
      <c r="KKR162" s="438"/>
      <c r="KKS162" s="438"/>
      <c r="KKT162" s="438"/>
      <c r="KKU162" s="438"/>
      <c r="KKV162" s="438"/>
      <c r="KKW162" s="438"/>
      <c r="KKX162" s="438"/>
      <c r="KKY162" s="438"/>
      <c r="KKZ162" s="438"/>
      <c r="KLA162" s="438"/>
      <c r="KLB162" s="438"/>
      <c r="KLC162" s="438"/>
      <c r="KLD162" s="438"/>
      <c r="KLE162" s="438"/>
      <c r="KLF162" s="438"/>
      <c r="KLG162" s="438"/>
      <c r="KLH162" s="438"/>
      <c r="KLI162" s="438"/>
      <c r="KLJ162" s="438"/>
      <c r="KLK162" s="438"/>
      <c r="KLL162" s="438"/>
      <c r="KLM162" s="438"/>
      <c r="KLN162" s="438"/>
      <c r="KLO162" s="438"/>
      <c r="KLP162" s="438"/>
      <c r="KLQ162" s="438"/>
      <c r="KLR162" s="438"/>
      <c r="KLS162" s="438"/>
      <c r="KLT162" s="438"/>
      <c r="KLU162" s="438"/>
      <c r="KLV162" s="438"/>
      <c r="KLW162" s="438"/>
      <c r="KLX162" s="438"/>
      <c r="KLY162" s="438"/>
      <c r="KLZ162" s="438"/>
      <c r="KMA162" s="438"/>
      <c r="KMB162" s="438"/>
      <c r="KMC162" s="438"/>
      <c r="KMD162" s="438"/>
      <c r="KME162" s="438"/>
      <c r="KMF162" s="438"/>
      <c r="KMG162" s="438"/>
      <c r="KMH162" s="438"/>
      <c r="KMI162" s="438"/>
      <c r="KMJ162" s="438"/>
      <c r="KMK162" s="438"/>
      <c r="KML162" s="438"/>
      <c r="KMM162" s="438"/>
      <c r="KMN162" s="438"/>
      <c r="KMO162" s="438"/>
      <c r="KMP162" s="438"/>
      <c r="KMQ162" s="438"/>
      <c r="KMR162" s="438"/>
      <c r="KMS162" s="438"/>
      <c r="KMT162" s="438"/>
      <c r="KMU162" s="438"/>
      <c r="KMV162" s="438"/>
      <c r="KMW162" s="438"/>
      <c r="KMX162" s="438"/>
      <c r="KMY162" s="438"/>
      <c r="KMZ162" s="438"/>
      <c r="KNA162" s="438"/>
      <c r="KNB162" s="438"/>
      <c r="KNC162" s="438"/>
      <c r="KND162" s="438"/>
      <c r="KNE162" s="438"/>
      <c r="KNF162" s="438"/>
      <c r="KNG162" s="438"/>
      <c r="KNH162" s="438"/>
      <c r="KNI162" s="438"/>
      <c r="KNJ162" s="438"/>
      <c r="KNK162" s="438"/>
      <c r="KNL162" s="438"/>
      <c r="KNM162" s="438"/>
      <c r="KNN162" s="438"/>
      <c r="KNO162" s="438"/>
      <c r="KNP162" s="438"/>
      <c r="KNQ162" s="438"/>
      <c r="KNR162" s="438"/>
      <c r="KNS162" s="438"/>
      <c r="KNT162" s="438"/>
      <c r="KNU162" s="438"/>
      <c r="KNV162" s="438"/>
      <c r="KNW162" s="438"/>
      <c r="KNX162" s="438"/>
      <c r="KNY162" s="438"/>
      <c r="KNZ162" s="438"/>
      <c r="KOA162" s="438"/>
      <c r="KOB162" s="438"/>
      <c r="KOC162" s="438"/>
      <c r="KOD162" s="438"/>
      <c r="KOE162" s="438"/>
      <c r="KOF162" s="438"/>
      <c r="KOG162" s="438"/>
      <c r="KOH162" s="438"/>
      <c r="KOI162" s="438"/>
      <c r="KOJ162" s="438"/>
      <c r="KOK162" s="438"/>
      <c r="KOL162" s="438"/>
      <c r="KOM162" s="438"/>
      <c r="KON162" s="438"/>
      <c r="KOO162" s="438"/>
      <c r="KOP162" s="438"/>
      <c r="KOQ162" s="438"/>
      <c r="KOR162" s="438"/>
      <c r="KOS162" s="438"/>
      <c r="KOT162" s="438"/>
      <c r="KOU162" s="438"/>
      <c r="KOV162" s="438"/>
      <c r="KOW162" s="438"/>
      <c r="KOX162" s="438"/>
      <c r="KOY162" s="438"/>
      <c r="KOZ162" s="438"/>
      <c r="KPA162" s="438"/>
      <c r="KPB162" s="438"/>
      <c r="KPC162" s="438"/>
      <c r="KPD162" s="438"/>
      <c r="KPE162" s="438"/>
      <c r="KPF162" s="438"/>
      <c r="KPG162" s="438"/>
      <c r="KPH162" s="438"/>
      <c r="KPI162" s="438"/>
      <c r="KPJ162" s="438"/>
      <c r="KPK162" s="438"/>
      <c r="KPL162" s="438"/>
      <c r="KPM162" s="438"/>
      <c r="KPN162" s="438"/>
      <c r="KPO162" s="438"/>
      <c r="KPP162" s="438"/>
      <c r="KPQ162" s="438"/>
      <c r="KPR162" s="438"/>
      <c r="KPS162" s="438"/>
      <c r="KPT162" s="438"/>
      <c r="KPU162" s="438"/>
      <c r="KPV162" s="438"/>
      <c r="KPW162" s="438"/>
      <c r="KPX162" s="438"/>
      <c r="KPY162" s="438"/>
      <c r="KPZ162" s="438"/>
      <c r="KQA162" s="438"/>
      <c r="KQB162" s="438"/>
      <c r="KQC162" s="438"/>
      <c r="KQD162" s="438"/>
      <c r="KQE162" s="438"/>
      <c r="KQF162" s="438"/>
      <c r="KQG162" s="438"/>
      <c r="KQH162" s="438"/>
      <c r="KQI162" s="438"/>
      <c r="KQJ162" s="438"/>
      <c r="KQK162" s="438"/>
      <c r="KQL162" s="438"/>
      <c r="KQM162" s="438"/>
      <c r="KQN162" s="438"/>
      <c r="KQO162" s="438"/>
      <c r="KQP162" s="438"/>
      <c r="KQQ162" s="438"/>
      <c r="KQR162" s="438"/>
      <c r="KQS162" s="438"/>
      <c r="KQT162" s="438"/>
      <c r="KQU162" s="438"/>
      <c r="KQV162" s="438"/>
      <c r="KQW162" s="438"/>
      <c r="KQX162" s="438"/>
      <c r="KQY162" s="438"/>
      <c r="KQZ162" s="438"/>
      <c r="KRA162" s="438"/>
      <c r="KRB162" s="438"/>
      <c r="KRC162" s="438"/>
      <c r="KRD162" s="438"/>
      <c r="KRE162" s="438"/>
      <c r="KRF162" s="438"/>
      <c r="KRG162" s="438"/>
      <c r="KRH162" s="438"/>
      <c r="KRI162" s="438"/>
      <c r="KRJ162" s="438"/>
      <c r="KRK162" s="438"/>
      <c r="KRL162" s="438"/>
      <c r="KRM162" s="438"/>
      <c r="KRN162" s="438"/>
      <c r="KRO162" s="438"/>
      <c r="KRP162" s="438"/>
      <c r="KRQ162" s="438"/>
      <c r="KRR162" s="438"/>
      <c r="KRS162" s="438"/>
      <c r="KRT162" s="438"/>
      <c r="KRU162" s="438"/>
      <c r="KRV162" s="438"/>
      <c r="KRW162" s="438"/>
      <c r="KRX162" s="438"/>
      <c r="KRY162" s="438"/>
      <c r="KRZ162" s="438"/>
      <c r="KSA162" s="438"/>
      <c r="KSB162" s="438"/>
      <c r="KSC162" s="438"/>
      <c r="KSD162" s="438"/>
      <c r="KSE162" s="438"/>
      <c r="KSF162" s="438"/>
      <c r="KSG162" s="438"/>
      <c r="KSH162" s="438"/>
      <c r="KSI162" s="438"/>
      <c r="KSJ162" s="438"/>
      <c r="KSK162" s="438"/>
      <c r="KSL162" s="438"/>
      <c r="KSM162" s="438"/>
      <c r="KSN162" s="438"/>
      <c r="KSO162" s="438"/>
      <c r="KSP162" s="438"/>
      <c r="KSQ162" s="438"/>
      <c r="KSR162" s="438"/>
      <c r="KSS162" s="438"/>
      <c r="KST162" s="438"/>
      <c r="KSU162" s="438"/>
      <c r="KSV162" s="438"/>
      <c r="KSW162" s="438"/>
      <c r="KSX162" s="438"/>
      <c r="KSY162" s="438"/>
      <c r="KSZ162" s="438"/>
      <c r="KTA162" s="438"/>
      <c r="KTB162" s="438"/>
      <c r="KTC162" s="438"/>
      <c r="KTD162" s="438"/>
      <c r="KTE162" s="438"/>
      <c r="KTF162" s="438"/>
      <c r="KTG162" s="438"/>
      <c r="KTH162" s="438"/>
      <c r="KTI162" s="438"/>
      <c r="KTJ162" s="438"/>
      <c r="KTK162" s="438"/>
      <c r="KTL162" s="438"/>
      <c r="KTM162" s="438"/>
      <c r="KTN162" s="438"/>
      <c r="KTO162" s="438"/>
      <c r="KTP162" s="438"/>
      <c r="KTQ162" s="438"/>
      <c r="KTR162" s="438"/>
      <c r="KTS162" s="438"/>
      <c r="KTT162" s="438"/>
      <c r="KTU162" s="438"/>
      <c r="KTV162" s="438"/>
      <c r="KTW162" s="438"/>
      <c r="KTX162" s="438"/>
      <c r="KTY162" s="438"/>
      <c r="KTZ162" s="438"/>
      <c r="KUA162" s="438"/>
      <c r="KUB162" s="438"/>
      <c r="KUC162" s="438"/>
      <c r="KUD162" s="438"/>
      <c r="KUE162" s="438"/>
      <c r="KUF162" s="438"/>
      <c r="KUG162" s="438"/>
      <c r="KUH162" s="438"/>
      <c r="KUI162" s="438"/>
      <c r="KUJ162" s="438"/>
      <c r="KUK162" s="438"/>
      <c r="KUL162" s="438"/>
      <c r="KUM162" s="438"/>
      <c r="KUN162" s="438"/>
      <c r="KUO162" s="438"/>
      <c r="KUP162" s="438"/>
      <c r="KUQ162" s="438"/>
      <c r="KUR162" s="438"/>
      <c r="KUS162" s="438"/>
      <c r="KUT162" s="438"/>
      <c r="KUU162" s="438"/>
      <c r="KUV162" s="438"/>
      <c r="KUW162" s="438"/>
      <c r="KUX162" s="438"/>
      <c r="KUY162" s="438"/>
      <c r="KUZ162" s="438"/>
      <c r="KVA162" s="438"/>
      <c r="KVB162" s="438"/>
      <c r="KVC162" s="438"/>
      <c r="KVD162" s="438"/>
      <c r="KVE162" s="438"/>
      <c r="KVF162" s="438"/>
      <c r="KVG162" s="438"/>
      <c r="KVH162" s="438"/>
      <c r="KVI162" s="438"/>
      <c r="KVJ162" s="438"/>
      <c r="KVK162" s="438"/>
      <c r="KVL162" s="438"/>
      <c r="KVM162" s="438"/>
      <c r="KVN162" s="438"/>
      <c r="KVO162" s="438"/>
      <c r="KVP162" s="438"/>
      <c r="KVQ162" s="438"/>
      <c r="KVR162" s="438"/>
      <c r="KVS162" s="438"/>
      <c r="KVT162" s="438"/>
      <c r="KVU162" s="438"/>
      <c r="KVV162" s="438"/>
      <c r="KVW162" s="438"/>
      <c r="KVX162" s="438"/>
      <c r="KVY162" s="438"/>
      <c r="KVZ162" s="438"/>
      <c r="KWA162" s="438"/>
      <c r="KWB162" s="438"/>
      <c r="KWC162" s="438"/>
      <c r="KWD162" s="438"/>
      <c r="KWE162" s="438"/>
      <c r="KWF162" s="438"/>
      <c r="KWG162" s="438"/>
      <c r="KWH162" s="438"/>
      <c r="KWI162" s="438"/>
      <c r="KWJ162" s="438"/>
      <c r="KWK162" s="438"/>
      <c r="KWL162" s="438"/>
      <c r="KWM162" s="438"/>
      <c r="KWN162" s="438"/>
      <c r="KWO162" s="438"/>
      <c r="KWP162" s="438"/>
      <c r="KWQ162" s="438"/>
      <c r="KWR162" s="438"/>
      <c r="KWS162" s="438"/>
      <c r="KWT162" s="438"/>
      <c r="KWU162" s="438"/>
      <c r="KWV162" s="438"/>
      <c r="KWW162" s="438"/>
      <c r="KWX162" s="438"/>
      <c r="KWY162" s="438"/>
      <c r="KWZ162" s="438"/>
      <c r="KXA162" s="438"/>
      <c r="KXB162" s="438"/>
      <c r="KXC162" s="438"/>
      <c r="KXD162" s="438"/>
      <c r="KXE162" s="438"/>
      <c r="KXF162" s="438"/>
      <c r="KXG162" s="438"/>
      <c r="KXH162" s="438"/>
      <c r="KXI162" s="438"/>
      <c r="KXJ162" s="438"/>
      <c r="KXK162" s="438"/>
      <c r="KXL162" s="438"/>
      <c r="KXM162" s="438"/>
      <c r="KXN162" s="438"/>
      <c r="KXO162" s="438"/>
      <c r="KXP162" s="438"/>
      <c r="KXQ162" s="438"/>
      <c r="KXR162" s="438"/>
      <c r="KXS162" s="438"/>
      <c r="KXT162" s="438"/>
      <c r="KXU162" s="438"/>
      <c r="KXV162" s="438"/>
      <c r="KXW162" s="438"/>
      <c r="KXX162" s="438"/>
      <c r="KXY162" s="438"/>
      <c r="KXZ162" s="438"/>
      <c r="KYA162" s="438"/>
      <c r="KYB162" s="438"/>
      <c r="KYC162" s="438"/>
      <c r="KYD162" s="438"/>
      <c r="KYE162" s="438"/>
      <c r="KYF162" s="438"/>
      <c r="KYG162" s="438"/>
      <c r="KYH162" s="438"/>
      <c r="KYI162" s="438"/>
      <c r="KYJ162" s="438"/>
      <c r="KYK162" s="438"/>
      <c r="KYL162" s="438"/>
      <c r="KYM162" s="438"/>
      <c r="KYN162" s="438"/>
      <c r="KYO162" s="438"/>
      <c r="KYP162" s="438"/>
      <c r="KYQ162" s="438"/>
      <c r="KYR162" s="438"/>
      <c r="KYS162" s="438"/>
      <c r="KYT162" s="438"/>
      <c r="KYU162" s="438"/>
      <c r="KYV162" s="438"/>
      <c r="KYW162" s="438"/>
      <c r="KYX162" s="438"/>
      <c r="KYY162" s="438"/>
      <c r="KYZ162" s="438"/>
      <c r="KZA162" s="438"/>
      <c r="KZB162" s="438"/>
      <c r="KZC162" s="438"/>
      <c r="KZD162" s="438"/>
      <c r="KZE162" s="438"/>
      <c r="KZF162" s="438"/>
      <c r="KZG162" s="438"/>
      <c r="KZH162" s="438"/>
      <c r="KZI162" s="438"/>
      <c r="KZJ162" s="438"/>
      <c r="KZK162" s="438"/>
      <c r="KZL162" s="438"/>
      <c r="KZM162" s="438"/>
      <c r="KZN162" s="438"/>
      <c r="KZO162" s="438"/>
      <c r="KZP162" s="438"/>
      <c r="KZQ162" s="438"/>
      <c r="KZR162" s="438"/>
      <c r="KZS162" s="438"/>
      <c r="KZT162" s="438"/>
      <c r="KZU162" s="438"/>
      <c r="KZV162" s="438"/>
      <c r="KZW162" s="438"/>
      <c r="KZX162" s="438"/>
      <c r="KZY162" s="438"/>
      <c r="KZZ162" s="438"/>
      <c r="LAA162" s="438"/>
      <c r="LAB162" s="438"/>
      <c r="LAC162" s="438"/>
      <c r="LAD162" s="438"/>
      <c r="LAE162" s="438"/>
      <c r="LAF162" s="438"/>
      <c r="LAG162" s="438"/>
      <c r="LAH162" s="438"/>
      <c r="LAI162" s="438"/>
      <c r="LAJ162" s="438"/>
      <c r="LAK162" s="438"/>
      <c r="LAL162" s="438"/>
      <c r="LAM162" s="438"/>
      <c r="LAN162" s="438"/>
      <c r="LAO162" s="438"/>
      <c r="LAP162" s="438"/>
      <c r="LAQ162" s="438"/>
      <c r="LAR162" s="438"/>
      <c r="LAS162" s="438"/>
      <c r="LAT162" s="438"/>
      <c r="LAU162" s="438"/>
      <c r="LAV162" s="438"/>
      <c r="LAW162" s="438"/>
      <c r="LAX162" s="438"/>
      <c r="LAY162" s="438"/>
      <c r="LAZ162" s="438"/>
      <c r="LBA162" s="438"/>
      <c r="LBB162" s="438"/>
      <c r="LBC162" s="438"/>
      <c r="LBD162" s="438"/>
      <c r="LBE162" s="438"/>
      <c r="LBF162" s="438"/>
      <c r="LBG162" s="438"/>
      <c r="LBH162" s="438"/>
      <c r="LBI162" s="438"/>
      <c r="LBJ162" s="438"/>
      <c r="LBK162" s="438"/>
      <c r="LBL162" s="438"/>
      <c r="LBM162" s="438"/>
      <c r="LBN162" s="438"/>
      <c r="LBO162" s="438"/>
      <c r="LBP162" s="438"/>
      <c r="LBQ162" s="438"/>
      <c r="LBR162" s="438"/>
      <c r="LBS162" s="438"/>
      <c r="LBT162" s="438"/>
      <c r="LBU162" s="438"/>
      <c r="LBV162" s="438"/>
      <c r="LBW162" s="438"/>
      <c r="LBX162" s="438"/>
      <c r="LBY162" s="438"/>
      <c r="LBZ162" s="438"/>
      <c r="LCA162" s="438"/>
      <c r="LCB162" s="438"/>
      <c r="LCC162" s="438"/>
      <c r="LCD162" s="438"/>
      <c r="LCE162" s="438"/>
      <c r="LCF162" s="438"/>
      <c r="LCG162" s="438"/>
      <c r="LCH162" s="438"/>
      <c r="LCI162" s="438"/>
      <c r="LCJ162" s="438"/>
      <c r="LCK162" s="438"/>
      <c r="LCL162" s="438"/>
      <c r="LCM162" s="438"/>
      <c r="LCN162" s="438"/>
      <c r="LCO162" s="438"/>
      <c r="LCP162" s="438"/>
      <c r="LCQ162" s="438"/>
      <c r="LCR162" s="438"/>
      <c r="LCS162" s="438"/>
      <c r="LCT162" s="438"/>
      <c r="LCU162" s="438"/>
      <c r="LCV162" s="438"/>
      <c r="LCW162" s="438"/>
      <c r="LCX162" s="438"/>
      <c r="LCY162" s="438"/>
      <c r="LCZ162" s="438"/>
      <c r="LDA162" s="438"/>
      <c r="LDB162" s="438"/>
      <c r="LDC162" s="438"/>
      <c r="LDD162" s="438"/>
      <c r="LDE162" s="438"/>
      <c r="LDF162" s="438"/>
      <c r="LDG162" s="438"/>
      <c r="LDH162" s="438"/>
      <c r="LDI162" s="438"/>
      <c r="LDJ162" s="438"/>
      <c r="LDK162" s="438"/>
      <c r="LDL162" s="438"/>
      <c r="LDM162" s="438"/>
      <c r="LDN162" s="438"/>
      <c r="LDO162" s="438"/>
      <c r="LDP162" s="438"/>
      <c r="LDQ162" s="438"/>
      <c r="LDR162" s="438"/>
      <c r="LDS162" s="438"/>
      <c r="LDT162" s="438"/>
      <c r="LDU162" s="438"/>
      <c r="LDV162" s="438"/>
      <c r="LDW162" s="438"/>
      <c r="LDX162" s="438"/>
      <c r="LDY162" s="438"/>
      <c r="LDZ162" s="438"/>
      <c r="LEA162" s="438"/>
      <c r="LEB162" s="438"/>
      <c r="LEC162" s="438"/>
      <c r="LED162" s="438"/>
      <c r="LEE162" s="438"/>
      <c r="LEF162" s="438"/>
      <c r="LEG162" s="438"/>
      <c r="LEH162" s="438"/>
      <c r="LEI162" s="438"/>
      <c r="LEJ162" s="438"/>
      <c r="LEK162" s="438"/>
      <c r="LEL162" s="438"/>
      <c r="LEM162" s="438"/>
      <c r="LEN162" s="438"/>
      <c r="LEO162" s="438"/>
      <c r="LEP162" s="438"/>
      <c r="LEQ162" s="438"/>
      <c r="LER162" s="438"/>
      <c r="LES162" s="438"/>
      <c r="LET162" s="438"/>
      <c r="LEU162" s="438"/>
      <c r="LEV162" s="438"/>
      <c r="LEW162" s="438"/>
      <c r="LEX162" s="438"/>
      <c r="LEY162" s="438"/>
      <c r="LEZ162" s="438"/>
      <c r="LFA162" s="438"/>
      <c r="LFB162" s="438"/>
      <c r="LFC162" s="438"/>
      <c r="LFD162" s="438"/>
      <c r="LFE162" s="438"/>
      <c r="LFF162" s="438"/>
      <c r="LFG162" s="438"/>
      <c r="LFH162" s="438"/>
      <c r="LFI162" s="438"/>
      <c r="LFJ162" s="438"/>
      <c r="LFK162" s="438"/>
      <c r="LFL162" s="438"/>
      <c r="LFM162" s="438"/>
      <c r="LFN162" s="438"/>
      <c r="LFO162" s="438"/>
      <c r="LFP162" s="438"/>
      <c r="LFQ162" s="438"/>
      <c r="LFR162" s="438"/>
      <c r="LFS162" s="438"/>
      <c r="LFT162" s="438"/>
      <c r="LFU162" s="438"/>
      <c r="LFV162" s="438"/>
      <c r="LFW162" s="438"/>
      <c r="LFX162" s="438"/>
      <c r="LFY162" s="438"/>
      <c r="LFZ162" s="438"/>
      <c r="LGA162" s="438"/>
      <c r="LGB162" s="438"/>
      <c r="LGC162" s="438"/>
      <c r="LGD162" s="438"/>
      <c r="LGE162" s="438"/>
      <c r="LGF162" s="438"/>
      <c r="LGG162" s="438"/>
      <c r="LGH162" s="438"/>
      <c r="LGI162" s="438"/>
      <c r="LGJ162" s="438"/>
      <c r="LGK162" s="438"/>
      <c r="LGL162" s="438"/>
      <c r="LGM162" s="438"/>
      <c r="LGN162" s="438"/>
      <c r="LGO162" s="438"/>
      <c r="LGP162" s="438"/>
      <c r="LGQ162" s="438"/>
      <c r="LGR162" s="438"/>
      <c r="LGS162" s="438"/>
      <c r="LGT162" s="438"/>
      <c r="LGU162" s="438"/>
      <c r="LGV162" s="438"/>
      <c r="LGW162" s="438"/>
      <c r="LGX162" s="438"/>
      <c r="LGY162" s="438"/>
      <c r="LGZ162" s="438"/>
      <c r="LHA162" s="438"/>
      <c r="LHB162" s="438"/>
      <c r="LHC162" s="438"/>
      <c r="LHD162" s="438"/>
      <c r="LHE162" s="438"/>
      <c r="LHF162" s="438"/>
      <c r="LHG162" s="438"/>
      <c r="LHH162" s="438"/>
      <c r="LHI162" s="438"/>
      <c r="LHJ162" s="438"/>
      <c r="LHK162" s="438"/>
      <c r="LHL162" s="438"/>
      <c r="LHM162" s="438"/>
      <c r="LHN162" s="438"/>
      <c r="LHO162" s="438"/>
      <c r="LHP162" s="438"/>
      <c r="LHQ162" s="438"/>
      <c r="LHR162" s="438"/>
      <c r="LHS162" s="438"/>
      <c r="LHT162" s="438"/>
      <c r="LHU162" s="438"/>
      <c r="LHV162" s="438"/>
      <c r="LHW162" s="438"/>
      <c r="LHX162" s="438"/>
      <c r="LHY162" s="438"/>
      <c r="LHZ162" s="438"/>
      <c r="LIA162" s="438"/>
      <c r="LIB162" s="438"/>
      <c r="LIC162" s="438"/>
      <c r="LID162" s="438"/>
      <c r="LIE162" s="438"/>
      <c r="LIF162" s="438"/>
      <c r="LIG162" s="438"/>
      <c r="LIH162" s="438"/>
      <c r="LII162" s="438"/>
      <c r="LIJ162" s="438"/>
      <c r="LIK162" s="438"/>
      <c r="LIL162" s="438"/>
      <c r="LIM162" s="438"/>
      <c r="LIN162" s="438"/>
      <c r="LIO162" s="438"/>
      <c r="LIP162" s="438"/>
      <c r="LIQ162" s="438"/>
      <c r="LIR162" s="438"/>
      <c r="LIS162" s="438"/>
      <c r="LIT162" s="438"/>
      <c r="LIU162" s="438"/>
      <c r="LIV162" s="438"/>
      <c r="LIW162" s="438"/>
      <c r="LIX162" s="438"/>
      <c r="LIY162" s="438"/>
      <c r="LIZ162" s="438"/>
      <c r="LJA162" s="438"/>
      <c r="LJB162" s="438"/>
      <c r="LJC162" s="438"/>
      <c r="LJD162" s="438"/>
      <c r="LJE162" s="438"/>
      <c r="LJF162" s="438"/>
      <c r="LJG162" s="438"/>
      <c r="LJH162" s="438"/>
      <c r="LJI162" s="438"/>
      <c r="LJJ162" s="438"/>
      <c r="LJK162" s="438"/>
      <c r="LJL162" s="438"/>
      <c r="LJM162" s="438"/>
      <c r="LJN162" s="438"/>
      <c r="LJO162" s="438"/>
      <c r="LJP162" s="438"/>
      <c r="LJQ162" s="438"/>
      <c r="LJR162" s="438"/>
      <c r="LJS162" s="438"/>
      <c r="LJT162" s="438"/>
      <c r="LJU162" s="438"/>
      <c r="LJV162" s="438"/>
      <c r="LJW162" s="438"/>
      <c r="LJX162" s="438"/>
      <c r="LJY162" s="438"/>
      <c r="LJZ162" s="438"/>
      <c r="LKA162" s="438"/>
      <c r="LKB162" s="438"/>
      <c r="LKC162" s="438"/>
      <c r="LKD162" s="438"/>
      <c r="LKE162" s="438"/>
      <c r="LKF162" s="438"/>
      <c r="LKG162" s="438"/>
      <c r="LKH162" s="438"/>
      <c r="LKI162" s="438"/>
      <c r="LKJ162" s="438"/>
      <c r="LKK162" s="438"/>
      <c r="LKL162" s="438"/>
      <c r="LKM162" s="438"/>
      <c r="LKN162" s="438"/>
      <c r="LKO162" s="438"/>
      <c r="LKP162" s="438"/>
      <c r="LKQ162" s="438"/>
      <c r="LKR162" s="438"/>
      <c r="LKS162" s="438"/>
      <c r="LKT162" s="438"/>
      <c r="LKU162" s="438"/>
      <c r="LKV162" s="438"/>
      <c r="LKW162" s="438"/>
      <c r="LKX162" s="438"/>
      <c r="LKY162" s="438"/>
      <c r="LKZ162" s="438"/>
      <c r="LLA162" s="438"/>
      <c r="LLB162" s="438"/>
      <c r="LLC162" s="438"/>
      <c r="LLD162" s="438"/>
      <c r="LLE162" s="438"/>
      <c r="LLF162" s="438"/>
      <c r="LLG162" s="438"/>
      <c r="LLH162" s="438"/>
      <c r="LLI162" s="438"/>
      <c r="LLJ162" s="438"/>
      <c r="LLK162" s="438"/>
      <c r="LLL162" s="438"/>
      <c r="LLM162" s="438"/>
      <c r="LLN162" s="438"/>
      <c r="LLO162" s="438"/>
      <c r="LLP162" s="438"/>
      <c r="LLQ162" s="438"/>
      <c r="LLR162" s="438"/>
      <c r="LLS162" s="438"/>
      <c r="LLT162" s="438"/>
      <c r="LLU162" s="438"/>
      <c r="LLV162" s="438"/>
      <c r="LLW162" s="438"/>
      <c r="LLX162" s="438"/>
      <c r="LLY162" s="438"/>
      <c r="LLZ162" s="438"/>
      <c r="LMA162" s="438"/>
      <c r="LMB162" s="438"/>
      <c r="LMC162" s="438"/>
      <c r="LMD162" s="438"/>
      <c r="LME162" s="438"/>
      <c r="LMF162" s="438"/>
      <c r="LMG162" s="438"/>
      <c r="LMH162" s="438"/>
      <c r="LMI162" s="438"/>
      <c r="LMJ162" s="438"/>
      <c r="LMK162" s="438"/>
      <c r="LML162" s="438"/>
      <c r="LMM162" s="438"/>
      <c r="LMN162" s="438"/>
      <c r="LMO162" s="438"/>
      <c r="LMP162" s="438"/>
      <c r="LMQ162" s="438"/>
      <c r="LMR162" s="438"/>
      <c r="LMS162" s="438"/>
      <c r="LMT162" s="438"/>
      <c r="LMU162" s="438"/>
      <c r="LMV162" s="438"/>
      <c r="LMW162" s="438"/>
      <c r="LMX162" s="438"/>
      <c r="LMY162" s="438"/>
      <c r="LMZ162" s="438"/>
      <c r="LNA162" s="438"/>
      <c r="LNB162" s="438"/>
      <c r="LNC162" s="438"/>
      <c r="LND162" s="438"/>
      <c r="LNE162" s="438"/>
      <c r="LNF162" s="438"/>
      <c r="LNG162" s="438"/>
      <c r="LNH162" s="438"/>
      <c r="LNI162" s="438"/>
      <c r="LNJ162" s="438"/>
      <c r="LNK162" s="438"/>
      <c r="LNL162" s="438"/>
      <c r="LNM162" s="438"/>
      <c r="LNN162" s="438"/>
      <c r="LNO162" s="438"/>
      <c r="LNP162" s="438"/>
      <c r="LNQ162" s="438"/>
      <c r="LNR162" s="438"/>
      <c r="LNS162" s="438"/>
      <c r="LNT162" s="438"/>
      <c r="LNU162" s="438"/>
      <c r="LNV162" s="438"/>
      <c r="LNW162" s="438"/>
      <c r="LNX162" s="438"/>
      <c r="LNY162" s="438"/>
      <c r="LNZ162" s="438"/>
      <c r="LOA162" s="438"/>
      <c r="LOB162" s="438"/>
      <c r="LOC162" s="438"/>
      <c r="LOD162" s="438"/>
      <c r="LOE162" s="438"/>
      <c r="LOF162" s="438"/>
      <c r="LOG162" s="438"/>
      <c r="LOH162" s="438"/>
      <c r="LOI162" s="438"/>
      <c r="LOJ162" s="438"/>
      <c r="LOK162" s="438"/>
      <c r="LOL162" s="438"/>
      <c r="LOM162" s="438"/>
      <c r="LON162" s="438"/>
      <c r="LOO162" s="438"/>
      <c r="LOP162" s="438"/>
      <c r="LOQ162" s="438"/>
      <c r="LOR162" s="438"/>
      <c r="LOS162" s="438"/>
      <c r="LOT162" s="438"/>
      <c r="LOU162" s="438"/>
      <c r="LOV162" s="438"/>
      <c r="LOW162" s="438"/>
      <c r="LOX162" s="438"/>
      <c r="LOY162" s="438"/>
      <c r="LOZ162" s="438"/>
      <c r="LPA162" s="438"/>
      <c r="LPB162" s="438"/>
      <c r="LPC162" s="438"/>
      <c r="LPD162" s="438"/>
      <c r="LPE162" s="438"/>
      <c r="LPF162" s="438"/>
      <c r="LPG162" s="438"/>
      <c r="LPH162" s="438"/>
      <c r="LPI162" s="438"/>
      <c r="LPJ162" s="438"/>
      <c r="LPK162" s="438"/>
      <c r="LPL162" s="438"/>
      <c r="LPM162" s="438"/>
      <c r="LPN162" s="438"/>
      <c r="LPO162" s="438"/>
      <c r="LPP162" s="438"/>
      <c r="LPQ162" s="438"/>
      <c r="LPR162" s="438"/>
      <c r="LPS162" s="438"/>
      <c r="LPT162" s="438"/>
      <c r="LPU162" s="438"/>
      <c r="LPV162" s="438"/>
      <c r="LPW162" s="438"/>
      <c r="LPX162" s="438"/>
      <c r="LPY162" s="438"/>
      <c r="LPZ162" s="438"/>
      <c r="LQA162" s="438"/>
      <c r="LQB162" s="438"/>
      <c r="LQC162" s="438"/>
      <c r="LQD162" s="438"/>
      <c r="LQE162" s="438"/>
      <c r="LQF162" s="438"/>
      <c r="LQG162" s="438"/>
      <c r="LQH162" s="438"/>
      <c r="LQI162" s="438"/>
      <c r="LQJ162" s="438"/>
      <c r="LQK162" s="438"/>
      <c r="LQL162" s="438"/>
      <c r="LQM162" s="438"/>
      <c r="LQN162" s="438"/>
      <c r="LQO162" s="438"/>
      <c r="LQP162" s="438"/>
      <c r="LQQ162" s="438"/>
      <c r="LQR162" s="438"/>
      <c r="LQS162" s="438"/>
      <c r="LQT162" s="438"/>
      <c r="LQU162" s="438"/>
      <c r="LQV162" s="438"/>
      <c r="LQW162" s="438"/>
      <c r="LQX162" s="438"/>
      <c r="LQY162" s="438"/>
      <c r="LQZ162" s="438"/>
      <c r="LRA162" s="438"/>
      <c r="LRB162" s="438"/>
      <c r="LRC162" s="438"/>
      <c r="LRD162" s="438"/>
      <c r="LRE162" s="438"/>
      <c r="LRF162" s="438"/>
      <c r="LRG162" s="438"/>
      <c r="LRH162" s="438"/>
      <c r="LRI162" s="438"/>
      <c r="LRJ162" s="438"/>
      <c r="LRK162" s="438"/>
      <c r="LRL162" s="438"/>
      <c r="LRM162" s="438"/>
      <c r="LRN162" s="438"/>
      <c r="LRO162" s="438"/>
      <c r="LRP162" s="438"/>
      <c r="LRQ162" s="438"/>
      <c r="LRR162" s="438"/>
      <c r="LRS162" s="438"/>
      <c r="LRT162" s="438"/>
      <c r="LRU162" s="438"/>
      <c r="LRV162" s="438"/>
      <c r="LRW162" s="438"/>
      <c r="LRX162" s="438"/>
      <c r="LRY162" s="438"/>
      <c r="LRZ162" s="438"/>
      <c r="LSA162" s="438"/>
      <c r="LSB162" s="438"/>
      <c r="LSC162" s="438"/>
      <c r="LSD162" s="438"/>
      <c r="LSE162" s="438"/>
      <c r="LSF162" s="438"/>
      <c r="LSG162" s="438"/>
      <c r="LSH162" s="438"/>
      <c r="LSI162" s="438"/>
      <c r="LSJ162" s="438"/>
      <c r="LSK162" s="438"/>
      <c r="LSL162" s="438"/>
      <c r="LSM162" s="438"/>
      <c r="LSN162" s="438"/>
      <c r="LSO162" s="438"/>
      <c r="LSP162" s="438"/>
      <c r="LSQ162" s="438"/>
      <c r="LSR162" s="438"/>
      <c r="LSS162" s="438"/>
      <c r="LST162" s="438"/>
      <c r="LSU162" s="438"/>
      <c r="LSV162" s="438"/>
      <c r="LSW162" s="438"/>
      <c r="LSX162" s="438"/>
      <c r="LSY162" s="438"/>
      <c r="LSZ162" s="438"/>
      <c r="LTA162" s="438"/>
      <c r="LTB162" s="438"/>
      <c r="LTC162" s="438"/>
      <c r="LTD162" s="438"/>
      <c r="LTE162" s="438"/>
      <c r="LTF162" s="438"/>
      <c r="LTG162" s="438"/>
      <c r="LTH162" s="438"/>
      <c r="LTI162" s="438"/>
      <c r="LTJ162" s="438"/>
      <c r="LTK162" s="438"/>
      <c r="LTL162" s="438"/>
      <c r="LTM162" s="438"/>
      <c r="LTN162" s="438"/>
      <c r="LTO162" s="438"/>
      <c r="LTP162" s="438"/>
      <c r="LTQ162" s="438"/>
      <c r="LTR162" s="438"/>
      <c r="LTS162" s="438"/>
      <c r="LTT162" s="438"/>
      <c r="LTU162" s="438"/>
      <c r="LTV162" s="438"/>
      <c r="LTW162" s="438"/>
      <c r="LTX162" s="438"/>
      <c r="LTY162" s="438"/>
      <c r="LTZ162" s="438"/>
      <c r="LUA162" s="438"/>
      <c r="LUB162" s="438"/>
      <c r="LUC162" s="438"/>
      <c r="LUD162" s="438"/>
      <c r="LUE162" s="438"/>
      <c r="LUF162" s="438"/>
      <c r="LUG162" s="438"/>
      <c r="LUH162" s="438"/>
      <c r="LUI162" s="438"/>
      <c r="LUJ162" s="438"/>
      <c r="LUK162" s="438"/>
      <c r="LUL162" s="438"/>
      <c r="LUM162" s="438"/>
      <c r="LUN162" s="438"/>
      <c r="LUO162" s="438"/>
      <c r="LUP162" s="438"/>
      <c r="LUQ162" s="438"/>
      <c r="LUR162" s="438"/>
      <c r="LUS162" s="438"/>
      <c r="LUT162" s="438"/>
      <c r="LUU162" s="438"/>
      <c r="LUV162" s="438"/>
      <c r="LUW162" s="438"/>
      <c r="LUX162" s="438"/>
      <c r="LUY162" s="438"/>
      <c r="LUZ162" s="438"/>
      <c r="LVA162" s="438"/>
      <c r="LVB162" s="438"/>
      <c r="LVC162" s="438"/>
      <c r="LVD162" s="438"/>
      <c r="LVE162" s="438"/>
      <c r="LVF162" s="438"/>
      <c r="LVG162" s="438"/>
      <c r="LVH162" s="438"/>
      <c r="LVI162" s="438"/>
      <c r="LVJ162" s="438"/>
      <c r="LVK162" s="438"/>
      <c r="LVL162" s="438"/>
      <c r="LVM162" s="438"/>
      <c r="LVN162" s="438"/>
      <c r="LVO162" s="438"/>
      <c r="LVP162" s="438"/>
      <c r="LVQ162" s="438"/>
      <c r="LVR162" s="438"/>
      <c r="LVS162" s="438"/>
      <c r="LVT162" s="438"/>
      <c r="LVU162" s="438"/>
      <c r="LVV162" s="438"/>
      <c r="LVW162" s="438"/>
      <c r="LVX162" s="438"/>
      <c r="LVY162" s="438"/>
      <c r="LVZ162" s="438"/>
      <c r="LWA162" s="438"/>
      <c r="LWB162" s="438"/>
      <c r="LWC162" s="438"/>
      <c r="LWD162" s="438"/>
      <c r="LWE162" s="438"/>
      <c r="LWF162" s="438"/>
      <c r="LWG162" s="438"/>
      <c r="LWH162" s="438"/>
      <c r="LWI162" s="438"/>
      <c r="LWJ162" s="438"/>
      <c r="LWK162" s="438"/>
      <c r="LWL162" s="438"/>
      <c r="LWM162" s="438"/>
      <c r="LWN162" s="438"/>
      <c r="LWO162" s="438"/>
      <c r="LWP162" s="438"/>
      <c r="LWQ162" s="438"/>
      <c r="LWR162" s="438"/>
      <c r="LWS162" s="438"/>
      <c r="LWT162" s="438"/>
      <c r="LWU162" s="438"/>
      <c r="LWV162" s="438"/>
      <c r="LWW162" s="438"/>
      <c r="LWX162" s="438"/>
      <c r="LWY162" s="438"/>
      <c r="LWZ162" s="438"/>
      <c r="LXA162" s="438"/>
      <c r="LXB162" s="438"/>
      <c r="LXC162" s="438"/>
      <c r="LXD162" s="438"/>
      <c r="LXE162" s="438"/>
      <c r="LXF162" s="438"/>
      <c r="LXG162" s="438"/>
      <c r="LXH162" s="438"/>
      <c r="LXI162" s="438"/>
      <c r="LXJ162" s="438"/>
      <c r="LXK162" s="438"/>
      <c r="LXL162" s="438"/>
      <c r="LXM162" s="438"/>
      <c r="LXN162" s="438"/>
      <c r="LXO162" s="438"/>
      <c r="LXP162" s="438"/>
      <c r="LXQ162" s="438"/>
      <c r="LXR162" s="438"/>
      <c r="LXS162" s="438"/>
      <c r="LXT162" s="438"/>
      <c r="LXU162" s="438"/>
      <c r="LXV162" s="438"/>
      <c r="LXW162" s="438"/>
      <c r="LXX162" s="438"/>
      <c r="LXY162" s="438"/>
      <c r="LXZ162" s="438"/>
      <c r="LYA162" s="438"/>
      <c r="LYB162" s="438"/>
      <c r="LYC162" s="438"/>
      <c r="LYD162" s="438"/>
      <c r="LYE162" s="438"/>
      <c r="LYF162" s="438"/>
      <c r="LYG162" s="438"/>
      <c r="LYH162" s="438"/>
      <c r="LYI162" s="438"/>
      <c r="LYJ162" s="438"/>
      <c r="LYK162" s="438"/>
      <c r="LYL162" s="438"/>
      <c r="LYM162" s="438"/>
      <c r="LYN162" s="438"/>
      <c r="LYO162" s="438"/>
      <c r="LYP162" s="438"/>
      <c r="LYQ162" s="438"/>
      <c r="LYR162" s="438"/>
      <c r="LYS162" s="438"/>
      <c r="LYT162" s="438"/>
      <c r="LYU162" s="438"/>
      <c r="LYV162" s="438"/>
      <c r="LYW162" s="438"/>
      <c r="LYX162" s="438"/>
      <c r="LYY162" s="438"/>
      <c r="LYZ162" s="438"/>
      <c r="LZA162" s="438"/>
      <c r="LZB162" s="438"/>
      <c r="LZC162" s="438"/>
      <c r="LZD162" s="438"/>
      <c r="LZE162" s="438"/>
      <c r="LZF162" s="438"/>
      <c r="LZG162" s="438"/>
      <c r="LZH162" s="438"/>
      <c r="LZI162" s="438"/>
      <c r="LZJ162" s="438"/>
      <c r="LZK162" s="438"/>
      <c r="LZL162" s="438"/>
      <c r="LZM162" s="438"/>
      <c r="LZN162" s="438"/>
      <c r="LZO162" s="438"/>
      <c r="LZP162" s="438"/>
      <c r="LZQ162" s="438"/>
      <c r="LZR162" s="438"/>
      <c r="LZS162" s="438"/>
      <c r="LZT162" s="438"/>
      <c r="LZU162" s="438"/>
      <c r="LZV162" s="438"/>
      <c r="LZW162" s="438"/>
      <c r="LZX162" s="438"/>
      <c r="LZY162" s="438"/>
      <c r="LZZ162" s="438"/>
      <c r="MAA162" s="438"/>
      <c r="MAB162" s="438"/>
      <c r="MAC162" s="438"/>
      <c r="MAD162" s="438"/>
      <c r="MAE162" s="438"/>
      <c r="MAF162" s="438"/>
      <c r="MAG162" s="438"/>
      <c r="MAH162" s="438"/>
      <c r="MAI162" s="438"/>
      <c r="MAJ162" s="438"/>
      <c r="MAK162" s="438"/>
      <c r="MAL162" s="438"/>
      <c r="MAM162" s="438"/>
      <c r="MAN162" s="438"/>
      <c r="MAO162" s="438"/>
      <c r="MAP162" s="438"/>
      <c r="MAQ162" s="438"/>
      <c r="MAR162" s="438"/>
      <c r="MAS162" s="438"/>
      <c r="MAT162" s="438"/>
      <c r="MAU162" s="438"/>
      <c r="MAV162" s="438"/>
      <c r="MAW162" s="438"/>
      <c r="MAX162" s="438"/>
      <c r="MAY162" s="438"/>
      <c r="MAZ162" s="438"/>
      <c r="MBA162" s="438"/>
      <c r="MBB162" s="438"/>
      <c r="MBC162" s="438"/>
      <c r="MBD162" s="438"/>
      <c r="MBE162" s="438"/>
      <c r="MBF162" s="438"/>
      <c r="MBG162" s="438"/>
      <c r="MBH162" s="438"/>
      <c r="MBI162" s="438"/>
      <c r="MBJ162" s="438"/>
      <c r="MBK162" s="438"/>
      <c r="MBL162" s="438"/>
      <c r="MBM162" s="438"/>
      <c r="MBN162" s="438"/>
      <c r="MBO162" s="438"/>
      <c r="MBP162" s="438"/>
      <c r="MBQ162" s="438"/>
      <c r="MBR162" s="438"/>
      <c r="MBS162" s="438"/>
      <c r="MBT162" s="438"/>
      <c r="MBU162" s="438"/>
      <c r="MBV162" s="438"/>
      <c r="MBW162" s="438"/>
      <c r="MBX162" s="438"/>
      <c r="MBY162" s="438"/>
      <c r="MBZ162" s="438"/>
      <c r="MCA162" s="438"/>
      <c r="MCB162" s="438"/>
      <c r="MCC162" s="438"/>
      <c r="MCD162" s="438"/>
      <c r="MCE162" s="438"/>
      <c r="MCF162" s="438"/>
      <c r="MCG162" s="438"/>
      <c r="MCH162" s="438"/>
      <c r="MCI162" s="438"/>
      <c r="MCJ162" s="438"/>
      <c r="MCK162" s="438"/>
      <c r="MCL162" s="438"/>
      <c r="MCM162" s="438"/>
      <c r="MCN162" s="438"/>
      <c r="MCO162" s="438"/>
      <c r="MCP162" s="438"/>
      <c r="MCQ162" s="438"/>
      <c r="MCR162" s="438"/>
      <c r="MCS162" s="438"/>
      <c r="MCT162" s="438"/>
      <c r="MCU162" s="438"/>
      <c r="MCV162" s="438"/>
      <c r="MCW162" s="438"/>
      <c r="MCX162" s="438"/>
      <c r="MCY162" s="438"/>
      <c r="MCZ162" s="438"/>
      <c r="MDA162" s="438"/>
      <c r="MDB162" s="438"/>
      <c r="MDC162" s="438"/>
      <c r="MDD162" s="438"/>
      <c r="MDE162" s="438"/>
      <c r="MDF162" s="438"/>
      <c r="MDG162" s="438"/>
      <c r="MDH162" s="438"/>
      <c r="MDI162" s="438"/>
      <c r="MDJ162" s="438"/>
      <c r="MDK162" s="438"/>
      <c r="MDL162" s="438"/>
      <c r="MDM162" s="438"/>
      <c r="MDN162" s="438"/>
      <c r="MDO162" s="438"/>
      <c r="MDP162" s="438"/>
      <c r="MDQ162" s="438"/>
      <c r="MDR162" s="438"/>
      <c r="MDS162" s="438"/>
      <c r="MDT162" s="438"/>
      <c r="MDU162" s="438"/>
      <c r="MDV162" s="438"/>
      <c r="MDW162" s="438"/>
      <c r="MDX162" s="438"/>
      <c r="MDY162" s="438"/>
      <c r="MDZ162" s="438"/>
      <c r="MEA162" s="438"/>
      <c r="MEB162" s="438"/>
      <c r="MEC162" s="438"/>
      <c r="MED162" s="438"/>
      <c r="MEE162" s="438"/>
      <c r="MEF162" s="438"/>
      <c r="MEG162" s="438"/>
      <c r="MEH162" s="438"/>
      <c r="MEI162" s="438"/>
      <c r="MEJ162" s="438"/>
      <c r="MEK162" s="438"/>
      <c r="MEL162" s="438"/>
      <c r="MEM162" s="438"/>
      <c r="MEN162" s="438"/>
      <c r="MEO162" s="438"/>
      <c r="MEP162" s="438"/>
      <c r="MEQ162" s="438"/>
      <c r="MER162" s="438"/>
      <c r="MES162" s="438"/>
      <c r="MET162" s="438"/>
      <c r="MEU162" s="438"/>
      <c r="MEV162" s="438"/>
      <c r="MEW162" s="438"/>
      <c r="MEX162" s="438"/>
      <c r="MEY162" s="438"/>
      <c r="MEZ162" s="438"/>
      <c r="MFA162" s="438"/>
      <c r="MFB162" s="438"/>
      <c r="MFC162" s="438"/>
      <c r="MFD162" s="438"/>
      <c r="MFE162" s="438"/>
      <c r="MFF162" s="438"/>
      <c r="MFG162" s="438"/>
      <c r="MFH162" s="438"/>
      <c r="MFI162" s="438"/>
      <c r="MFJ162" s="438"/>
      <c r="MFK162" s="438"/>
      <c r="MFL162" s="438"/>
      <c r="MFM162" s="438"/>
      <c r="MFN162" s="438"/>
      <c r="MFO162" s="438"/>
      <c r="MFP162" s="438"/>
      <c r="MFQ162" s="438"/>
      <c r="MFR162" s="438"/>
      <c r="MFS162" s="438"/>
      <c r="MFT162" s="438"/>
      <c r="MFU162" s="438"/>
      <c r="MFV162" s="438"/>
      <c r="MFW162" s="438"/>
      <c r="MFX162" s="438"/>
      <c r="MFY162" s="438"/>
      <c r="MFZ162" s="438"/>
      <c r="MGA162" s="438"/>
      <c r="MGB162" s="438"/>
      <c r="MGC162" s="438"/>
      <c r="MGD162" s="438"/>
      <c r="MGE162" s="438"/>
      <c r="MGF162" s="438"/>
      <c r="MGG162" s="438"/>
      <c r="MGH162" s="438"/>
      <c r="MGI162" s="438"/>
      <c r="MGJ162" s="438"/>
      <c r="MGK162" s="438"/>
      <c r="MGL162" s="438"/>
      <c r="MGM162" s="438"/>
      <c r="MGN162" s="438"/>
      <c r="MGO162" s="438"/>
      <c r="MGP162" s="438"/>
      <c r="MGQ162" s="438"/>
      <c r="MGR162" s="438"/>
      <c r="MGS162" s="438"/>
      <c r="MGT162" s="438"/>
      <c r="MGU162" s="438"/>
      <c r="MGV162" s="438"/>
      <c r="MGW162" s="438"/>
      <c r="MGX162" s="438"/>
      <c r="MGY162" s="438"/>
      <c r="MGZ162" s="438"/>
      <c r="MHA162" s="438"/>
      <c r="MHB162" s="438"/>
      <c r="MHC162" s="438"/>
      <c r="MHD162" s="438"/>
      <c r="MHE162" s="438"/>
      <c r="MHF162" s="438"/>
      <c r="MHG162" s="438"/>
      <c r="MHH162" s="438"/>
      <c r="MHI162" s="438"/>
      <c r="MHJ162" s="438"/>
      <c r="MHK162" s="438"/>
      <c r="MHL162" s="438"/>
      <c r="MHM162" s="438"/>
      <c r="MHN162" s="438"/>
      <c r="MHO162" s="438"/>
      <c r="MHP162" s="438"/>
      <c r="MHQ162" s="438"/>
      <c r="MHR162" s="438"/>
      <c r="MHS162" s="438"/>
      <c r="MHT162" s="438"/>
      <c r="MHU162" s="438"/>
      <c r="MHV162" s="438"/>
      <c r="MHW162" s="438"/>
      <c r="MHX162" s="438"/>
      <c r="MHY162" s="438"/>
      <c r="MHZ162" s="438"/>
      <c r="MIA162" s="438"/>
      <c r="MIB162" s="438"/>
      <c r="MIC162" s="438"/>
      <c r="MID162" s="438"/>
      <c r="MIE162" s="438"/>
      <c r="MIF162" s="438"/>
      <c r="MIG162" s="438"/>
      <c r="MIH162" s="438"/>
      <c r="MII162" s="438"/>
      <c r="MIJ162" s="438"/>
      <c r="MIK162" s="438"/>
      <c r="MIL162" s="438"/>
      <c r="MIM162" s="438"/>
      <c r="MIN162" s="438"/>
      <c r="MIO162" s="438"/>
      <c r="MIP162" s="438"/>
      <c r="MIQ162" s="438"/>
      <c r="MIR162" s="438"/>
      <c r="MIS162" s="438"/>
      <c r="MIT162" s="438"/>
      <c r="MIU162" s="438"/>
      <c r="MIV162" s="438"/>
      <c r="MIW162" s="438"/>
      <c r="MIX162" s="438"/>
      <c r="MIY162" s="438"/>
      <c r="MIZ162" s="438"/>
      <c r="MJA162" s="438"/>
      <c r="MJB162" s="438"/>
      <c r="MJC162" s="438"/>
      <c r="MJD162" s="438"/>
      <c r="MJE162" s="438"/>
      <c r="MJF162" s="438"/>
      <c r="MJG162" s="438"/>
      <c r="MJH162" s="438"/>
      <c r="MJI162" s="438"/>
      <c r="MJJ162" s="438"/>
      <c r="MJK162" s="438"/>
      <c r="MJL162" s="438"/>
      <c r="MJM162" s="438"/>
      <c r="MJN162" s="438"/>
      <c r="MJO162" s="438"/>
      <c r="MJP162" s="438"/>
      <c r="MJQ162" s="438"/>
      <c r="MJR162" s="438"/>
      <c r="MJS162" s="438"/>
      <c r="MJT162" s="438"/>
      <c r="MJU162" s="438"/>
      <c r="MJV162" s="438"/>
      <c r="MJW162" s="438"/>
      <c r="MJX162" s="438"/>
      <c r="MJY162" s="438"/>
      <c r="MJZ162" s="438"/>
      <c r="MKA162" s="438"/>
      <c r="MKB162" s="438"/>
      <c r="MKC162" s="438"/>
      <c r="MKD162" s="438"/>
      <c r="MKE162" s="438"/>
      <c r="MKF162" s="438"/>
      <c r="MKG162" s="438"/>
      <c r="MKH162" s="438"/>
      <c r="MKI162" s="438"/>
      <c r="MKJ162" s="438"/>
      <c r="MKK162" s="438"/>
      <c r="MKL162" s="438"/>
      <c r="MKM162" s="438"/>
      <c r="MKN162" s="438"/>
      <c r="MKO162" s="438"/>
      <c r="MKP162" s="438"/>
      <c r="MKQ162" s="438"/>
      <c r="MKR162" s="438"/>
      <c r="MKS162" s="438"/>
      <c r="MKT162" s="438"/>
      <c r="MKU162" s="438"/>
      <c r="MKV162" s="438"/>
      <c r="MKW162" s="438"/>
      <c r="MKX162" s="438"/>
      <c r="MKY162" s="438"/>
      <c r="MKZ162" s="438"/>
      <c r="MLA162" s="438"/>
      <c r="MLB162" s="438"/>
      <c r="MLC162" s="438"/>
      <c r="MLD162" s="438"/>
      <c r="MLE162" s="438"/>
      <c r="MLF162" s="438"/>
      <c r="MLG162" s="438"/>
      <c r="MLH162" s="438"/>
      <c r="MLI162" s="438"/>
      <c r="MLJ162" s="438"/>
      <c r="MLK162" s="438"/>
      <c r="MLL162" s="438"/>
      <c r="MLM162" s="438"/>
      <c r="MLN162" s="438"/>
      <c r="MLO162" s="438"/>
      <c r="MLP162" s="438"/>
      <c r="MLQ162" s="438"/>
      <c r="MLR162" s="438"/>
      <c r="MLS162" s="438"/>
      <c r="MLT162" s="438"/>
      <c r="MLU162" s="438"/>
      <c r="MLV162" s="438"/>
      <c r="MLW162" s="438"/>
      <c r="MLX162" s="438"/>
      <c r="MLY162" s="438"/>
      <c r="MLZ162" s="438"/>
      <c r="MMA162" s="438"/>
      <c r="MMB162" s="438"/>
      <c r="MMC162" s="438"/>
      <c r="MMD162" s="438"/>
      <c r="MME162" s="438"/>
      <c r="MMF162" s="438"/>
      <c r="MMG162" s="438"/>
      <c r="MMH162" s="438"/>
      <c r="MMI162" s="438"/>
      <c r="MMJ162" s="438"/>
      <c r="MMK162" s="438"/>
      <c r="MML162" s="438"/>
      <c r="MMM162" s="438"/>
      <c r="MMN162" s="438"/>
      <c r="MMO162" s="438"/>
      <c r="MMP162" s="438"/>
      <c r="MMQ162" s="438"/>
      <c r="MMR162" s="438"/>
      <c r="MMS162" s="438"/>
      <c r="MMT162" s="438"/>
      <c r="MMU162" s="438"/>
      <c r="MMV162" s="438"/>
      <c r="MMW162" s="438"/>
      <c r="MMX162" s="438"/>
      <c r="MMY162" s="438"/>
      <c r="MMZ162" s="438"/>
      <c r="MNA162" s="438"/>
      <c r="MNB162" s="438"/>
      <c r="MNC162" s="438"/>
      <c r="MND162" s="438"/>
      <c r="MNE162" s="438"/>
      <c r="MNF162" s="438"/>
      <c r="MNG162" s="438"/>
      <c r="MNH162" s="438"/>
      <c r="MNI162" s="438"/>
      <c r="MNJ162" s="438"/>
      <c r="MNK162" s="438"/>
      <c r="MNL162" s="438"/>
      <c r="MNM162" s="438"/>
      <c r="MNN162" s="438"/>
      <c r="MNO162" s="438"/>
      <c r="MNP162" s="438"/>
      <c r="MNQ162" s="438"/>
      <c r="MNR162" s="438"/>
      <c r="MNS162" s="438"/>
      <c r="MNT162" s="438"/>
      <c r="MNU162" s="438"/>
      <c r="MNV162" s="438"/>
      <c r="MNW162" s="438"/>
      <c r="MNX162" s="438"/>
      <c r="MNY162" s="438"/>
      <c r="MNZ162" s="438"/>
      <c r="MOA162" s="438"/>
      <c r="MOB162" s="438"/>
      <c r="MOC162" s="438"/>
      <c r="MOD162" s="438"/>
      <c r="MOE162" s="438"/>
      <c r="MOF162" s="438"/>
      <c r="MOG162" s="438"/>
      <c r="MOH162" s="438"/>
      <c r="MOI162" s="438"/>
      <c r="MOJ162" s="438"/>
      <c r="MOK162" s="438"/>
      <c r="MOL162" s="438"/>
      <c r="MOM162" s="438"/>
      <c r="MON162" s="438"/>
      <c r="MOO162" s="438"/>
      <c r="MOP162" s="438"/>
      <c r="MOQ162" s="438"/>
      <c r="MOR162" s="438"/>
      <c r="MOS162" s="438"/>
      <c r="MOT162" s="438"/>
      <c r="MOU162" s="438"/>
      <c r="MOV162" s="438"/>
      <c r="MOW162" s="438"/>
      <c r="MOX162" s="438"/>
      <c r="MOY162" s="438"/>
      <c r="MOZ162" s="438"/>
      <c r="MPA162" s="438"/>
      <c r="MPB162" s="438"/>
      <c r="MPC162" s="438"/>
      <c r="MPD162" s="438"/>
      <c r="MPE162" s="438"/>
      <c r="MPF162" s="438"/>
      <c r="MPG162" s="438"/>
      <c r="MPH162" s="438"/>
      <c r="MPI162" s="438"/>
      <c r="MPJ162" s="438"/>
      <c r="MPK162" s="438"/>
      <c r="MPL162" s="438"/>
      <c r="MPM162" s="438"/>
      <c r="MPN162" s="438"/>
      <c r="MPO162" s="438"/>
      <c r="MPP162" s="438"/>
      <c r="MPQ162" s="438"/>
      <c r="MPR162" s="438"/>
      <c r="MPS162" s="438"/>
      <c r="MPT162" s="438"/>
      <c r="MPU162" s="438"/>
      <c r="MPV162" s="438"/>
      <c r="MPW162" s="438"/>
      <c r="MPX162" s="438"/>
      <c r="MPY162" s="438"/>
      <c r="MPZ162" s="438"/>
      <c r="MQA162" s="438"/>
      <c r="MQB162" s="438"/>
      <c r="MQC162" s="438"/>
      <c r="MQD162" s="438"/>
      <c r="MQE162" s="438"/>
      <c r="MQF162" s="438"/>
      <c r="MQG162" s="438"/>
      <c r="MQH162" s="438"/>
      <c r="MQI162" s="438"/>
      <c r="MQJ162" s="438"/>
      <c r="MQK162" s="438"/>
      <c r="MQL162" s="438"/>
      <c r="MQM162" s="438"/>
      <c r="MQN162" s="438"/>
      <c r="MQO162" s="438"/>
      <c r="MQP162" s="438"/>
      <c r="MQQ162" s="438"/>
      <c r="MQR162" s="438"/>
      <c r="MQS162" s="438"/>
      <c r="MQT162" s="438"/>
      <c r="MQU162" s="438"/>
      <c r="MQV162" s="438"/>
      <c r="MQW162" s="438"/>
      <c r="MQX162" s="438"/>
      <c r="MQY162" s="438"/>
      <c r="MQZ162" s="438"/>
      <c r="MRA162" s="438"/>
      <c r="MRB162" s="438"/>
      <c r="MRC162" s="438"/>
      <c r="MRD162" s="438"/>
      <c r="MRE162" s="438"/>
      <c r="MRF162" s="438"/>
      <c r="MRG162" s="438"/>
      <c r="MRH162" s="438"/>
      <c r="MRI162" s="438"/>
      <c r="MRJ162" s="438"/>
      <c r="MRK162" s="438"/>
      <c r="MRL162" s="438"/>
      <c r="MRM162" s="438"/>
      <c r="MRN162" s="438"/>
      <c r="MRO162" s="438"/>
      <c r="MRP162" s="438"/>
      <c r="MRQ162" s="438"/>
      <c r="MRR162" s="438"/>
      <c r="MRS162" s="438"/>
      <c r="MRT162" s="438"/>
      <c r="MRU162" s="438"/>
      <c r="MRV162" s="438"/>
      <c r="MRW162" s="438"/>
      <c r="MRX162" s="438"/>
      <c r="MRY162" s="438"/>
      <c r="MRZ162" s="438"/>
      <c r="MSA162" s="438"/>
      <c r="MSB162" s="438"/>
      <c r="MSC162" s="438"/>
      <c r="MSD162" s="438"/>
      <c r="MSE162" s="438"/>
      <c r="MSF162" s="438"/>
      <c r="MSG162" s="438"/>
      <c r="MSH162" s="438"/>
      <c r="MSI162" s="438"/>
      <c r="MSJ162" s="438"/>
      <c r="MSK162" s="438"/>
      <c r="MSL162" s="438"/>
      <c r="MSM162" s="438"/>
      <c r="MSN162" s="438"/>
      <c r="MSO162" s="438"/>
      <c r="MSP162" s="438"/>
      <c r="MSQ162" s="438"/>
      <c r="MSR162" s="438"/>
      <c r="MSS162" s="438"/>
      <c r="MST162" s="438"/>
      <c r="MSU162" s="438"/>
      <c r="MSV162" s="438"/>
      <c r="MSW162" s="438"/>
      <c r="MSX162" s="438"/>
      <c r="MSY162" s="438"/>
      <c r="MSZ162" s="438"/>
      <c r="MTA162" s="438"/>
      <c r="MTB162" s="438"/>
      <c r="MTC162" s="438"/>
      <c r="MTD162" s="438"/>
      <c r="MTE162" s="438"/>
      <c r="MTF162" s="438"/>
      <c r="MTG162" s="438"/>
      <c r="MTH162" s="438"/>
      <c r="MTI162" s="438"/>
      <c r="MTJ162" s="438"/>
      <c r="MTK162" s="438"/>
      <c r="MTL162" s="438"/>
      <c r="MTM162" s="438"/>
      <c r="MTN162" s="438"/>
      <c r="MTO162" s="438"/>
      <c r="MTP162" s="438"/>
      <c r="MTQ162" s="438"/>
      <c r="MTR162" s="438"/>
      <c r="MTS162" s="438"/>
      <c r="MTT162" s="438"/>
      <c r="MTU162" s="438"/>
      <c r="MTV162" s="438"/>
      <c r="MTW162" s="438"/>
      <c r="MTX162" s="438"/>
      <c r="MTY162" s="438"/>
      <c r="MTZ162" s="438"/>
      <c r="MUA162" s="438"/>
      <c r="MUB162" s="438"/>
      <c r="MUC162" s="438"/>
      <c r="MUD162" s="438"/>
      <c r="MUE162" s="438"/>
      <c r="MUF162" s="438"/>
      <c r="MUG162" s="438"/>
      <c r="MUH162" s="438"/>
      <c r="MUI162" s="438"/>
      <c r="MUJ162" s="438"/>
      <c r="MUK162" s="438"/>
      <c r="MUL162" s="438"/>
      <c r="MUM162" s="438"/>
      <c r="MUN162" s="438"/>
      <c r="MUO162" s="438"/>
      <c r="MUP162" s="438"/>
      <c r="MUQ162" s="438"/>
      <c r="MUR162" s="438"/>
      <c r="MUS162" s="438"/>
      <c r="MUT162" s="438"/>
      <c r="MUU162" s="438"/>
      <c r="MUV162" s="438"/>
      <c r="MUW162" s="438"/>
      <c r="MUX162" s="438"/>
      <c r="MUY162" s="438"/>
      <c r="MUZ162" s="438"/>
      <c r="MVA162" s="438"/>
      <c r="MVB162" s="438"/>
      <c r="MVC162" s="438"/>
      <c r="MVD162" s="438"/>
      <c r="MVE162" s="438"/>
      <c r="MVF162" s="438"/>
      <c r="MVG162" s="438"/>
      <c r="MVH162" s="438"/>
      <c r="MVI162" s="438"/>
      <c r="MVJ162" s="438"/>
      <c r="MVK162" s="438"/>
      <c r="MVL162" s="438"/>
      <c r="MVM162" s="438"/>
      <c r="MVN162" s="438"/>
      <c r="MVO162" s="438"/>
      <c r="MVP162" s="438"/>
      <c r="MVQ162" s="438"/>
      <c r="MVR162" s="438"/>
      <c r="MVS162" s="438"/>
      <c r="MVT162" s="438"/>
      <c r="MVU162" s="438"/>
      <c r="MVV162" s="438"/>
      <c r="MVW162" s="438"/>
      <c r="MVX162" s="438"/>
      <c r="MVY162" s="438"/>
      <c r="MVZ162" s="438"/>
      <c r="MWA162" s="438"/>
      <c r="MWB162" s="438"/>
      <c r="MWC162" s="438"/>
      <c r="MWD162" s="438"/>
      <c r="MWE162" s="438"/>
      <c r="MWF162" s="438"/>
      <c r="MWG162" s="438"/>
      <c r="MWH162" s="438"/>
      <c r="MWI162" s="438"/>
      <c r="MWJ162" s="438"/>
      <c r="MWK162" s="438"/>
      <c r="MWL162" s="438"/>
      <c r="MWM162" s="438"/>
      <c r="MWN162" s="438"/>
      <c r="MWO162" s="438"/>
      <c r="MWP162" s="438"/>
      <c r="MWQ162" s="438"/>
      <c r="MWR162" s="438"/>
      <c r="MWS162" s="438"/>
      <c r="MWT162" s="438"/>
      <c r="MWU162" s="438"/>
      <c r="MWV162" s="438"/>
      <c r="MWW162" s="438"/>
      <c r="MWX162" s="438"/>
      <c r="MWY162" s="438"/>
      <c r="MWZ162" s="438"/>
      <c r="MXA162" s="438"/>
      <c r="MXB162" s="438"/>
      <c r="MXC162" s="438"/>
      <c r="MXD162" s="438"/>
      <c r="MXE162" s="438"/>
      <c r="MXF162" s="438"/>
      <c r="MXG162" s="438"/>
      <c r="MXH162" s="438"/>
      <c r="MXI162" s="438"/>
      <c r="MXJ162" s="438"/>
      <c r="MXK162" s="438"/>
      <c r="MXL162" s="438"/>
      <c r="MXM162" s="438"/>
      <c r="MXN162" s="438"/>
      <c r="MXO162" s="438"/>
      <c r="MXP162" s="438"/>
      <c r="MXQ162" s="438"/>
      <c r="MXR162" s="438"/>
      <c r="MXS162" s="438"/>
      <c r="MXT162" s="438"/>
      <c r="MXU162" s="438"/>
      <c r="MXV162" s="438"/>
      <c r="MXW162" s="438"/>
      <c r="MXX162" s="438"/>
      <c r="MXY162" s="438"/>
      <c r="MXZ162" s="438"/>
      <c r="MYA162" s="438"/>
      <c r="MYB162" s="438"/>
      <c r="MYC162" s="438"/>
      <c r="MYD162" s="438"/>
      <c r="MYE162" s="438"/>
      <c r="MYF162" s="438"/>
      <c r="MYG162" s="438"/>
      <c r="MYH162" s="438"/>
      <c r="MYI162" s="438"/>
      <c r="MYJ162" s="438"/>
      <c r="MYK162" s="438"/>
      <c r="MYL162" s="438"/>
      <c r="MYM162" s="438"/>
      <c r="MYN162" s="438"/>
      <c r="MYO162" s="438"/>
      <c r="MYP162" s="438"/>
      <c r="MYQ162" s="438"/>
      <c r="MYR162" s="438"/>
      <c r="MYS162" s="438"/>
      <c r="MYT162" s="438"/>
      <c r="MYU162" s="438"/>
      <c r="MYV162" s="438"/>
      <c r="MYW162" s="438"/>
      <c r="MYX162" s="438"/>
      <c r="MYY162" s="438"/>
      <c r="MYZ162" s="438"/>
      <c r="MZA162" s="438"/>
      <c r="MZB162" s="438"/>
      <c r="MZC162" s="438"/>
      <c r="MZD162" s="438"/>
      <c r="MZE162" s="438"/>
      <c r="MZF162" s="438"/>
      <c r="MZG162" s="438"/>
      <c r="MZH162" s="438"/>
      <c r="MZI162" s="438"/>
      <c r="MZJ162" s="438"/>
      <c r="MZK162" s="438"/>
      <c r="MZL162" s="438"/>
      <c r="MZM162" s="438"/>
      <c r="MZN162" s="438"/>
      <c r="MZO162" s="438"/>
      <c r="MZP162" s="438"/>
      <c r="MZQ162" s="438"/>
      <c r="MZR162" s="438"/>
      <c r="MZS162" s="438"/>
      <c r="MZT162" s="438"/>
      <c r="MZU162" s="438"/>
      <c r="MZV162" s="438"/>
      <c r="MZW162" s="438"/>
      <c r="MZX162" s="438"/>
      <c r="MZY162" s="438"/>
      <c r="MZZ162" s="438"/>
      <c r="NAA162" s="438"/>
      <c r="NAB162" s="438"/>
      <c r="NAC162" s="438"/>
      <c r="NAD162" s="438"/>
      <c r="NAE162" s="438"/>
      <c r="NAF162" s="438"/>
      <c r="NAG162" s="438"/>
      <c r="NAH162" s="438"/>
      <c r="NAI162" s="438"/>
      <c r="NAJ162" s="438"/>
      <c r="NAK162" s="438"/>
      <c r="NAL162" s="438"/>
      <c r="NAM162" s="438"/>
      <c r="NAN162" s="438"/>
      <c r="NAO162" s="438"/>
      <c r="NAP162" s="438"/>
      <c r="NAQ162" s="438"/>
      <c r="NAR162" s="438"/>
      <c r="NAS162" s="438"/>
      <c r="NAT162" s="438"/>
      <c r="NAU162" s="438"/>
      <c r="NAV162" s="438"/>
      <c r="NAW162" s="438"/>
      <c r="NAX162" s="438"/>
      <c r="NAY162" s="438"/>
      <c r="NAZ162" s="438"/>
      <c r="NBA162" s="438"/>
      <c r="NBB162" s="438"/>
      <c r="NBC162" s="438"/>
      <c r="NBD162" s="438"/>
      <c r="NBE162" s="438"/>
      <c r="NBF162" s="438"/>
      <c r="NBG162" s="438"/>
      <c r="NBH162" s="438"/>
      <c r="NBI162" s="438"/>
      <c r="NBJ162" s="438"/>
      <c r="NBK162" s="438"/>
      <c r="NBL162" s="438"/>
      <c r="NBM162" s="438"/>
      <c r="NBN162" s="438"/>
      <c r="NBO162" s="438"/>
      <c r="NBP162" s="438"/>
      <c r="NBQ162" s="438"/>
      <c r="NBR162" s="438"/>
      <c r="NBS162" s="438"/>
      <c r="NBT162" s="438"/>
      <c r="NBU162" s="438"/>
      <c r="NBV162" s="438"/>
      <c r="NBW162" s="438"/>
      <c r="NBX162" s="438"/>
      <c r="NBY162" s="438"/>
      <c r="NBZ162" s="438"/>
      <c r="NCA162" s="438"/>
      <c r="NCB162" s="438"/>
      <c r="NCC162" s="438"/>
      <c r="NCD162" s="438"/>
      <c r="NCE162" s="438"/>
      <c r="NCF162" s="438"/>
      <c r="NCG162" s="438"/>
      <c r="NCH162" s="438"/>
      <c r="NCI162" s="438"/>
      <c r="NCJ162" s="438"/>
      <c r="NCK162" s="438"/>
      <c r="NCL162" s="438"/>
      <c r="NCM162" s="438"/>
      <c r="NCN162" s="438"/>
      <c r="NCO162" s="438"/>
      <c r="NCP162" s="438"/>
      <c r="NCQ162" s="438"/>
      <c r="NCR162" s="438"/>
      <c r="NCS162" s="438"/>
      <c r="NCT162" s="438"/>
      <c r="NCU162" s="438"/>
      <c r="NCV162" s="438"/>
      <c r="NCW162" s="438"/>
      <c r="NCX162" s="438"/>
      <c r="NCY162" s="438"/>
      <c r="NCZ162" s="438"/>
      <c r="NDA162" s="438"/>
      <c r="NDB162" s="438"/>
      <c r="NDC162" s="438"/>
      <c r="NDD162" s="438"/>
      <c r="NDE162" s="438"/>
      <c r="NDF162" s="438"/>
      <c r="NDG162" s="438"/>
      <c r="NDH162" s="438"/>
      <c r="NDI162" s="438"/>
      <c r="NDJ162" s="438"/>
      <c r="NDK162" s="438"/>
      <c r="NDL162" s="438"/>
      <c r="NDM162" s="438"/>
      <c r="NDN162" s="438"/>
      <c r="NDO162" s="438"/>
      <c r="NDP162" s="438"/>
      <c r="NDQ162" s="438"/>
      <c r="NDR162" s="438"/>
      <c r="NDS162" s="438"/>
      <c r="NDT162" s="438"/>
      <c r="NDU162" s="438"/>
      <c r="NDV162" s="438"/>
      <c r="NDW162" s="438"/>
      <c r="NDX162" s="438"/>
      <c r="NDY162" s="438"/>
      <c r="NDZ162" s="438"/>
      <c r="NEA162" s="438"/>
      <c r="NEB162" s="438"/>
      <c r="NEC162" s="438"/>
      <c r="NED162" s="438"/>
      <c r="NEE162" s="438"/>
      <c r="NEF162" s="438"/>
      <c r="NEG162" s="438"/>
      <c r="NEH162" s="438"/>
      <c r="NEI162" s="438"/>
      <c r="NEJ162" s="438"/>
      <c r="NEK162" s="438"/>
      <c r="NEL162" s="438"/>
      <c r="NEM162" s="438"/>
      <c r="NEN162" s="438"/>
      <c r="NEO162" s="438"/>
      <c r="NEP162" s="438"/>
      <c r="NEQ162" s="438"/>
      <c r="NER162" s="438"/>
      <c r="NES162" s="438"/>
      <c r="NET162" s="438"/>
      <c r="NEU162" s="438"/>
      <c r="NEV162" s="438"/>
      <c r="NEW162" s="438"/>
      <c r="NEX162" s="438"/>
      <c r="NEY162" s="438"/>
      <c r="NEZ162" s="438"/>
      <c r="NFA162" s="438"/>
      <c r="NFB162" s="438"/>
      <c r="NFC162" s="438"/>
      <c r="NFD162" s="438"/>
      <c r="NFE162" s="438"/>
      <c r="NFF162" s="438"/>
      <c r="NFG162" s="438"/>
      <c r="NFH162" s="438"/>
      <c r="NFI162" s="438"/>
      <c r="NFJ162" s="438"/>
      <c r="NFK162" s="438"/>
      <c r="NFL162" s="438"/>
      <c r="NFM162" s="438"/>
      <c r="NFN162" s="438"/>
      <c r="NFO162" s="438"/>
      <c r="NFP162" s="438"/>
      <c r="NFQ162" s="438"/>
      <c r="NFR162" s="438"/>
      <c r="NFS162" s="438"/>
      <c r="NFT162" s="438"/>
      <c r="NFU162" s="438"/>
      <c r="NFV162" s="438"/>
      <c r="NFW162" s="438"/>
      <c r="NFX162" s="438"/>
      <c r="NFY162" s="438"/>
      <c r="NFZ162" s="438"/>
      <c r="NGA162" s="438"/>
      <c r="NGB162" s="438"/>
      <c r="NGC162" s="438"/>
      <c r="NGD162" s="438"/>
      <c r="NGE162" s="438"/>
      <c r="NGF162" s="438"/>
      <c r="NGG162" s="438"/>
      <c r="NGH162" s="438"/>
      <c r="NGI162" s="438"/>
      <c r="NGJ162" s="438"/>
      <c r="NGK162" s="438"/>
      <c r="NGL162" s="438"/>
      <c r="NGM162" s="438"/>
      <c r="NGN162" s="438"/>
      <c r="NGO162" s="438"/>
      <c r="NGP162" s="438"/>
      <c r="NGQ162" s="438"/>
      <c r="NGR162" s="438"/>
      <c r="NGS162" s="438"/>
      <c r="NGT162" s="438"/>
      <c r="NGU162" s="438"/>
      <c r="NGV162" s="438"/>
      <c r="NGW162" s="438"/>
      <c r="NGX162" s="438"/>
      <c r="NGY162" s="438"/>
      <c r="NGZ162" s="438"/>
      <c r="NHA162" s="438"/>
      <c r="NHB162" s="438"/>
      <c r="NHC162" s="438"/>
      <c r="NHD162" s="438"/>
      <c r="NHE162" s="438"/>
      <c r="NHF162" s="438"/>
      <c r="NHG162" s="438"/>
      <c r="NHH162" s="438"/>
      <c r="NHI162" s="438"/>
      <c r="NHJ162" s="438"/>
      <c r="NHK162" s="438"/>
      <c r="NHL162" s="438"/>
      <c r="NHM162" s="438"/>
      <c r="NHN162" s="438"/>
      <c r="NHO162" s="438"/>
      <c r="NHP162" s="438"/>
      <c r="NHQ162" s="438"/>
      <c r="NHR162" s="438"/>
      <c r="NHS162" s="438"/>
      <c r="NHT162" s="438"/>
      <c r="NHU162" s="438"/>
      <c r="NHV162" s="438"/>
      <c r="NHW162" s="438"/>
      <c r="NHX162" s="438"/>
      <c r="NHY162" s="438"/>
      <c r="NHZ162" s="438"/>
      <c r="NIA162" s="438"/>
      <c r="NIB162" s="438"/>
      <c r="NIC162" s="438"/>
      <c r="NID162" s="438"/>
      <c r="NIE162" s="438"/>
      <c r="NIF162" s="438"/>
      <c r="NIG162" s="438"/>
      <c r="NIH162" s="438"/>
      <c r="NII162" s="438"/>
      <c r="NIJ162" s="438"/>
      <c r="NIK162" s="438"/>
      <c r="NIL162" s="438"/>
      <c r="NIM162" s="438"/>
      <c r="NIN162" s="438"/>
      <c r="NIO162" s="438"/>
      <c r="NIP162" s="438"/>
      <c r="NIQ162" s="438"/>
      <c r="NIR162" s="438"/>
      <c r="NIS162" s="438"/>
      <c r="NIT162" s="438"/>
      <c r="NIU162" s="438"/>
      <c r="NIV162" s="438"/>
      <c r="NIW162" s="438"/>
      <c r="NIX162" s="438"/>
      <c r="NIY162" s="438"/>
      <c r="NIZ162" s="438"/>
      <c r="NJA162" s="438"/>
      <c r="NJB162" s="438"/>
      <c r="NJC162" s="438"/>
      <c r="NJD162" s="438"/>
      <c r="NJE162" s="438"/>
      <c r="NJF162" s="438"/>
      <c r="NJG162" s="438"/>
      <c r="NJH162" s="438"/>
      <c r="NJI162" s="438"/>
      <c r="NJJ162" s="438"/>
      <c r="NJK162" s="438"/>
      <c r="NJL162" s="438"/>
      <c r="NJM162" s="438"/>
      <c r="NJN162" s="438"/>
      <c r="NJO162" s="438"/>
      <c r="NJP162" s="438"/>
      <c r="NJQ162" s="438"/>
      <c r="NJR162" s="438"/>
      <c r="NJS162" s="438"/>
      <c r="NJT162" s="438"/>
      <c r="NJU162" s="438"/>
      <c r="NJV162" s="438"/>
      <c r="NJW162" s="438"/>
      <c r="NJX162" s="438"/>
      <c r="NJY162" s="438"/>
      <c r="NJZ162" s="438"/>
      <c r="NKA162" s="438"/>
      <c r="NKB162" s="438"/>
      <c r="NKC162" s="438"/>
      <c r="NKD162" s="438"/>
      <c r="NKE162" s="438"/>
      <c r="NKF162" s="438"/>
      <c r="NKG162" s="438"/>
      <c r="NKH162" s="438"/>
      <c r="NKI162" s="438"/>
      <c r="NKJ162" s="438"/>
      <c r="NKK162" s="438"/>
      <c r="NKL162" s="438"/>
      <c r="NKM162" s="438"/>
      <c r="NKN162" s="438"/>
      <c r="NKO162" s="438"/>
      <c r="NKP162" s="438"/>
      <c r="NKQ162" s="438"/>
      <c r="NKR162" s="438"/>
      <c r="NKS162" s="438"/>
      <c r="NKT162" s="438"/>
      <c r="NKU162" s="438"/>
      <c r="NKV162" s="438"/>
      <c r="NKW162" s="438"/>
      <c r="NKX162" s="438"/>
      <c r="NKY162" s="438"/>
      <c r="NKZ162" s="438"/>
      <c r="NLA162" s="438"/>
      <c r="NLB162" s="438"/>
      <c r="NLC162" s="438"/>
      <c r="NLD162" s="438"/>
      <c r="NLE162" s="438"/>
      <c r="NLF162" s="438"/>
      <c r="NLG162" s="438"/>
      <c r="NLH162" s="438"/>
      <c r="NLI162" s="438"/>
      <c r="NLJ162" s="438"/>
      <c r="NLK162" s="438"/>
      <c r="NLL162" s="438"/>
      <c r="NLM162" s="438"/>
      <c r="NLN162" s="438"/>
      <c r="NLO162" s="438"/>
      <c r="NLP162" s="438"/>
      <c r="NLQ162" s="438"/>
      <c r="NLR162" s="438"/>
      <c r="NLS162" s="438"/>
      <c r="NLT162" s="438"/>
      <c r="NLU162" s="438"/>
      <c r="NLV162" s="438"/>
      <c r="NLW162" s="438"/>
      <c r="NLX162" s="438"/>
      <c r="NLY162" s="438"/>
      <c r="NLZ162" s="438"/>
      <c r="NMA162" s="438"/>
      <c r="NMB162" s="438"/>
      <c r="NMC162" s="438"/>
      <c r="NMD162" s="438"/>
      <c r="NME162" s="438"/>
      <c r="NMF162" s="438"/>
      <c r="NMG162" s="438"/>
      <c r="NMH162" s="438"/>
      <c r="NMI162" s="438"/>
      <c r="NMJ162" s="438"/>
      <c r="NMK162" s="438"/>
      <c r="NML162" s="438"/>
      <c r="NMM162" s="438"/>
      <c r="NMN162" s="438"/>
      <c r="NMO162" s="438"/>
      <c r="NMP162" s="438"/>
      <c r="NMQ162" s="438"/>
      <c r="NMR162" s="438"/>
      <c r="NMS162" s="438"/>
      <c r="NMT162" s="438"/>
      <c r="NMU162" s="438"/>
      <c r="NMV162" s="438"/>
      <c r="NMW162" s="438"/>
      <c r="NMX162" s="438"/>
      <c r="NMY162" s="438"/>
      <c r="NMZ162" s="438"/>
      <c r="NNA162" s="438"/>
      <c r="NNB162" s="438"/>
      <c r="NNC162" s="438"/>
      <c r="NND162" s="438"/>
      <c r="NNE162" s="438"/>
      <c r="NNF162" s="438"/>
      <c r="NNG162" s="438"/>
      <c r="NNH162" s="438"/>
      <c r="NNI162" s="438"/>
      <c r="NNJ162" s="438"/>
      <c r="NNK162" s="438"/>
      <c r="NNL162" s="438"/>
      <c r="NNM162" s="438"/>
      <c r="NNN162" s="438"/>
      <c r="NNO162" s="438"/>
      <c r="NNP162" s="438"/>
      <c r="NNQ162" s="438"/>
      <c r="NNR162" s="438"/>
      <c r="NNS162" s="438"/>
      <c r="NNT162" s="438"/>
      <c r="NNU162" s="438"/>
      <c r="NNV162" s="438"/>
      <c r="NNW162" s="438"/>
      <c r="NNX162" s="438"/>
      <c r="NNY162" s="438"/>
      <c r="NNZ162" s="438"/>
      <c r="NOA162" s="438"/>
      <c r="NOB162" s="438"/>
      <c r="NOC162" s="438"/>
      <c r="NOD162" s="438"/>
      <c r="NOE162" s="438"/>
      <c r="NOF162" s="438"/>
      <c r="NOG162" s="438"/>
      <c r="NOH162" s="438"/>
      <c r="NOI162" s="438"/>
      <c r="NOJ162" s="438"/>
      <c r="NOK162" s="438"/>
      <c r="NOL162" s="438"/>
      <c r="NOM162" s="438"/>
      <c r="NON162" s="438"/>
      <c r="NOO162" s="438"/>
      <c r="NOP162" s="438"/>
      <c r="NOQ162" s="438"/>
      <c r="NOR162" s="438"/>
      <c r="NOS162" s="438"/>
      <c r="NOT162" s="438"/>
      <c r="NOU162" s="438"/>
      <c r="NOV162" s="438"/>
      <c r="NOW162" s="438"/>
      <c r="NOX162" s="438"/>
      <c r="NOY162" s="438"/>
      <c r="NOZ162" s="438"/>
      <c r="NPA162" s="438"/>
      <c r="NPB162" s="438"/>
      <c r="NPC162" s="438"/>
      <c r="NPD162" s="438"/>
      <c r="NPE162" s="438"/>
      <c r="NPF162" s="438"/>
      <c r="NPG162" s="438"/>
      <c r="NPH162" s="438"/>
      <c r="NPI162" s="438"/>
      <c r="NPJ162" s="438"/>
      <c r="NPK162" s="438"/>
      <c r="NPL162" s="438"/>
      <c r="NPM162" s="438"/>
      <c r="NPN162" s="438"/>
      <c r="NPO162" s="438"/>
      <c r="NPP162" s="438"/>
      <c r="NPQ162" s="438"/>
      <c r="NPR162" s="438"/>
      <c r="NPS162" s="438"/>
      <c r="NPT162" s="438"/>
      <c r="NPU162" s="438"/>
      <c r="NPV162" s="438"/>
      <c r="NPW162" s="438"/>
      <c r="NPX162" s="438"/>
      <c r="NPY162" s="438"/>
      <c r="NPZ162" s="438"/>
      <c r="NQA162" s="438"/>
      <c r="NQB162" s="438"/>
      <c r="NQC162" s="438"/>
      <c r="NQD162" s="438"/>
      <c r="NQE162" s="438"/>
      <c r="NQF162" s="438"/>
      <c r="NQG162" s="438"/>
      <c r="NQH162" s="438"/>
      <c r="NQI162" s="438"/>
      <c r="NQJ162" s="438"/>
      <c r="NQK162" s="438"/>
      <c r="NQL162" s="438"/>
      <c r="NQM162" s="438"/>
      <c r="NQN162" s="438"/>
      <c r="NQO162" s="438"/>
      <c r="NQP162" s="438"/>
      <c r="NQQ162" s="438"/>
      <c r="NQR162" s="438"/>
      <c r="NQS162" s="438"/>
      <c r="NQT162" s="438"/>
      <c r="NQU162" s="438"/>
      <c r="NQV162" s="438"/>
      <c r="NQW162" s="438"/>
      <c r="NQX162" s="438"/>
      <c r="NQY162" s="438"/>
      <c r="NQZ162" s="438"/>
      <c r="NRA162" s="438"/>
      <c r="NRB162" s="438"/>
      <c r="NRC162" s="438"/>
      <c r="NRD162" s="438"/>
      <c r="NRE162" s="438"/>
      <c r="NRF162" s="438"/>
      <c r="NRG162" s="438"/>
      <c r="NRH162" s="438"/>
      <c r="NRI162" s="438"/>
      <c r="NRJ162" s="438"/>
      <c r="NRK162" s="438"/>
      <c r="NRL162" s="438"/>
      <c r="NRM162" s="438"/>
      <c r="NRN162" s="438"/>
      <c r="NRO162" s="438"/>
      <c r="NRP162" s="438"/>
      <c r="NRQ162" s="438"/>
      <c r="NRR162" s="438"/>
      <c r="NRS162" s="438"/>
      <c r="NRT162" s="438"/>
      <c r="NRU162" s="438"/>
      <c r="NRV162" s="438"/>
      <c r="NRW162" s="438"/>
      <c r="NRX162" s="438"/>
      <c r="NRY162" s="438"/>
      <c r="NRZ162" s="438"/>
      <c r="NSA162" s="438"/>
      <c r="NSB162" s="438"/>
      <c r="NSC162" s="438"/>
      <c r="NSD162" s="438"/>
      <c r="NSE162" s="438"/>
      <c r="NSF162" s="438"/>
      <c r="NSG162" s="438"/>
      <c r="NSH162" s="438"/>
      <c r="NSI162" s="438"/>
      <c r="NSJ162" s="438"/>
      <c r="NSK162" s="438"/>
      <c r="NSL162" s="438"/>
      <c r="NSM162" s="438"/>
      <c r="NSN162" s="438"/>
      <c r="NSO162" s="438"/>
      <c r="NSP162" s="438"/>
      <c r="NSQ162" s="438"/>
      <c r="NSR162" s="438"/>
      <c r="NSS162" s="438"/>
      <c r="NST162" s="438"/>
      <c r="NSU162" s="438"/>
      <c r="NSV162" s="438"/>
      <c r="NSW162" s="438"/>
      <c r="NSX162" s="438"/>
      <c r="NSY162" s="438"/>
      <c r="NSZ162" s="438"/>
      <c r="NTA162" s="438"/>
      <c r="NTB162" s="438"/>
      <c r="NTC162" s="438"/>
      <c r="NTD162" s="438"/>
      <c r="NTE162" s="438"/>
      <c r="NTF162" s="438"/>
      <c r="NTG162" s="438"/>
      <c r="NTH162" s="438"/>
      <c r="NTI162" s="438"/>
      <c r="NTJ162" s="438"/>
      <c r="NTK162" s="438"/>
      <c r="NTL162" s="438"/>
      <c r="NTM162" s="438"/>
      <c r="NTN162" s="438"/>
      <c r="NTO162" s="438"/>
      <c r="NTP162" s="438"/>
      <c r="NTQ162" s="438"/>
      <c r="NTR162" s="438"/>
      <c r="NTS162" s="438"/>
      <c r="NTT162" s="438"/>
      <c r="NTU162" s="438"/>
      <c r="NTV162" s="438"/>
      <c r="NTW162" s="438"/>
      <c r="NTX162" s="438"/>
      <c r="NTY162" s="438"/>
      <c r="NTZ162" s="438"/>
      <c r="NUA162" s="438"/>
      <c r="NUB162" s="438"/>
      <c r="NUC162" s="438"/>
      <c r="NUD162" s="438"/>
      <c r="NUE162" s="438"/>
      <c r="NUF162" s="438"/>
      <c r="NUG162" s="438"/>
      <c r="NUH162" s="438"/>
      <c r="NUI162" s="438"/>
      <c r="NUJ162" s="438"/>
      <c r="NUK162" s="438"/>
      <c r="NUL162" s="438"/>
      <c r="NUM162" s="438"/>
      <c r="NUN162" s="438"/>
      <c r="NUO162" s="438"/>
      <c r="NUP162" s="438"/>
      <c r="NUQ162" s="438"/>
      <c r="NUR162" s="438"/>
      <c r="NUS162" s="438"/>
      <c r="NUT162" s="438"/>
      <c r="NUU162" s="438"/>
      <c r="NUV162" s="438"/>
      <c r="NUW162" s="438"/>
      <c r="NUX162" s="438"/>
      <c r="NUY162" s="438"/>
      <c r="NUZ162" s="438"/>
      <c r="NVA162" s="438"/>
      <c r="NVB162" s="438"/>
      <c r="NVC162" s="438"/>
      <c r="NVD162" s="438"/>
      <c r="NVE162" s="438"/>
      <c r="NVF162" s="438"/>
      <c r="NVG162" s="438"/>
      <c r="NVH162" s="438"/>
      <c r="NVI162" s="438"/>
      <c r="NVJ162" s="438"/>
      <c r="NVK162" s="438"/>
      <c r="NVL162" s="438"/>
      <c r="NVM162" s="438"/>
      <c r="NVN162" s="438"/>
      <c r="NVO162" s="438"/>
      <c r="NVP162" s="438"/>
      <c r="NVQ162" s="438"/>
      <c r="NVR162" s="438"/>
      <c r="NVS162" s="438"/>
      <c r="NVT162" s="438"/>
      <c r="NVU162" s="438"/>
      <c r="NVV162" s="438"/>
      <c r="NVW162" s="438"/>
      <c r="NVX162" s="438"/>
      <c r="NVY162" s="438"/>
      <c r="NVZ162" s="438"/>
      <c r="NWA162" s="438"/>
      <c r="NWB162" s="438"/>
      <c r="NWC162" s="438"/>
      <c r="NWD162" s="438"/>
      <c r="NWE162" s="438"/>
      <c r="NWF162" s="438"/>
      <c r="NWG162" s="438"/>
      <c r="NWH162" s="438"/>
      <c r="NWI162" s="438"/>
      <c r="NWJ162" s="438"/>
      <c r="NWK162" s="438"/>
      <c r="NWL162" s="438"/>
      <c r="NWM162" s="438"/>
      <c r="NWN162" s="438"/>
      <c r="NWO162" s="438"/>
      <c r="NWP162" s="438"/>
      <c r="NWQ162" s="438"/>
      <c r="NWR162" s="438"/>
      <c r="NWS162" s="438"/>
      <c r="NWT162" s="438"/>
      <c r="NWU162" s="438"/>
      <c r="NWV162" s="438"/>
      <c r="NWW162" s="438"/>
      <c r="NWX162" s="438"/>
      <c r="NWY162" s="438"/>
      <c r="NWZ162" s="438"/>
      <c r="NXA162" s="438"/>
      <c r="NXB162" s="438"/>
      <c r="NXC162" s="438"/>
      <c r="NXD162" s="438"/>
      <c r="NXE162" s="438"/>
      <c r="NXF162" s="438"/>
      <c r="NXG162" s="438"/>
      <c r="NXH162" s="438"/>
      <c r="NXI162" s="438"/>
      <c r="NXJ162" s="438"/>
      <c r="NXK162" s="438"/>
      <c r="NXL162" s="438"/>
      <c r="NXM162" s="438"/>
      <c r="NXN162" s="438"/>
      <c r="NXO162" s="438"/>
      <c r="NXP162" s="438"/>
      <c r="NXQ162" s="438"/>
      <c r="NXR162" s="438"/>
      <c r="NXS162" s="438"/>
      <c r="NXT162" s="438"/>
      <c r="NXU162" s="438"/>
      <c r="NXV162" s="438"/>
      <c r="NXW162" s="438"/>
      <c r="NXX162" s="438"/>
      <c r="NXY162" s="438"/>
      <c r="NXZ162" s="438"/>
      <c r="NYA162" s="438"/>
      <c r="NYB162" s="438"/>
      <c r="NYC162" s="438"/>
      <c r="NYD162" s="438"/>
      <c r="NYE162" s="438"/>
      <c r="NYF162" s="438"/>
      <c r="NYG162" s="438"/>
      <c r="NYH162" s="438"/>
      <c r="NYI162" s="438"/>
      <c r="NYJ162" s="438"/>
      <c r="NYK162" s="438"/>
      <c r="NYL162" s="438"/>
      <c r="NYM162" s="438"/>
      <c r="NYN162" s="438"/>
      <c r="NYO162" s="438"/>
      <c r="NYP162" s="438"/>
      <c r="NYQ162" s="438"/>
      <c r="NYR162" s="438"/>
      <c r="NYS162" s="438"/>
      <c r="NYT162" s="438"/>
      <c r="NYU162" s="438"/>
      <c r="NYV162" s="438"/>
      <c r="NYW162" s="438"/>
      <c r="NYX162" s="438"/>
      <c r="NYY162" s="438"/>
      <c r="NYZ162" s="438"/>
      <c r="NZA162" s="438"/>
      <c r="NZB162" s="438"/>
      <c r="NZC162" s="438"/>
      <c r="NZD162" s="438"/>
      <c r="NZE162" s="438"/>
      <c r="NZF162" s="438"/>
      <c r="NZG162" s="438"/>
      <c r="NZH162" s="438"/>
      <c r="NZI162" s="438"/>
      <c r="NZJ162" s="438"/>
      <c r="NZK162" s="438"/>
      <c r="NZL162" s="438"/>
      <c r="NZM162" s="438"/>
      <c r="NZN162" s="438"/>
      <c r="NZO162" s="438"/>
      <c r="NZP162" s="438"/>
      <c r="NZQ162" s="438"/>
      <c r="NZR162" s="438"/>
      <c r="NZS162" s="438"/>
      <c r="NZT162" s="438"/>
      <c r="NZU162" s="438"/>
      <c r="NZV162" s="438"/>
      <c r="NZW162" s="438"/>
      <c r="NZX162" s="438"/>
      <c r="NZY162" s="438"/>
      <c r="NZZ162" s="438"/>
      <c r="OAA162" s="438"/>
      <c r="OAB162" s="438"/>
      <c r="OAC162" s="438"/>
      <c r="OAD162" s="438"/>
      <c r="OAE162" s="438"/>
      <c r="OAF162" s="438"/>
      <c r="OAG162" s="438"/>
      <c r="OAH162" s="438"/>
      <c r="OAI162" s="438"/>
      <c r="OAJ162" s="438"/>
      <c r="OAK162" s="438"/>
      <c r="OAL162" s="438"/>
      <c r="OAM162" s="438"/>
      <c r="OAN162" s="438"/>
      <c r="OAO162" s="438"/>
      <c r="OAP162" s="438"/>
      <c r="OAQ162" s="438"/>
      <c r="OAR162" s="438"/>
      <c r="OAS162" s="438"/>
      <c r="OAT162" s="438"/>
      <c r="OAU162" s="438"/>
      <c r="OAV162" s="438"/>
      <c r="OAW162" s="438"/>
      <c r="OAX162" s="438"/>
      <c r="OAY162" s="438"/>
      <c r="OAZ162" s="438"/>
      <c r="OBA162" s="438"/>
      <c r="OBB162" s="438"/>
      <c r="OBC162" s="438"/>
      <c r="OBD162" s="438"/>
      <c r="OBE162" s="438"/>
      <c r="OBF162" s="438"/>
      <c r="OBG162" s="438"/>
      <c r="OBH162" s="438"/>
      <c r="OBI162" s="438"/>
      <c r="OBJ162" s="438"/>
      <c r="OBK162" s="438"/>
      <c r="OBL162" s="438"/>
      <c r="OBM162" s="438"/>
      <c r="OBN162" s="438"/>
      <c r="OBO162" s="438"/>
      <c r="OBP162" s="438"/>
      <c r="OBQ162" s="438"/>
      <c r="OBR162" s="438"/>
      <c r="OBS162" s="438"/>
      <c r="OBT162" s="438"/>
      <c r="OBU162" s="438"/>
      <c r="OBV162" s="438"/>
      <c r="OBW162" s="438"/>
      <c r="OBX162" s="438"/>
      <c r="OBY162" s="438"/>
      <c r="OBZ162" s="438"/>
      <c r="OCA162" s="438"/>
      <c r="OCB162" s="438"/>
      <c r="OCC162" s="438"/>
      <c r="OCD162" s="438"/>
      <c r="OCE162" s="438"/>
      <c r="OCF162" s="438"/>
      <c r="OCG162" s="438"/>
      <c r="OCH162" s="438"/>
      <c r="OCI162" s="438"/>
      <c r="OCJ162" s="438"/>
      <c r="OCK162" s="438"/>
      <c r="OCL162" s="438"/>
      <c r="OCM162" s="438"/>
      <c r="OCN162" s="438"/>
      <c r="OCO162" s="438"/>
      <c r="OCP162" s="438"/>
      <c r="OCQ162" s="438"/>
      <c r="OCR162" s="438"/>
      <c r="OCS162" s="438"/>
      <c r="OCT162" s="438"/>
      <c r="OCU162" s="438"/>
      <c r="OCV162" s="438"/>
      <c r="OCW162" s="438"/>
      <c r="OCX162" s="438"/>
      <c r="OCY162" s="438"/>
      <c r="OCZ162" s="438"/>
      <c r="ODA162" s="438"/>
      <c r="ODB162" s="438"/>
      <c r="ODC162" s="438"/>
      <c r="ODD162" s="438"/>
      <c r="ODE162" s="438"/>
      <c r="ODF162" s="438"/>
      <c r="ODG162" s="438"/>
      <c r="ODH162" s="438"/>
      <c r="ODI162" s="438"/>
      <c r="ODJ162" s="438"/>
      <c r="ODK162" s="438"/>
      <c r="ODL162" s="438"/>
      <c r="ODM162" s="438"/>
      <c r="ODN162" s="438"/>
      <c r="ODO162" s="438"/>
      <c r="ODP162" s="438"/>
      <c r="ODQ162" s="438"/>
      <c r="ODR162" s="438"/>
      <c r="ODS162" s="438"/>
      <c r="ODT162" s="438"/>
      <c r="ODU162" s="438"/>
      <c r="ODV162" s="438"/>
      <c r="ODW162" s="438"/>
      <c r="ODX162" s="438"/>
      <c r="ODY162" s="438"/>
      <c r="ODZ162" s="438"/>
      <c r="OEA162" s="438"/>
      <c r="OEB162" s="438"/>
      <c r="OEC162" s="438"/>
      <c r="OED162" s="438"/>
      <c r="OEE162" s="438"/>
      <c r="OEF162" s="438"/>
      <c r="OEG162" s="438"/>
      <c r="OEH162" s="438"/>
      <c r="OEI162" s="438"/>
      <c r="OEJ162" s="438"/>
      <c r="OEK162" s="438"/>
      <c r="OEL162" s="438"/>
      <c r="OEM162" s="438"/>
      <c r="OEN162" s="438"/>
      <c r="OEO162" s="438"/>
      <c r="OEP162" s="438"/>
      <c r="OEQ162" s="438"/>
      <c r="OER162" s="438"/>
      <c r="OES162" s="438"/>
      <c r="OET162" s="438"/>
      <c r="OEU162" s="438"/>
      <c r="OEV162" s="438"/>
      <c r="OEW162" s="438"/>
      <c r="OEX162" s="438"/>
      <c r="OEY162" s="438"/>
      <c r="OEZ162" s="438"/>
      <c r="OFA162" s="438"/>
      <c r="OFB162" s="438"/>
      <c r="OFC162" s="438"/>
      <c r="OFD162" s="438"/>
      <c r="OFE162" s="438"/>
      <c r="OFF162" s="438"/>
      <c r="OFG162" s="438"/>
      <c r="OFH162" s="438"/>
      <c r="OFI162" s="438"/>
      <c r="OFJ162" s="438"/>
      <c r="OFK162" s="438"/>
      <c r="OFL162" s="438"/>
      <c r="OFM162" s="438"/>
      <c r="OFN162" s="438"/>
      <c r="OFO162" s="438"/>
      <c r="OFP162" s="438"/>
      <c r="OFQ162" s="438"/>
      <c r="OFR162" s="438"/>
      <c r="OFS162" s="438"/>
      <c r="OFT162" s="438"/>
      <c r="OFU162" s="438"/>
      <c r="OFV162" s="438"/>
      <c r="OFW162" s="438"/>
      <c r="OFX162" s="438"/>
      <c r="OFY162" s="438"/>
      <c r="OFZ162" s="438"/>
      <c r="OGA162" s="438"/>
      <c r="OGB162" s="438"/>
      <c r="OGC162" s="438"/>
      <c r="OGD162" s="438"/>
      <c r="OGE162" s="438"/>
      <c r="OGF162" s="438"/>
      <c r="OGG162" s="438"/>
      <c r="OGH162" s="438"/>
      <c r="OGI162" s="438"/>
      <c r="OGJ162" s="438"/>
      <c r="OGK162" s="438"/>
      <c r="OGL162" s="438"/>
      <c r="OGM162" s="438"/>
      <c r="OGN162" s="438"/>
      <c r="OGO162" s="438"/>
      <c r="OGP162" s="438"/>
      <c r="OGQ162" s="438"/>
      <c r="OGR162" s="438"/>
      <c r="OGS162" s="438"/>
      <c r="OGT162" s="438"/>
      <c r="OGU162" s="438"/>
      <c r="OGV162" s="438"/>
      <c r="OGW162" s="438"/>
      <c r="OGX162" s="438"/>
      <c r="OGY162" s="438"/>
      <c r="OGZ162" s="438"/>
      <c r="OHA162" s="438"/>
      <c r="OHB162" s="438"/>
      <c r="OHC162" s="438"/>
      <c r="OHD162" s="438"/>
      <c r="OHE162" s="438"/>
      <c r="OHF162" s="438"/>
      <c r="OHG162" s="438"/>
      <c r="OHH162" s="438"/>
      <c r="OHI162" s="438"/>
      <c r="OHJ162" s="438"/>
      <c r="OHK162" s="438"/>
      <c r="OHL162" s="438"/>
      <c r="OHM162" s="438"/>
      <c r="OHN162" s="438"/>
      <c r="OHO162" s="438"/>
      <c r="OHP162" s="438"/>
      <c r="OHQ162" s="438"/>
      <c r="OHR162" s="438"/>
      <c r="OHS162" s="438"/>
      <c r="OHT162" s="438"/>
      <c r="OHU162" s="438"/>
      <c r="OHV162" s="438"/>
      <c r="OHW162" s="438"/>
      <c r="OHX162" s="438"/>
      <c r="OHY162" s="438"/>
      <c r="OHZ162" s="438"/>
      <c r="OIA162" s="438"/>
      <c r="OIB162" s="438"/>
      <c r="OIC162" s="438"/>
      <c r="OID162" s="438"/>
      <c r="OIE162" s="438"/>
      <c r="OIF162" s="438"/>
      <c r="OIG162" s="438"/>
      <c r="OIH162" s="438"/>
      <c r="OII162" s="438"/>
      <c r="OIJ162" s="438"/>
      <c r="OIK162" s="438"/>
      <c r="OIL162" s="438"/>
      <c r="OIM162" s="438"/>
      <c r="OIN162" s="438"/>
      <c r="OIO162" s="438"/>
      <c r="OIP162" s="438"/>
      <c r="OIQ162" s="438"/>
      <c r="OIR162" s="438"/>
      <c r="OIS162" s="438"/>
      <c r="OIT162" s="438"/>
      <c r="OIU162" s="438"/>
      <c r="OIV162" s="438"/>
      <c r="OIW162" s="438"/>
      <c r="OIX162" s="438"/>
      <c r="OIY162" s="438"/>
      <c r="OIZ162" s="438"/>
      <c r="OJA162" s="438"/>
      <c r="OJB162" s="438"/>
      <c r="OJC162" s="438"/>
      <c r="OJD162" s="438"/>
      <c r="OJE162" s="438"/>
      <c r="OJF162" s="438"/>
      <c r="OJG162" s="438"/>
      <c r="OJH162" s="438"/>
      <c r="OJI162" s="438"/>
      <c r="OJJ162" s="438"/>
      <c r="OJK162" s="438"/>
      <c r="OJL162" s="438"/>
      <c r="OJM162" s="438"/>
      <c r="OJN162" s="438"/>
      <c r="OJO162" s="438"/>
      <c r="OJP162" s="438"/>
      <c r="OJQ162" s="438"/>
      <c r="OJR162" s="438"/>
      <c r="OJS162" s="438"/>
      <c r="OJT162" s="438"/>
      <c r="OJU162" s="438"/>
      <c r="OJV162" s="438"/>
      <c r="OJW162" s="438"/>
      <c r="OJX162" s="438"/>
      <c r="OJY162" s="438"/>
      <c r="OJZ162" s="438"/>
      <c r="OKA162" s="438"/>
      <c r="OKB162" s="438"/>
      <c r="OKC162" s="438"/>
      <c r="OKD162" s="438"/>
      <c r="OKE162" s="438"/>
      <c r="OKF162" s="438"/>
      <c r="OKG162" s="438"/>
      <c r="OKH162" s="438"/>
      <c r="OKI162" s="438"/>
      <c r="OKJ162" s="438"/>
      <c r="OKK162" s="438"/>
      <c r="OKL162" s="438"/>
      <c r="OKM162" s="438"/>
      <c r="OKN162" s="438"/>
      <c r="OKO162" s="438"/>
      <c r="OKP162" s="438"/>
      <c r="OKQ162" s="438"/>
      <c r="OKR162" s="438"/>
      <c r="OKS162" s="438"/>
      <c r="OKT162" s="438"/>
      <c r="OKU162" s="438"/>
      <c r="OKV162" s="438"/>
      <c r="OKW162" s="438"/>
      <c r="OKX162" s="438"/>
      <c r="OKY162" s="438"/>
      <c r="OKZ162" s="438"/>
      <c r="OLA162" s="438"/>
      <c r="OLB162" s="438"/>
      <c r="OLC162" s="438"/>
      <c r="OLD162" s="438"/>
      <c r="OLE162" s="438"/>
      <c r="OLF162" s="438"/>
      <c r="OLG162" s="438"/>
      <c r="OLH162" s="438"/>
      <c r="OLI162" s="438"/>
      <c r="OLJ162" s="438"/>
      <c r="OLK162" s="438"/>
      <c r="OLL162" s="438"/>
      <c r="OLM162" s="438"/>
      <c r="OLN162" s="438"/>
      <c r="OLO162" s="438"/>
      <c r="OLP162" s="438"/>
      <c r="OLQ162" s="438"/>
      <c r="OLR162" s="438"/>
      <c r="OLS162" s="438"/>
      <c r="OLT162" s="438"/>
      <c r="OLU162" s="438"/>
      <c r="OLV162" s="438"/>
      <c r="OLW162" s="438"/>
      <c r="OLX162" s="438"/>
      <c r="OLY162" s="438"/>
      <c r="OLZ162" s="438"/>
      <c r="OMA162" s="438"/>
      <c r="OMB162" s="438"/>
      <c r="OMC162" s="438"/>
      <c r="OMD162" s="438"/>
      <c r="OME162" s="438"/>
      <c r="OMF162" s="438"/>
      <c r="OMG162" s="438"/>
      <c r="OMH162" s="438"/>
      <c r="OMI162" s="438"/>
      <c r="OMJ162" s="438"/>
      <c r="OMK162" s="438"/>
      <c r="OML162" s="438"/>
      <c r="OMM162" s="438"/>
      <c r="OMN162" s="438"/>
      <c r="OMO162" s="438"/>
      <c r="OMP162" s="438"/>
      <c r="OMQ162" s="438"/>
      <c r="OMR162" s="438"/>
      <c r="OMS162" s="438"/>
      <c r="OMT162" s="438"/>
      <c r="OMU162" s="438"/>
      <c r="OMV162" s="438"/>
      <c r="OMW162" s="438"/>
      <c r="OMX162" s="438"/>
      <c r="OMY162" s="438"/>
      <c r="OMZ162" s="438"/>
      <c r="ONA162" s="438"/>
      <c r="ONB162" s="438"/>
      <c r="ONC162" s="438"/>
      <c r="OND162" s="438"/>
      <c r="ONE162" s="438"/>
      <c r="ONF162" s="438"/>
      <c r="ONG162" s="438"/>
      <c r="ONH162" s="438"/>
      <c r="ONI162" s="438"/>
      <c r="ONJ162" s="438"/>
      <c r="ONK162" s="438"/>
      <c r="ONL162" s="438"/>
      <c r="ONM162" s="438"/>
      <c r="ONN162" s="438"/>
      <c r="ONO162" s="438"/>
      <c r="ONP162" s="438"/>
      <c r="ONQ162" s="438"/>
      <c r="ONR162" s="438"/>
      <c r="ONS162" s="438"/>
      <c r="ONT162" s="438"/>
      <c r="ONU162" s="438"/>
      <c r="ONV162" s="438"/>
      <c r="ONW162" s="438"/>
      <c r="ONX162" s="438"/>
      <c r="ONY162" s="438"/>
      <c r="ONZ162" s="438"/>
      <c r="OOA162" s="438"/>
      <c r="OOB162" s="438"/>
      <c r="OOC162" s="438"/>
      <c r="OOD162" s="438"/>
      <c r="OOE162" s="438"/>
      <c r="OOF162" s="438"/>
      <c r="OOG162" s="438"/>
      <c r="OOH162" s="438"/>
      <c r="OOI162" s="438"/>
      <c r="OOJ162" s="438"/>
      <c r="OOK162" s="438"/>
      <c r="OOL162" s="438"/>
      <c r="OOM162" s="438"/>
      <c r="OON162" s="438"/>
      <c r="OOO162" s="438"/>
      <c r="OOP162" s="438"/>
      <c r="OOQ162" s="438"/>
      <c r="OOR162" s="438"/>
      <c r="OOS162" s="438"/>
      <c r="OOT162" s="438"/>
      <c r="OOU162" s="438"/>
      <c r="OOV162" s="438"/>
      <c r="OOW162" s="438"/>
      <c r="OOX162" s="438"/>
      <c r="OOY162" s="438"/>
      <c r="OOZ162" s="438"/>
      <c r="OPA162" s="438"/>
      <c r="OPB162" s="438"/>
      <c r="OPC162" s="438"/>
      <c r="OPD162" s="438"/>
      <c r="OPE162" s="438"/>
      <c r="OPF162" s="438"/>
      <c r="OPG162" s="438"/>
      <c r="OPH162" s="438"/>
      <c r="OPI162" s="438"/>
      <c r="OPJ162" s="438"/>
      <c r="OPK162" s="438"/>
      <c r="OPL162" s="438"/>
      <c r="OPM162" s="438"/>
      <c r="OPN162" s="438"/>
      <c r="OPO162" s="438"/>
      <c r="OPP162" s="438"/>
      <c r="OPQ162" s="438"/>
      <c r="OPR162" s="438"/>
      <c r="OPS162" s="438"/>
      <c r="OPT162" s="438"/>
      <c r="OPU162" s="438"/>
      <c r="OPV162" s="438"/>
      <c r="OPW162" s="438"/>
      <c r="OPX162" s="438"/>
      <c r="OPY162" s="438"/>
      <c r="OPZ162" s="438"/>
      <c r="OQA162" s="438"/>
      <c r="OQB162" s="438"/>
      <c r="OQC162" s="438"/>
      <c r="OQD162" s="438"/>
      <c r="OQE162" s="438"/>
      <c r="OQF162" s="438"/>
      <c r="OQG162" s="438"/>
      <c r="OQH162" s="438"/>
      <c r="OQI162" s="438"/>
      <c r="OQJ162" s="438"/>
      <c r="OQK162" s="438"/>
      <c r="OQL162" s="438"/>
      <c r="OQM162" s="438"/>
      <c r="OQN162" s="438"/>
      <c r="OQO162" s="438"/>
      <c r="OQP162" s="438"/>
      <c r="OQQ162" s="438"/>
      <c r="OQR162" s="438"/>
      <c r="OQS162" s="438"/>
      <c r="OQT162" s="438"/>
      <c r="OQU162" s="438"/>
      <c r="OQV162" s="438"/>
      <c r="OQW162" s="438"/>
      <c r="OQX162" s="438"/>
      <c r="OQY162" s="438"/>
      <c r="OQZ162" s="438"/>
      <c r="ORA162" s="438"/>
      <c r="ORB162" s="438"/>
      <c r="ORC162" s="438"/>
      <c r="ORD162" s="438"/>
      <c r="ORE162" s="438"/>
      <c r="ORF162" s="438"/>
      <c r="ORG162" s="438"/>
      <c r="ORH162" s="438"/>
      <c r="ORI162" s="438"/>
      <c r="ORJ162" s="438"/>
      <c r="ORK162" s="438"/>
      <c r="ORL162" s="438"/>
      <c r="ORM162" s="438"/>
      <c r="ORN162" s="438"/>
      <c r="ORO162" s="438"/>
      <c r="ORP162" s="438"/>
      <c r="ORQ162" s="438"/>
      <c r="ORR162" s="438"/>
      <c r="ORS162" s="438"/>
      <c r="ORT162" s="438"/>
      <c r="ORU162" s="438"/>
      <c r="ORV162" s="438"/>
      <c r="ORW162" s="438"/>
      <c r="ORX162" s="438"/>
      <c r="ORY162" s="438"/>
      <c r="ORZ162" s="438"/>
      <c r="OSA162" s="438"/>
      <c r="OSB162" s="438"/>
      <c r="OSC162" s="438"/>
      <c r="OSD162" s="438"/>
      <c r="OSE162" s="438"/>
      <c r="OSF162" s="438"/>
      <c r="OSG162" s="438"/>
      <c r="OSH162" s="438"/>
      <c r="OSI162" s="438"/>
      <c r="OSJ162" s="438"/>
      <c r="OSK162" s="438"/>
      <c r="OSL162" s="438"/>
      <c r="OSM162" s="438"/>
      <c r="OSN162" s="438"/>
      <c r="OSO162" s="438"/>
      <c r="OSP162" s="438"/>
      <c r="OSQ162" s="438"/>
      <c r="OSR162" s="438"/>
      <c r="OSS162" s="438"/>
      <c r="OST162" s="438"/>
      <c r="OSU162" s="438"/>
      <c r="OSV162" s="438"/>
      <c r="OSW162" s="438"/>
      <c r="OSX162" s="438"/>
      <c r="OSY162" s="438"/>
      <c r="OSZ162" s="438"/>
      <c r="OTA162" s="438"/>
      <c r="OTB162" s="438"/>
      <c r="OTC162" s="438"/>
      <c r="OTD162" s="438"/>
      <c r="OTE162" s="438"/>
      <c r="OTF162" s="438"/>
      <c r="OTG162" s="438"/>
      <c r="OTH162" s="438"/>
      <c r="OTI162" s="438"/>
      <c r="OTJ162" s="438"/>
      <c r="OTK162" s="438"/>
      <c r="OTL162" s="438"/>
      <c r="OTM162" s="438"/>
      <c r="OTN162" s="438"/>
      <c r="OTO162" s="438"/>
      <c r="OTP162" s="438"/>
      <c r="OTQ162" s="438"/>
      <c r="OTR162" s="438"/>
      <c r="OTS162" s="438"/>
      <c r="OTT162" s="438"/>
      <c r="OTU162" s="438"/>
      <c r="OTV162" s="438"/>
      <c r="OTW162" s="438"/>
      <c r="OTX162" s="438"/>
      <c r="OTY162" s="438"/>
      <c r="OTZ162" s="438"/>
      <c r="OUA162" s="438"/>
      <c r="OUB162" s="438"/>
      <c r="OUC162" s="438"/>
      <c r="OUD162" s="438"/>
      <c r="OUE162" s="438"/>
      <c r="OUF162" s="438"/>
      <c r="OUG162" s="438"/>
      <c r="OUH162" s="438"/>
      <c r="OUI162" s="438"/>
      <c r="OUJ162" s="438"/>
      <c r="OUK162" s="438"/>
      <c r="OUL162" s="438"/>
      <c r="OUM162" s="438"/>
      <c r="OUN162" s="438"/>
      <c r="OUO162" s="438"/>
      <c r="OUP162" s="438"/>
      <c r="OUQ162" s="438"/>
      <c r="OUR162" s="438"/>
      <c r="OUS162" s="438"/>
      <c r="OUT162" s="438"/>
      <c r="OUU162" s="438"/>
      <c r="OUV162" s="438"/>
      <c r="OUW162" s="438"/>
      <c r="OUX162" s="438"/>
      <c r="OUY162" s="438"/>
      <c r="OUZ162" s="438"/>
      <c r="OVA162" s="438"/>
      <c r="OVB162" s="438"/>
      <c r="OVC162" s="438"/>
      <c r="OVD162" s="438"/>
      <c r="OVE162" s="438"/>
      <c r="OVF162" s="438"/>
      <c r="OVG162" s="438"/>
      <c r="OVH162" s="438"/>
      <c r="OVI162" s="438"/>
      <c r="OVJ162" s="438"/>
      <c r="OVK162" s="438"/>
      <c r="OVL162" s="438"/>
      <c r="OVM162" s="438"/>
      <c r="OVN162" s="438"/>
      <c r="OVO162" s="438"/>
      <c r="OVP162" s="438"/>
      <c r="OVQ162" s="438"/>
      <c r="OVR162" s="438"/>
      <c r="OVS162" s="438"/>
      <c r="OVT162" s="438"/>
      <c r="OVU162" s="438"/>
      <c r="OVV162" s="438"/>
      <c r="OVW162" s="438"/>
      <c r="OVX162" s="438"/>
      <c r="OVY162" s="438"/>
      <c r="OVZ162" s="438"/>
      <c r="OWA162" s="438"/>
      <c r="OWB162" s="438"/>
      <c r="OWC162" s="438"/>
      <c r="OWD162" s="438"/>
      <c r="OWE162" s="438"/>
      <c r="OWF162" s="438"/>
      <c r="OWG162" s="438"/>
      <c r="OWH162" s="438"/>
      <c r="OWI162" s="438"/>
      <c r="OWJ162" s="438"/>
      <c r="OWK162" s="438"/>
      <c r="OWL162" s="438"/>
      <c r="OWM162" s="438"/>
      <c r="OWN162" s="438"/>
      <c r="OWO162" s="438"/>
      <c r="OWP162" s="438"/>
      <c r="OWQ162" s="438"/>
      <c r="OWR162" s="438"/>
      <c r="OWS162" s="438"/>
      <c r="OWT162" s="438"/>
      <c r="OWU162" s="438"/>
      <c r="OWV162" s="438"/>
      <c r="OWW162" s="438"/>
      <c r="OWX162" s="438"/>
      <c r="OWY162" s="438"/>
      <c r="OWZ162" s="438"/>
      <c r="OXA162" s="438"/>
      <c r="OXB162" s="438"/>
      <c r="OXC162" s="438"/>
      <c r="OXD162" s="438"/>
      <c r="OXE162" s="438"/>
      <c r="OXF162" s="438"/>
      <c r="OXG162" s="438"/>
      <c r="OXH162" s="438"/>
      <c r="OXI162" s="438"/>
      <c r="OXJ162" s="438"/>
      <c r="OXK162" s="438"/>
      <c r="OXL162" s="438"/>
      <c r="OXM162" s="438"/>
      <c r="OXN162" s="438"/>
      <c r="OXO162" s="438"/>
      <c r="OXP162" s="438"/>
      <c r="OXQ162" s="438"/>
      <c r="OXR162" s="438"/>
      <c r="OXS162" s="438"/>
      <c r="OXT162" s="438"/>
      <c r="OXU162" s="438"/>
      <c r="OXV162" s="438"/>
      <c r="OXW162" s="438"/>
      <c r="OXX162" s="438"/>
      <c r="OXY162" s="438"/>
      <c r="OXZ162" s="438"/>
      <c r="OYA162" s="438"/>
      <c r="OYB162" s="438"/>
      <c r="OYC162" s="438"/>
      <c r="OYD162" s="438"/>
      <c r="OYE162" s="438"/>
      <c r="OYF162" s="438"/>
      <c r="OYG162" s="438"/>
      <c r="OYH162" s="438"/>
      <c r="OYI162" s="438"/>
      <c r="OYJ162" s="438"/>
      <c r="OYK162" s="438"/>
      <c r="OYL162" s="438"/>
      <c r="OYM162" s="438"/>
      <c r="OYN162" s="438"/>
      <c r="OYO162" s="438"/>
      <c r="OYP162" s="438"/>
      <c r="OYQ162" s="438"/>
      <c r="OYR162" s="438"/>
      <c r="OYS162" s="438"/>
      <c r="OYT162" s="438"/>
      <c r="OYU162" s="438"/>
      <c r="OYV162" s="438"/>
      <c r="OYW162" s="438"/>
      <c r="OYX162" s="438"/>
      <c r="OYY162" s="438"/>
      <c r="OYZ162" s="438"/>
      <c r="OZA162" s="438"/>
      <c r="OZB162" s="438"/>
      <c r="OZC162" s="438"/>
      <c r="OZD162" s="438"/>
      <c r="OZE162" s="438"/>
      <c r="OZF162" s="438"/>
      <c r="OZG162" s="438"/>
      <c r="OZH162" s="438"/>
      <c r="OZI162" s="438"/>
      <c r="OZJ162" s="438"/>
      <c r="OZK162" s="438"/>
      <c r="OZL162" s="438"/>
      <c r="OZM162" s="438"/>
      <c r="OZN162" s="438"/>
      <c r="OZO162" s="438"/>
      <c r="OZP162" s="438"/>
      <c r="OZQ162" s="438"/>
      <c r="OZR162" s="438"/>
      <c r="OZS162" s="438"/>
      <c r="OZT162" s="438"/>
      <c r="OZU162" s="438"/>
      <c r="OZV162" s="438"/>
      <c r="OZW162" s="438"/>
      <c r="OZX162" s="438"/>
      <c r="OZY162" s="438"/>
      <c r="OZZ162" s="438"/>
      <c r="PAA162" s="438"/>
      <c r="PAB162" s="438"/>
      <c r="PAC162" s="438"/>
      <c r="PAD162" s="438"/>
      <c r="PAE162" s="438"/>
      <c r="PAF162" s="438"/>
      <c r="PAG162" s="438"/>
      <c r="PAH162" s="438"/>
      <c r="PAI162" s="438"/>
      <c r="PAJ162" s="438"/>
      <c r="PAK162" s="438"/>
      <c r="PAL162" s="438"/>
      <c r="PAM162" s="438"/>
      <c r="PAN162" s="438"/>
      <c r="PAO162" s="438"/>
      <c r="PAP162" s="438"/>
      <c r="PAQ162" s="438"/>
      <c r="PAR162" s="438"/>
      <c r="PAS162" s="438"/>
      <c r="PAT162" s="438"/>
      <c r="PAU162" s="438"/>
      <c r="PAV162" s="438"/>
      <c r="PAW162" s="438"/>
      <c r="PAX162" s="438"/>
      <c r="PAY162" s="438"/>
      <c r="PAZ162" s="438"/>
      <c r="PBA162" s="438"/>
      <c r="PBB162" s="438"/>
      <c r="PBC162" s="438"/>
      <c r="PBD162" s="438"/>
      <c r="PBE162" s="438"/>
      <c r="PBF162" s="438"/>
      <c r="PBG162" s="438"/>
      <c r="PBH162" s="438"/>
      <c r="PBI162" s="438"/>
      <c r="PBJ162" s="438"/>
      <c r="PBK162" s="438"/>
      <c r="PBL162" s="438"/>
      <c r="PBM162" s="438"/>
      <c r="PBN162" s="438"/>
      <c r="PBO162" s="438"/>
      <c r="PBP162" s="438"/>
      <c r="PBQ162" s="438"/>
      <c r="PBR162" s="438"/>
      <c r="PBS162" s="438"/>
      <c r="PBT162" s="438"/>
      <c r="PBU162" s="438"/>
      <c r="PBV162" s="438"/>
      <c r="PBW162" s="438"/>
      <c r="PBX162" s="438"/>
      <c r="PBY162" s="438"/>
      <c r="PBZ162" s="438"/>
      <c r="PCA162" s="438"/>
      <c r="PCB162" s="438"/>
      <c r="PCC162" s="438"/>
      <c r="PCD162" s="438"/>
      <c r="PCE162" s="438"/>
      <c r="PCF162" s="438"/>
      <c r="PCG162" s="438"/>
      <c r="PCH162" s="438"/>
      <c r="PCI162" s="438"/>
      <c r="PCJ162" s="438"/>
      <c r="PCK162" s="438"/>
      <c r="PCL162" s="438"/>
      <c r="PCM162" s="438"/>
      <c r="PCN162" s="438"/>
      <c r="PCO162" s="438"/>
      <c r="PCP162" s="438"/>
      <c r="PCQ162" s="438"/>
      <c r="PCR162" s="438"/>
      <c r="PCS162" s="438"/>
      <c r="PCT162" s="438"/>
      <c r="PCU162" s="438"/>
      <c r="PCV162" s="438"/>
      <c r="PCW162" s="438"/>
      <c r="PCX162" s="438"/>
      <c r="PCY162" s="438"/>
      <c r="PCZ162" s="438"/>
      <c r="PDA162" s="438"/>
      <c r="PDB162" s="438"/>
      <c r="PDC162" s="438"/>
      <c r="PDD162" s="438"/>
      <c r="PDE162" s="438"/>
      <c r="PDF162" s="438"/>
      <c r="PDG162" s="438"/>
      <c r="PDH162" s="438"/>
      <c r="PDI162" s="438"/>
      <c r="PDJ162" s="438"/>
      <c r="PDK162" s="438"/>
      <c r="PDL162" s="438"/>
      <c r="PDM162" s="438"/>
      <c r="PDN162" s="438"/>
      <c r="PDO162" s="438"/>
      <c r="PDP162" s="438"/>
      <c r="PDQ162" s="438"/>
      <c r="PDR162" s="438"/>
      <c r="PDS162" s="438"/>
      <c r="PDT162" s="438"/>
      <c r="PDU162" s="438"/>
      <c r="PDV162" s="438"/>
      <c r="PDW162" s="438"/>
      <c r="PDX162" s="438"/>
      <c r="PDY162" s="438"/>
      <c r="PDZ162" s="438"/>
      <c r="PEA162" s="438"/>
      <c r="PEB162" s="438"/>
      <c r="PEC162" s="438"/>
      <c r="PED162" s="438"/>
      <c r="PEE162" s="438"/>
      <c r="PEF162" s="438"/>
      <c r="PEG162" s="438"/>
      <c r="PEH162" s="438"/>
      <c r="PEI162" s="438"/>
      <c r="PEJ162" s="438"/>
      <c r="PEK162" s="438"/>
      <c r="PEL162" s="438"/>
      <c r="PEM162" s="438"/>
      <c r="PEN162" s="438"/>
      <c r="PEO162" s="438"/>
      <c r="PEP162" s="438"/>
      <c r="PEQ162" s="438"/>
      <c r="PER162" s="438"/>
      <c r="PES162" s="438"/>
      <c r="PET162" s="438"/>
      <c r="PEU162" s="438"/>
      <c r="PEV162" s="438"/>
      <c r="PEW162" s="438"/>
      <c r="PEX162" s="438"/>
      <c r="PEY162" s="438"/>
      <c r="PEZ162" s="438"/>
      <c r="PFA162" s="438"/>
      <c r="PFB162" s="438"/>
      <c r="PFC162" s="438"/>
      <c r="PFD162" s="438"/>
      <c r="PFE162" s="438"/>
      <c r="PFF162" s="438"/>
      <c r="PFG162" s="438"/>
      <c r="PFH162" s="438"/>
      <c r="PFI162" s="438"/>
      <c r="PFJ162" s="438"/>
      <c r="PFK162" s="438"/>
      <c r="PFL162" s="438"/>
      <c r="PFM162" s="438"/>
      <c r="PFN162" s="438"/>
      <c r="PFO162" s="438"/>
      <c r="PFP162" s="438"/>
      <c r="PFQ162" s="438"/>
      <c r="PFR162" s="438"/>
      <c r="PFS162" s="438"/>
      <c r="PFT162" s="438"/>
      <c r="PFU162" s="438"/>
      <c r="PFV162" s="438"/>
      <c r="PFW162" s="438"/>
      <c r="PFX162" s="438"/>
      <c r="PFY162" s="438"/>
      <c r="PFZ162" s="438"/>
      <c r="PGA162" s="438"/>
      <c r="PGB162" s="438"/>
      <c r="PGC162" s="438"/>
      <c r="PGD162" s="438"/>
      <c r="PGE162" s="438"/>
      <c r="PGF162" s="438"/>
      <c r="PGG162" s="438"/>
      <c r="PGH162" s="438"/>
      <c r="PGI162" s="438"/>
      <c r="PGJ162" s="438"/>
      <c r="PGK162" s="438"/>
      <c r="PGL162" s="438"/>
      <c r="PGM162" s="438"/>
      <c r="PGN162" s="438"/>
      <c r="PGO162" s="438"/>
      <c r="PGP162" s="438"/>
      <c r="PGQ162" s="438"/>
      <c r="PGR162" s="438"/>
      <c r="PGS162" s="438"/>
      <c r="PGT162" s="438"/>
      <c r="PGU162" s="438"/>
      <c r="PGV162" s="438"/>
      <c r="PGW162" s="438"/>
      <c r="PGX162" s="438"/>
      <c r="PGY162" s="438"/>
      <c r="PGZ162" s="438"/>
      <c r="PHA162" s="438"/>
      <c r="PHB162" s="438"/>
      <c r="PHC162" s="438"/>
      <c r="PHD162" s="438"/>
      <c r="PHE162" s="438"/>
      <c r="PHF162" s="438"/>
      <c r="PHG162" s="438"/>
      <c r="PHH162" s="438"/>
      <c r="PHI162" s="438"/>
      <c r="PHJ162" s="438"/>
      <c r="PHK162" s="438"/>
      <c r="PHL162" s="438"/>
      <c r="PHM162" s="438"/>
      <c r="PHN162" s="438"/>
      <c r="PHO162" s="438"/>
      <c r="PHP162" s="438"/>
      <c r="PHQ162" s="438"/>
      <c r="PHR162" s="438"/>
      <c r="PHS162" s="438"/>
      <c r="PHT162" s="438"/>
      <c r="PHU162" s="438"/>
      <c r="PHV162" s="438"/>
      <c r="PHW162" s="438"/>
      <c r="PHX162" s="438"/>
      <c r="PHY162" s="438"/>
      <c r="PHZ162" s="438"/>
      <c r="PIA162" s="438"/>
      <c r="PIB162" s="438"/>
      <c r="PIC162" s="438"/>
      <c r="PID162" s="438"/>
      <c r="PIE162" s="438"/>
      <c r="PIF162" s="438"/>
      <c r="PIG162" s="438"/>
      <c r="PIH162" s="438"/>
      <c r="PII162" s="438"/>
      <c r="PIJ162" s="438"/>
      <c r="PIK162" s="438"/>
      <c r="PIL162" s="438"/>
      <c r="PIM162" s="438"/>
      <c r="PIN162" s="438"/>
      <c r="PIO162" s="438"/>
      <c r="PIP162" s="438"/>
      <c r="PIQ162" s="438"/>
      <c r="PIR162" s="438"/>
      <c r="PIS162" s="438"/>
      <c r="PIT162" s="438"/>
      <c r="PIU162" s="438"/>
      <c r="PIV162" s="438"/>
      <c r="PIW162" s="438"/>
      <c r="PIX162" s="438"/>
      <c r="PIY162" s="438"/>
      <c r="PIZ162" s="438"/>
      <c r="PJA162" s="438"/>
      <c r="PJB162" s="438"/>
      <c r="PJC162" s="438"/>
      <c r="PJD162" s="438"/>
      <c r="PJE162" s="438"/>
      <c r="PJF162" s="438"/>
      <c r="PJG162" s="438"/>
      <c r="PJH162" s="438"/>
      <c r="PJI162" s="438"/>
      <c r="PJJ162" s="438"/>
      <c r="PJK162" s="438"/>
      <c r="PJL162" s="438"/>
      <c r="PJM162" s="438"/>
      <c r="PJN162" s="438"/>
      <c r="PJO162" s="438"/>
      <c r="PJP162" s="438"/>
      <c r="PJQ162" s="438"/>
      <c r="PJR162" s="438"/>
      <c r="PJS162" s="438"/>
      <c r="PJT162" s="438"/>
      <c r="PJU162" s="438"/>
      <c r="PJV162" s="438"/>
      <c r="PJW162" s="438"/>
      <c r="PJX162" s="438"/>
      <c r="PJY162" s="438"/>
      <c r="PJZ162" s="438"/>
      <c r="PKA162" s="438"/>
      <c r="PKB162" s="438"/>
      <c r="PKC162" s="438"/>
      <c r="PKD162" s="438"/>
      <c r="PKE162" s="438"/>
      <c r="PKF162" s="438"/>
      <c r="PKG162" s="438"/>
      <c r="PKH162" s="438"/>
      <c r="PKI162" s="438"/>
      <c r="PKJ162" s="438"/>
      <c r="PKK162" s="438"/>
      <c r="PKL162" s="438"/>
      <c r="PKM162" s="438"/>
      <c r="PKN162" s="438"/>
      <c r="PKO162" s="438"/>
      <c r="PKP162" s="438"/>
      <c r="PKQ162" s="438"/>
      <c r="PKR162" s="438"/>
      <c r="PKS162" s="438"/>
      <c r="PKT162" s="438"/>
      <c r="PKU162" s="438"/>
      <c r="PKV162" s="438"/>
      <c r="PKW162" s="438"/>
      <c r="PKX162" s="438"/>
      <c r="PKY162" s="438"/>
      <c r="PKZ162" s="438"/>
      <c r="PLA162" s="438"/>
      <c r="PLB162" s="438"/>
      <c r="PLC162" s="438"/>
      <c r="PLD162" s="438"/>
      <c r="PLE162" s="438"/>
      <c r="PLF162" s="438"/>
      <c r="PLG162" s="438"/>
      <c r="PLH162" s="438"/>
      <c r="PLI162" s="438"/>
      <c r="PLJ162" s="438"/>
      <c r="PLK162" s="438"/>
      <c r="PLL162" s="438"/>
      <c r="PLM162" s="438"/>
      <c r="PLN162" s="438"/>
      <c r="PLO162" s="438"/>
      <c r="PLP162" s="438"/>
      <c r="PLQ162" s="438"/>
      <c r="PLR162" s="438"/>
      <c r="PLS162" s="438"/>
      <c r="PLT162" s="438"/>
      <c r="PLU162" s="438"/>
      <c r="PLV162" s="438"/>
      <c r="PLW162" s="438"/>
      <c r="PLX162" s="438"/>
      <c r="PLY162" s="438"/>
      <c r="PLZ162" s="438"/>
      <c r="PMA162" s="438"/>
      <c r="PMB162" s="438"/>
      <c r="PMC162" s="438"/>
      <c r="PMD162" s="438"/>
      <c r="PME162" s="438"/>
      <c r="PMF162" s="438"/>
      <c r="PMG162" s="438"/>
      <c r="PMH162" s="438"/>
      <c r="PMI162" s="438"/>
      <c r="PMJ162" s="438"/>
      <c r="PMK162" s="438"/>
      <c r="PML162" s="438"/>
      <c r="PMM162" s="438"/>
      <c r="PMN162" s="438"/>
      <c r="PMO162" s="438"/>
      <c r="PMP162" s="438"/>
      <c r="PMQ162" s="438"/>
      <c r="PMR162" s="438"/>
      <c r="PMS162" s="438"/>
      <c r="PMT162" s="438"/>
      <c r="PMU162" s="438"/>
      <c r="PMV162" s="438"/>
      <c r="PMW162" s="438"/>
      <c r="PMX162" s="438"/>
      <c r="PMY162" s="438"/>
      <c r="PMZ162" s="438"/>
      <c r="PNA162" s="438"/>
      <c r="PNB162" s="438"/>
      <c r="PNC162" s="438"/>
      <c r="PND162" s="438"/>
      <c r="PNE162" s="438"/>
      <c r="PNF162" s="438"/>
      <c r="PNG162" s="438"/>
      <c r="PNH162" s="438"/>
      <c r="PNI162" s="438"/>
      <c r="PNJ162" s="438"/>
      <c r="PNK162" s="438"/>
      <c r="PNL162" s="438"/>
      <c r="PNM162" s="438"/>
      <c r="PNN162" s="438"/>
      <c r="PNO162" s="438"/>
      <c r="PNP162" s="438"/>
      <c r="PNQ162" s="438"/>
      <c r="PNR162" s="438"/>
      <c r="PNS162" s="438"/>
      <c r="PNT162" s="438"/>
      <c r="PNU162" s="438"/>
      <c r="PNV162" s="438"/>
      <c r="PNW162" s="438"/>
      <c r="PNX162" s="438"/>
      <c r="PNY162" s="438"/>
      <c r="PNZ162" s="438"/>
      <c r="POA162" s="438"/>
      <c r="POB162" s="438"/>
      <c r="POC162" s="438"/>
      <c r="POD162" s="438"/>
      <c r="POE162" s="438"/>
      <c r="POF162" s="438"/>
      <c r="POG162" s="438"/>
      <c r="POH162" s="438"/>
      <c r="POI162" s="438"/>
      <c r="POJ162" s="438"/>
      <c r="POK162" s="438"/>
      <c r="POL162" s="438"/>
      <c r="POM162" s="438"/>
      <c r="PON162" s="438"/>
      <c r="POO162" s="438"/>
      <c r="POP162" s="438"/>
      <c r="POQ162" s="438"/>
      <c r="POR162" s="438"/>
      <c r="POS162" s="438"/>
      <c r="POT162" s="438"/>
      <c r="POU162" s="438"/>
      <c r="POV162" s="438"/>
      <c r="POW162" s="438"/>
      <c r="POX162" s="438"/>
      <c r="POY162" s="438"/>
      <c r="POZ162" s="438"/>
      <c r="PPA162" s="438"/>
      <c r="PPB162" s="438"/>
      <c r="PPC162" s="438"/>
      <c r="PPD162" s="438"/>
      <c r="PPE162" s="438"/>
      <c r="PPF162" s="438"/>
      <c r="PPG162" s="438"/>
      <c r="PPH162" s="438"/>
      <c r="PPI162" s="438"/>
      <c r="PPJ162" s="438"/>
      <c r="PPK162" s="438"/>
      <c r="PPL162" s="438"/>
      <c r="PPM162" s="438"/>
      <c r="PPN162" s="438"/>
      <c r="PPO162" s="438"/>
      <c r="PPP162" s="438"/>
      <c r="PPQ162" s="438"/>
      <c r="PPR162" s="438"/>
      <c r="PPS162" s="438"/>
      <c r="PPT162" s="438"/>
      <c r="PPU162" s="438"/>
      <c r="PPV162" s="438"/>
      <c r="PPW162" s="438"/>
      <c r="PPX162" s="438"/>
      <c r="PPY162" s="438"/>
      <c r="PPZ162" s="438"/>
      <c r="PQA162" s="438"/>
      <c r="PQB162" s="438"/>
      <c r="PQC162" s="438"/>
      <c r="PQD162" s="438"/>
      <c r="PQE162" s="438"/>
      <c r="PQF162" s="438"/>
      <c r="PQG162" s="438"/>
      <c r="PQH162" s="438"/>
      <c r="PQI162" s="438"/>
      <c r="PQJ162" s="438"/>
      <c r="PQK162" s="438"/>
      <c r="PQL162" s="438"/>
      <c r="PQM162" s="438"/>
      <c r="PQN162" s="438"/>
      <c r="PQO162" s="438"/>
      <c r="PQP162" s="438"/>
      <c r="PQQ162" s="438"/>
      <c r="PQR162" s="438"/>
      <c r="PQS162" s="438"/>
      <c r="PQT162" s="438"/>
      <c r="PQU162" s="438"/>
      <c r="PQV162" s="438"/>
      <c r="PQW162" s="438"/>
      <c r="PQX162" s="438"/>
      <c r="PQY162" s="438"/>
      <c r="PQZ162" s="438"/>
      <c r="PRA162" s="438"/>
      <c r="PRB162" s="438"/>
      <c r="PRC162" s="438"/>
      <c r="PRD162" s="438"/>
      <c r="PRE162" s="438"/>
      <c r="PRF162" s="438"/>
      <c r="PRG162" s="438"/>
      <c r="PRH162" s="438"/>
      <c r="PRI162" s="438"/>
      <c r="PRJ162" s="438"/>
      <c r="PRK162" s="438"/>
      <c r="PRL162" s="438"/>
      <c r="PRM162" s="438"/>
      <c r="PRN162" s="438"/>
      <c r="PRO162" s="438"/>
      <c r="PRP162" s="438"/>
      <c r="PRQ162" s="438"/>
      <c r="PRR162" s="438"/>
      <c r="PRS162" s="438"/>
      <c r="PRT162" s="438"/>
      <c r="PRU162" s="438"/>
      <c r="PRV162" s="438"/>
      <c r="PRW162" s="438"/>
      <c r="PRX162" s="438"/>
      <c r="PRY162" s="438"/>
      <c r="PRZ162" s="438"/>
      <c r="PSA162" s="438"/>
      <c r="PSB162" s="438"/>
      <c r="PSC162" s="438"/>
      <c r="PSD162" s="438"/>
      <c r="PSE162" s="438"/>
      <c r="PSF162" s="438"/>
      <c r="PSG162" s="438"/>
      <c r="PSH162" s="438"/>
      <c r="PSI162" s="438"/>
      <c r="PSJ162" s="438"/>
      <c r="PSK162" s="438"/>
      <c r="PSL162" s="438"/>
      <c r="PSM162" s="438"/>
      <c r="PSN162" s="438"/>
      <c r="PSO162" s="438"/>
      <c r="PSP162" s="438"/>
      <c r="PSQ162" s="438"/>
      <c r="PSR162" s="438"/>
      <c r="PSS162" s="438"/>
      <c r="PST162" s="438"/>
      <c r="PSU162" s="438"/>
      <c r="PSV162" s="438"/>
      <c r="PSW162" s="438"/>
      <c r="PSX162" s="438"/>
      <c r="PSY162" s="438"/>
      <c r="PSZ162" s="438"/>
      <c r="PTA162" s="438"/>
      <c r="PTB162" s="438"/>
      <c r="PTC162" s="438"/>
      <c r="PTD162" s="438"/>
      <c r="PTE162" s="438"/>
      <c r="PTF162" s="438"/>
      <c r="PTG162" s="438"/>
      <c r="PTH162" s="438"/>
      <c r="PTI162" s="438"/>
      <c r="PTJ162" s="438"/>
      <c r="PTK162" s="438"/>
      <c r="PTL162" s="438"/>
      <c r="PTM162" s="438"/>
      <c r="PTN162" s="438"/>
      <c r="PTO162" s="438"/>
      <c r="PTP162" s="438"/>
      <c r="PTQ162" s="438"/>
      <c r="PTR162" s="438"/>
      <c r="PTS162" s="438"/>
      <c r="PTT162" s="438"/>
      <c r="PTU162" s="438"/>
      <c r="PTV162" s="438"/>
      <c r="PTW162" s="438"/>
      <c r="PTX162" s="438"/>
      <c r="PTY162" s="438"/>
      <c r="PTZ162" s="438"/>
      <c r="PUA162" s="438"/>
      <c r="PUB162" s="438"/>
      <c r="PUC162" s="438"/>
      <c r="PUD162" s="438"/>
      <c r="PUE162" s="438"/>
      <c r="PUF162" s="438"/>
      <c r="PUG162" s="438"/>
      <c r="PUH162" s="438"/>
      <c r="PUI162" s="438"/>
      <c r="PUJ162" s="438"/>
      <c r="PUK162" s="438"/>
      <c r="PUL162" s="438"/>
      <c r="PUM162" s="438"/>
      <c r="PUN162" s="438"/>
      <c r="PUO162" s="438"/>
      <c r="PUP162" s="438"/>
      <c r="PUQ162" s="438"/>
      <c r="PUR162" s="438"/>
      <c r="PUS162" s="438"/>
      <c r="PUT162" s="438"/>
      <c r="PUU162" s="438"/>
      <c r="PUV162" s="438"/>
      <c r="PUW162" s="438"/>
      <c r="PUX162" s="438"/>
      <c r="PUY162" s="438"/>
      <c r="PUZ162" s="438"/>
      <c r="PVA162" s="438"/>
      <c r="PVB162" s="438"/>
      <c r="PVC162" s="438"/>
      <c r="PVD162" s="438"/>
      <c r="PVE162" s="438"/>
      <c r="PVF162" s="438"/>
      <c r="PVG162" s="438"/>
      <c r="PVH162" s="438"/>
      <c r="PVI162" s="438"/>
      <c r="PVJ162" s="438"/>
      <c r="PVK162" s="438"/>
      <c r="PVL162" s="438"/>
      <c r="PVM162" s="438"/>
      <c r="PVN162" s="438"/>
      <c r="PVO162" s="438"/>
      <c r="PVP162" s="438"/>
      <c r="PVQ162" s="438"/>
      <c r="PVR162" s="438"/>
      <c r="PVS162" s="438"/>
      <c r="PVT162" s="438"/>
      <c r="PVU162" s="438"/>
      <c r="PVV162" s="438"/>
      <c r="PVW162" s="438"/>
      <c r="PVX162" s="438"/>
      <c r="PVY162" s="438"/>
      <c r="PVZ162" s="438"/>
      <c r="PWA162" s="438"/>
      <c r="PWB162" s="438"/>
      <c r="PWC162" s="438"/>
      <c r="PWD162" s="438"/>
      <c r="PWE162" s="438"/>
      <c r="PWF162" s="438"/>
      <c r="PWG162" s="438"/>
      <c r="PWH162" s="438"/>
      <c r="PWI162" s="438"/>
      <c r="PWJ162" s="438"/>
      <c r="PWK162" s="438"/>
      <c r="PWL162" s="438"/>
      <c r="PWM162" s="438"/>
      <c r="PWN162" s="438"/>
      <c r="PWO162" s="438"/>
      <c r="PWP162" s="438"/>
      <c r="PWQ162" s="438"/>
      <c r="PWR162" s="438"/>
      <c r="PWS162" s="438"/>
      <c r="PWT162" s="438"/>
      <c r="PWU162" s="438"/>
      <c r="PWV162" s="438"/>
      <c r="PWW162" s="438"/>
      <c r="PWX162" s="438"/>
      <c r="PWY162" s="438"/>
      <c r="PWZ162" s="438"/>
      <c r="PXA162" s="438"/>
      <c r="PXB162" s="438"/>
      <c r="PXC162" s="438"/>
      <c r="PXD162" s="438"/>
      <c r="PXE162" s="438"/>
      <c r="PXF162" s="438"/>
      <c r="PXG162" s="438"/>
      <c r="PXH162" s="438"/>
      <c r="PXI162" s="438"/>
      <c r="PXJ162" s="438"/>
      <c r="PXK162" s="438"/>
      <c r="PXL162" s="438"/>
      <c r="PXM162" s="438"/>
      <c r="PXN162" s="438"/>
      <c r="PXO162" s="438"/>
      <c r="PXP162" s="438"/>
      <c r="PXQ162" s="438"/>
      <c r="PXR162" s="438"/>
      <c r="PXS162" s="438"/>
      <c r="PXT162" s="438"/>
      <c r="PXU162" s="438"/>
      <c r="PXV162" s="438"/>
      <c r="PXW162" s="438"/>
      <c r="PXX162" s="438"/>
      <c r="PXY162" s="438"/>
      <c r="PXZ162" s="438"/>
      <c r="PYA162" s="438"/>
      <c r="PYB162" s="438"/>
      <c r="PYC162" s="438"/>
      <c r="PYD162" s="438"/>
      <c r="PYE162" s="438"/>
      <c r="PYF162" s="438"/>
      <c r="PYG162" s="438"/>
      <c r="PYH162" s="438"/>
      <c r="PYI162" s="438"/>
      <c r="PYJ162" s="438"/>
      <c r="PYK162" s="438"/>
      <c r="PYL162" s="438"/>
      <c r="PYM162" s="438"/>
      <c r="PYN162" s="438"/>
      <c r="PYO162" s="438"/>
      <c r="PYP162" s="438"/>
      <c r="PYQ162" s="438"/>
      <c r="PYR162" s="438"/>
      <c r="PYS162" s="438"/>
      <c r="PYT162" s="438"/>
      <c r="PYU162" s="438"/>
      <c r="PYV162" s="438"/>
      <c r="PYW162" s="438"/>
      <c r="PYX162" s="438"/>
      <c r="PYY162" s="438"/>
      <c r="PYZ162" s="438"/>
      <c r="PZA162" s="438"/>
      <c r="PZB162" s="438"/>
      <c r="PZC162" s="438"/>
      <c r="PZD162" s="438"/>
      <c r="PZE162" s="438"/>
      <c r="PZF162" s="438"/>
      <c r="PZG162" s="438"/>
      <c r="PZH162" s="438"/>
      <c r="PZI162" s="438"/>
      <c r="PZJ162" s="438"/>
      <c r="PZK162" s="438"/>
      <c r="PZL162" s="438"/>
      <c r="PZM162" s="438"/>
      <c r="PZN162" s="438"/>
      <c r="PZO162" s="438"/>
      <c r="PZP162" s="438"/>
      <c r="PZQ162" s="438"/>
      <c r="PZR162" s="438"/>
      <c r="PZS162" s="438"/>
      <c r="PZT162" s="438"/>
      <c r="PZU162" s="438"/>
      <c r="PZV162" s="438"/>
      <c r="PZW162" s="438"/>
      <c r="PZX162" s="438"/>
      <c r="PZY162" s="438"/>
      <c r="PZZ162" s="438"/>
      <c r="QAA162" s="438"/>
      <c r="QAB162" s="438"/>
      <c r="QAC162" s="438"/>
      <c r="QAD162" s="438"/>
      <c r="QAE162" s="438"/>
      <c r="QAF162" s="438"/>
      <c r="QAG162" s="438"/>
      <c r="QAH162" s="438"/>
      <c r="QAI162" s="438"/>
      <c r="QAJ162" s="438"/>
      <c r="QAK162" s="438"/>
      <c r="QAL162" s="438"/>
      <c r="QAM162" s="438"/>
      <c r="QAN162" s="438"/>
      <c r="QAO162" s="438"/>
      <c r="QAP162" s="438"/>
      <c r="QAQ162" s="438"/>
      <c r="QAR162" s="438"/>
      <c r="QAS162" s="438"/>
      <c r="QAT162" s="438"/>
      <c r="QAU162" s="438"/>
      <c r="QAV162" s="438"/>
      <c r="QAW162" s="438"/>
      <c r="QAX162" s="438"/>
      <c r="QAY162" s="438"/>
      <c r="QAZ162" s="438"/>
      <c r="QBA162" s="438"/>
      <c r="QBB162" s="438"/>
      <c r="QBC162" s="438"/>
      <c r="QBD162" s="438"/>
      <c r="QBE162" s="438"/>
      <c r="QBF162" s="438"/>
      <c r="QBG162" s="438"/>
      <c r="QBH162" s="438"/>
      <c r="QBI162" s="438"/>
      <c r="QBJ162" s="438"/>
      <c r="QBK162" s="438"/>
      <c r="QBL162" s="438"/>
      <c r="QBM162" s="438"/>
      <c r="QBN162" s="438"/>
      <c r="QBO162" s="438"/>
      <c r="QBP162" s="438"/>
      <c r="QBQ162" s="438"/>
      <c r="QBR162" s="438"/>
      <c r="QBS162" s="438"/>
      <c r="QBT162" s="438"/>
      <c r="QBU162" s="438"/>
      <c r="QBV162" s="438"/>
      <c r="QBW162" s="438"/>
      <c r="QBX162" s="438"/>
      <c r="QBY162" s="438"/>
      <c r="QBZ162" s="438"/>
      <c r="QCA162" s="438"/>
      <c r="QCB162" s="438"/>
      <c r="QCC162" s="438"/>
      <c r="QCD162" s="438"/>
      <c r="QCE162" s="438"/>
      <c r="QCF162" s="438"/>
      <c r="QCG162" s="438"/>
      <c r="QCH162" s="438"/>
      <c r="QCI162" s="438"/>
      <c r="QCJ162" s="438"/>
      <c r="QCK162" s="438"/>
      <c r="QCL162" s="438"/>
      <c r="QCM162" s="438"/>
      <c r="QCN162" s="438"/>
      <c r="QCO162" s="438"/>
      <c r="QCP162" s="438"/>
      <c r="QCQ162" s="438"/>
      <c r="QCR162" s="438"/>
      <c r="QCS162" s="438"/>
      <c r="QCT162" s="438"/>
      <c r="QCU162" s="438"/>
      <c r="QCV162" s="438"/>
      <c r="QCW162" s="438"/>
      <c r="QCX162" s="438"/>
      <c r="QCY162" s="438"/>
      <c r="QCZ162" s="438"/>
      <c r="QDA162" s="438"/>
      <c r="QDB162" s="438"/>
      <c r="QDC162" s="438"/>
      <c r="QDD162" s="438"/>
      <c r="QDE162" s="438"/>
      <c r="QDF162" s="438"/>
      <c r="QDG162" s="438"/>
      <c r="QDH162" s="438"/>
      <c r="QDI162" s="438"/>
      <c r="QDJ162" s="438"/>
      <c r="QDK162" s="438"/>
      <c r="QDL162" s="438"/>
      <c r="QDM162" s="438"/>
      <c r="QDN162" s="438"/>
      <c r="QDO162" s="438"/>
      <c r="QDP162" s="438"/>
      <c r="QDQ162" s="438"/>
      <c r="QDR162" s="438"/>
      <c r="QDS162" s="438"/>
      <c r="QDT162" s="438"/>
      <c r="QDU162" s="438"/>
      <c r="QDV162" s="438"/>
      <c r="QDW162" s="438"/>
      <c r="QDX162" s="438"/>
      <c r="QDY162" s="438"/>
      <c r="QDZ162" s="438"/>
      <c r="QEA162" s="438"/>
      <c r="QEB162" s="438"/>
      <c r="QEC162" s="438"/>
      <c r="QED162" s="438"/>
      <c r="QEE162" s="438"/>
      <c r="QEF162" s="438"/>
      <c r="QEG162" s="438"/>
      <c r="QEH162" s="438"/>
      <c r="QEI162" s="438"/>
      <c r="QEJ162" s="438"/>
      <c r="QEK162" s="438"/>
      <c r="QEL162" s="438"/>
      <c r="QEM162" s="438"/>
      <c r="QEN162" s="438"/>
      <c r="QEO162" s="438"/>
      <c r="QEP162" s="438"/>
      <c r="QEQ162" s="438"/>
      <c r="QER162" s="438"/>
      <c r="QES162" s="438"/>
      <c r="QET162" s="438"/>
      <c r="QEU162" s="438"/>
      <c r="QEV162" s="438"/>
      <c r="QEW162" s="438"/>
      <c r="QEX162" s="438"/>
      <c r="QEY162" s="438"/>
      <c r="QEZ162" s="438"/>
      <c r="QFA162" s="438"/>
      <c r="QFB162" s="438"/>
      <c r="QFC162" s="438"/>
      <c r="QFD162" s="438"/>
      <c r="QFE162" s="438"/>
      <c r="QFF162" s="438"/>
      <c r="QFG162" s="438"/>
      <c r="QFH162" s="438"/>
      <c r="QFI162" s="438"/>
      <c r="QFJ162" s="438"/>
      <c r="QFK162" s="438"/>
      <c r="QFL162" s="438"/>
      <c r="QFM162" s="438"/>
      <c r="QFN162" s="438"/>
      <c r="QFO162" s="438"/>
      <c r="QFP162" s="438"/>
      <c r="QFQ162" s="438"/>
      <c r="QFR162" s="438"/>
      <c r="QFS162" s="438"/>
      <c r="QFT162" s="438"/>
      <c r="QFU162" s="438"/>
      <c r="QFV162" s="438"/>
      <c r="QFW162" s="438"/>
      <c r="QFX162" s="438"/>
      <c r="QFY162" s="438"/>
      <c r="QFZ162" s="438"/>
      <c r="QGA162" s="438"/>
      <c r="QGB162" s="438"/>
      <c r="QGC162" s="438"/>
      <c r="QGD162" s="438"/>
      <c r="QGE162" s="438"/>
      <c r="QGF162" s="438"/>
      <c r="QGG162" s="438"/>
      <c r="QGH162" s="438"/>
      <c r="QGI162" s="438"/>
      <c r="QGJ162" s="438"/>
      <c r="QGK162" s="438"/>
      <c r="QGL162" s="438"/>
      <c r="QGM162" s="438"/>
      <c r="QGN162" s="438"/>
      <c r="QGO162" s="438"/>
      <c r="QGP162" s="438"/>
      <c r="QGQ162" s="438"/>
      <c r="QGR162" s="438"/>
      <c r="QGS162" s="438"/>
      <c r="QGT162" s="438"/>
      <c r="QGU162" s="438"/>
      <c r="QGV162" s="438"/>
      <c r="QGW162" s="438"/>
      <c r="QGX162" s="438"/>
      <c r="QGY162" s="438"/>
      <c r="QGZ162" s="438"/>
      <c r="QHA162" s="438"/>
      <c r="QHB162" s="438"/>
      <c r="QHC162" s="438"/>
      <c r="QHD162" s="438"/>
      <c r="QHE162" s="438"/>
      <c r="QHF162" s="438"/>
      <c r="QHG162" s="438"/>
      <c r="QHH162" s="438"/>
      <c r="QHI162" s="438"/>
      <c r="QHJ162" s="438"/>
      <c r="QHK162" s="438"/>
      <c r="QHL162" s="438"/>
      <c r="QHM162" s="438"/>
      <c r="QHN162" s="438"/>
      <c r="QHO162" s="438"/>
      <c r="QHP162" s="438"/>
      <c r="QHQ162" s="438"/>
      <c r="QHR162" s="438"/>
      <c r="QHS162" s="438"/>
      <c r="QHT162" s="438"/>
      <c r="QHU162" s="438"/>
      <c r="QHV162" s="438"/>
      <c r="QHW162" s="438"/>
      <c r="QHX162" s="438"/>
      <c r="QHY162" s="438"/>
      <c r="QHZ162" s="438"/>
      <c r="QIA162" s="438"/>
      <c r="QIB162" s="438"/>
      <c r="QIC162" s="438"/>
      <c r="QID162" s="438"/>
      <c r="QIE162" s="438"/>
      <c r="QIF162" s="438"/>
      <c r="QIG162" s="438"/>
      <c r="QIH162" s="438"/>
      <c r="QII162" s="438"/>
      <c r="QIJ162" s="438"/>
      <c r="QIK162" s="438"/>
      <c r="QIL162" s="438"/>
      <c r="QIM162" s="438"/>
      <c r="QIN162" s="438"/>
      <c r="QIO162" s="438"/>
      <c r="QIP162" s="438"/>
      <c r="QIQ162" s="438"/>
      <c r="QIR162" s="438"/>
      <c r="QIS162" s="438"/>
      <c r="QIT162" s="438"/>
      <c r="QIU162" s="438"/>
      <c r="QIV162" s="438"/>
      <c r="QIW162" s="438"/>
      <c r="QIX162" s="438"/>
      <c r="QIY162" s="438"/>
      <c r="QIZ162" s="438"/>
      <c r="QJA162" s="438"/>
      <c r="QJB162" s="438"/>
      <c r="QJC162" s="438"/>
      <c r="QJD162" s="438"/>
      <c r="QJE162" s="438"/>
      <c r="QJF162" s="438"/>
      <c r="QJG162" s="438"/>
      <c r="QJH162" s="438"/>
      <c r="QJI162" s="438"/>
      <c r="QJJ162" s="438"/>
      <c r="QJK162" s="438"/>
      <c r="QJL162" s="438"/>
      <c r="QJM162" s="438"/>
      <c r="QJN162" s="438"/>
      <c r="QJO162" s="438"/>
      <c r="QJP162" s="438"/>
      <c r="QJQ162" s="438"/>
      <c r="QJR162" s="438"/>
      <c r="QJS162" s="438"/>
      <c r="QJT162" s="438"/>
      <c r="QJU162" s="438"/>
      <c r="QJV162" s="438"/>
      <c r="QJW162" s="438"/>
      <c r="QJX162" s="438"/>
      <c r="QJY162" s="438"/>
      <c r="QJZ162" s="438"/>
      <c r="QKA162" s="438"/>
      <c r="QKB162" s="438"/>
      <c r="QKC162" s="438"/>
      <c r="QKD162" s="438"/>
      <c r="QKE162" s="438"/>
      <c r="QKF162" s="438"/>
      <c r="QKG162" s="438"/>
      <c r="QKH162" s="438"/>
      <c r="QKI162" s="438"/>
      <c r="QKJ162" s="438"/>
      <c r="QKK162" s="438"/>
      <c r="QKL162" s="438"/>
      <c r="QKM162" s="438"/>
      <c r="QKN162" s="438"/>
      <c r="QKO162" s="438"/>
      <c r="QKP162" s="438"/>
      <c r="QKQ162" s="438"/>
      <c r="QKR162" s="438"/>
      <c r="QKS162" s="438"/>
      <c r="QKT162" s="438"/>
      <c r="QKU162" s="438"/>
      <c r="QKV162" s="438"/>
      <c r="QKW162" s="438"/>
      <c r="QKX162" s="438"/>
      <c r="QKY162" s="438"/>
      <c r="QKZ162" s="438"/>
      <c r="QLA162" s="438"/>
      <c r="QLB162" s="438"/>
      <c r="QLC162" s="438"/>
      <c r="QLD162" s="438"/>
      <c r="QLE162" s="438"/>
      <c r="QLF162" s="438"/>
      <c r="QLG162" s="438"/>
      <c r="QLH162" s="438"/>
      <c r="QLI162" s="438"/>
      <c r="QLJ162" s="438"/>
      <c r="QLK162" s="438"/>
      <c r="QLL162" s="438"/>
      <c r="QLM162" s="438"/>
      <c r="QLN162" s="438"/>
      <c r="QLO162" s="438"/>
      <c r="QLP162" s="438"/>
      <c r="QLQ162" s="438"/>
      <c r="QLR162" s="438"/>
      <c r="QLS162" s="438"/>
      <c r="QLT162" s="438"/>
      <c r="QLU162" s="438"/>
      <c r="QLV162" s="438"/>
      <c r="QLW162" s="438"/>
      <c r="QLX162" s="438"/>
      <c r="QLY162" s="438"/>
      <c r="QLZ162" s="438"/>
      <c r="QMA162" s="438"/>
      <c r="QMB162" s="438"/>
      <c r="QMC162" s="438"/>
      <c r="QMD162" s="438"/>
      <c r="QME162" s="438"/>
      <c r="QMF162" s="438"/>
      <c r="QMG162" s="438"/>
      <c r="QMH162" s="438"/>
      <c r="QMI162" s="438"/>
      <c r="QMJ162" s="438"/>
      <c r="QMK162" s="438"/>
      <c r="QML162" s="438"/>
      <c r="QMM162" s="438"/>
      <c r="QMN162" s="438"/>
      <c r="QMO162" s="438"/>
      <c r="QMP162" s="438"/>
      <c r="QMQ162" s="438"/>
      <c r="QMR162" s="438"/>
      <c r="QMS162" s="438"/>
      <c r="QMT162" s="438"/>
      <c r="QMU162" s="438"/>
      <c r="QMV162" s="438"/>
      <c r="QMW162" s="438"/>
      <c r="QMX162" s="438"/>
      <c r="QMY162" s="438"/>
      <c r="QMZ162" s="438"/>
      <c r="QNA162" s="438"/>
      <c r="QNB162" s="438"/>
      <c r="QNC162" s="438"/>
      <c r="QND162" s="438"/>
      <c r="QNE162" s="438"/>
      <c r="QNF162" s="438"/>
      <c r="QNG162" s="438"/>
      <c r="QNH162" s="438"/>
      <c r="QNI162" s="438"/>
      <c r="QNJ162" s="438"/>
      <c r="QNK162" s="438"/>
      <c r="QNL162" s="438"/>
      <c r="QNM162" s="438"/>
      <c r="QNN162" s="438"/>
      <c r="QNO162" s="438"/>
      <c r="QNP162" s="438"/>
      <c r="QNQ162" s="438"/>
      <c r="QNR162" s="438"/>
      <c r="QNS162" s="438"/>
      <c r="QNT162" s="438"/>
      <c r="QNU162" s="438"/>
      <c r="QNV162" s="438"/>
      <c r="QNW162" s="438"/>
      <c r="QNX162" s="438"/>
      <c r="QNY162" s="438"/>
      <c r="QNZ162" s="438"/>
      <c r="QOA162" s="438"/>
      <c r="QOB162" s="438"/>
      <c r="QOC162" s="438"/>
      <c r="QOD162" s="438"/>
      <c r="QOE162" s="438"/>
      <c r="QOF162" s="438"/>
      <c r="QOG162" s="438"/>
      <c r="QOH162" s="438"/>
      <c r="QOI162" s="438"/>
      <c r="QOJ162" s="438"/>
      <c r="QOK162" s="438"/>
      <c r="QOL162" s="438"/>
      <c r="QOM162" s="438"/>
      <c r="QON162" s="438"/>
      <c r="QOO162" s="438"/>
      <c r="QOP162" s="438"/>
      <c r="QOQ162" s="438"/>
      <c r="QOR162" s="438"/>
      <c r="QOS162" s="438"/>
      <c r="QOT162" s="438"/>
      <c r="QOU162" s="438"/>
      <c r="QOV162" s="438"/>
      <c r="QOW162" s="438"/>
      <c r="QOX162" s="438"/>
      <c r="QOY162" s="438"/>
      <c r="QOZ162" s="438"/>
      <c r="QPA162" s="438"/>
      <c r="QPB162" s="438"/>
      <c r="QPC162" s="438"/>
      <c r="QPD162" s="438"/>
      <c r="QPE162" s="438"/>
      <c r="QPF162" s="438"/>
      <c r="QPG162" s="438"/>
      <c r="QPH162" s="438"/>
      <c r="QPI162" s="438"/>
      <c r="QPJ162" s="438"/>
      <c r="QPK162" s="438"/>
      <c r="QPL162" s="438"/>
      <c r="QPM162" s="438"/>
      <c r="QPN162" s="438"/>
      <c r="QPO162" s="438"/>
      <c r="QPP162" s="438"/>
      <c r="QPQ162" s="438"/>
      <c r="QPR162" s="438"/>
      <c r="QPS162" s="438"/>
      <c r="QPT162" s="438"/>
      <c r="QPU162" s="438"/>
      <c r="QPV162" s="438"/>
      <c r="QPW162" s="438"/>
      <c r="QPX162" s="438"/>
      <c r="QPY162" s="438"/>
      <c r="QPZ162" s="438"/>
      <c r="QQA162" s="438"/>
      <c r="QQB162" s="438"/>
      <c r="QQC162" s="438"/>
      <c r="QQD162" s="438"/>
      <c r="QQE162" s="438"/>
      <c r="QQF162" s="438"/>
      <c r="QQG162" s="438"/>
      <c r="QQH162" s="438"/>
      <c r="QQI162" s="438"/>
      <c r="QQJ162" s="438"/>
      <c r="QQK162" s="438"/>
      <c r="QQL162" s="438"/>
      <c r="QQM162" s="438"/>
      <c r="QQN162" s="438"/>
      <c r="QQO162" s="438"/>
      <c r="QQP162" s="438"/>
      <c r="QQQ162" s="438"/>
      <c r="QQR162" s="438"/>
      <c r="QQS162" s="438"/>
      <c r="QQT162" s="438"/>
      <c r="QQU162" s="438"/>
      <c r="QQV162" s="438"/>
      <c r="QQW162" s="438"/>
      <c r="QQX162" s="438"/>
      <c r="QQY162" s="438"/>
      <c r="QQZ162" s="438"/>
      <c r="QRA162" s="438"/>
      <c r="QRB162" s="438"/>
      <c r="QRC162" s="438"/>
      <c r="QRD162" s="438"/>
      <c r="QRE162" s="438"/>
      <c r="QRF162" s="438"/>
      <c r="QRG162" s="438"/>
      <c r="QRH162" s="438"/>
      <c r="QRI162" s="438"/>
      <c r="QRJ162" s="438"/>
      <c r="QRK162" s="438"/>
      <c r="QRL162" s="438"/>
      <c r="QRM162" s="438"/>
      <c r="QRN162" s="438"/>
      <c r="QRO162" s="438"/>
      <c r="QRP162" s="438"/>
      <c r="QRQ162" s="438"/>
      <c r="QRR162" s="438"/>
      <c r="QRS162" s="438"/>
      <c r="QRT162" s="438"/>
      <c r="QRU162" s="438"/>
      <c r="QRV162" s="438"/>
      <c r="QRW162" s="438"/>
      <c r="QRX162" s="438"/>
      <c r="QRY162" s="438"/>
      <c r="QRZ162" s="438"/>
      <c r="QSA162" s="438"/>
      <c r="QSB162" s="438"/>
      <c r="QSC162" s="438"/>
      <c r="QSD162" s="438"/>
      <c r="QSE162" s="438"/>
      <c r="QSF162" s="438"/>
      <c r="QSG162" s="438"/>
      <c r="QSH162" s="438"/>
      <c r="QSI162" s="438"/>
      <c r="QSJ162" s="438"/>
      <c r="QSK162" s="438"/>
      <c r="QSL162" s="438"/>
      <c r="QSM162" s="438"/>
      <c r="QSN162" s="438"/>
      <c r="QSO162" s="438"/>
      <c r="QSP162" s="438"/>
      <c r="QSQ162" s="438"/>
      <c r="QSR162" s="438"/>
      <c r="QSS162" s="438"/>
      <c r="QST162" s="438"/>
      <c r="QSU162" s="438"/>
      <c r="QSV162" s="438"/>
      <c r="QSW162" s="438"/>
      <c r="QSX162" s="438"/>
      <c r="QSY162" s="438"/>
      <c r="QSZ162" s="438"/>
      <c r="QTA162" s="438"/>
      <c r="QTB162" s="438"/>
      <c r="QTC162" s="438"/>
      <c r="QTD162" s="438"/>
      <c r="QTE162" s="438"/>
      <c r="QTF162" s="438"/>
      <c r="QTG162" s="438"/>
      <c r="QTH162" s="438"/>
      <c r="QTI162" s="438"/>
      <c r="QTJ162" s="438"/>
      <c r="QTK162" s="438"/>
      <c r="QTL162" s="438"/>
      <c r="QTM162" s="438"/>
      <c r="QTN162" s="438"/>
      <c r="QTO162" s="438"/>
      <c r="QTP162" s="438"/>
      <c r="QTQ162" s="438"/>
      <c r="QTR162" s="438"/>
      <c r="QTS162" s="438"/>
      <c r="QTT162" s="438"/>
      <c r="QTU162" s="438"/>
      <c r="QTV162" s="438"/>
      <c r="QTW162" s="438"/>
      <c r="QTX162" s="438"/>
      <c r="QTY162" s="438"/>
      <c r="QTZ162" s="438"/>
      <c r="QUA162" s="438"/>
      <c r="QUB162" s="438"/>
      <c r="QUC162" s="438"/>
      <c r="QUD162" s="438"/>
      <c r="QUE162" s="438"/>
      <c r="QUF162" s="438"/>
      <c r="QUG162" s="438"/>
      <c r="QUH162" s="438"/>
      <c r="QUI162" s="438"/>
      <c r="QUJ162" s="438"/>
      <c r="QUK162" s="438"/>
      <c r="QUL162" s="438"/>
      <c r="QUM162" s="438"/>
      <c r="QUN162" s="438"/>
      <c r="QUO162" s="438"/>
      <c r="QUP162" s="438"/>
      <c r="QUQ162" s="438"/>
      <c r="QUR162" s="438"/>
      <c r="QUS162" s="438"/>
      <c r="QUT162" s="438"/>
      <c r="QUU162" s="438"/>
      <c r="QUV162" s="438"/>
      <c r="QUW162" s="438"/>
      <c r="QUX162" s="438"/>
      <c r="QUY162" s="438"/>
      <c r="QUZ162" s="438"/>
      <c r="QVA162" s="438"/>
      <c r="QVB162" s="438"/>
      <c r="QVC162" s="438"/>
      <c r="QVD162" s="438"/>
      <c r="QVE162" s="438"/>
      <c r="QVF162" s="438"/>
      <c r="QVG162" s="438"/>
      <c r="QVH162" s="438"/>
      <c r="QVI162" s="438"/>
      <c r="QVJ162" s="438"/>
      <c r="QVK162" s="438"/>
      <c r="QVL162" s="438"/>
      <c r="QVM162" s="438"/>
      <c r="QVN162" s="438"/>
      <c r="QVO162" s="438"/>
      <c r="QVP162" s="438"/>
      <c r="QVQ162" s="438"/>
      <c r="QVR162" s="438"/>
      <c r="QVS162" s="438"/>
      <c r="QVT162" s="438"/>
      <c r="QVU162" s="438"/>
      <c r="QVV162" s="438"/>
      <c r="QVW162" s="438"/>
      <c r="QVX162" s="438"/>
      <c r="QVY162" s="438"/>
      <c r="QVZ162" s="438"/>
      <c r="QWA162" s="438"/>
      <c r="QWB162" s="438"/>
      <c r="QWC162" s="438"/>
      <c r="QWD162" s="438"/>
      <c r="QWE162" s="438"/>
      <c r="QWF162" s="438"/>
      <c r="QWG162" s="438"/>
      <c r="QWH162" s="438"/>
      <c r="QWI162" s="438"/>
      <c r="QWJ162" s="438"/>
      <c r="QWK162" s="438"/>
      <c r="QWL162" s="438"/>
      <c r="QWM162" s="438"/>
      <c r="QWN162" s="438"/>
      <c r="QWO162" s="438"/>
      <c r="QWP162" s="438"/>
      <c r="QWQ162" s="438"/>
      <c r="QWR162" s="438"/>
      <c r="QWS162" s="438"/>
      <c r="QWT162" s="438"/>
      <c r="QWU162" s="438"/>
      <c r="QWV162" s="438"/>
      <c r="QWW162" s="438"/>
      <c r="QWX162" s="438"/>
      <c r="QWY162" s="438"/>
      <c r="QWZ162" s="438"/>
      <c r="QXA162" s="438"/>
      <c r="QXB162" s="438"/>
      <c r="QXC162" s="438"/>
      <c r="QXD162" s="438"/>
      <c r="QXE162" s="438"/>
      <c r="QXF162" s="438"/>
      <c r="QXG162" s="438"/>
      <c r="QXH162" s="438"/>
      <c r="QXI162" s="438"/>
      <c r="QXJ162" s="438"/>
      <c r="QXK162" s="438"/>
      <c r="QXL162" s="438"/>
      <c r="QXM162" s="438"/>
      <c r="QXN162" s="438"/>
      <c r="QXO162" s="438"/>
      <c r="QXP162" s="438"/>
      <c r="QXQ162" s="438"/>
      <c r="QXR162" s="438"/>
      <c r="QXS162" s="438"/>
      <c r="QXT162" s="438"/>
      <c r="QXU162" s="438"/>
      <c r="QXV162" s="438"/>
      <c r="QXW162" s="438"/>
      <c r="QXX162" s="438"/>
      <c r="QXY162" s="438"/>
      <c r="QXZ162" s="438"/>
      <c r="QYA162" s="438"/>
      <c r="QYB162" s="438"/>
      <c r="QYC162" s="438"/>
      <c r="QYD162" s="438"/>
      <c r="QYE162" s="438"/>
      <c r="QYF162" s="438"/>
      <c r="QYG162" s="438"/>
      <c r="QYH162" s="438"/>
      <c r="QYI162" s="438"/>
      <c r="QYJ162" s="438"/>
      <c r="QYK162" s="438"/>
      <c r="QYL162" s="438"/>
      <c r="QYM162" s="438"/>
      <c r="QYN162" s="438"/>
      <c r="QYO162" s="438"/>
      <c r="QYP162" s="438"/>
      <c r="QYQ162" s="438"/>
      <c r="QYR162" s="438"/>
      <c r="QYS162" s="438"/>
      <c r="QYT162" s="438"/>
      <c r="QYU162" s="438"/>
      <c r="QYV162" s="438"/>
      <c r="QYW162" s="438"/>
      <c r="QYX162" s="438"/>
      <c r="QYY162" s="438"/>
      <c r="QYZ162" s="438"/>
      <c r="QZA162" s="438"/>
      <c r="QZB162" s="438"/>
      <c r="QZC162" s="438"/>
      <c r="QZD162" s="438"/>
      <c r="QZE162" s="438"/>
      <c r="QZF162" s="438"/>
      <c r="QZG162" s="438"/>
      <c r="QZH162" s="438"/>
      <c r="QZI162" s="438"/>
      <c r="QZJ162" s="438"/>
      <c r="QZK162" s="438"/>
      <c r="QZL162" s="438"/>
      <c r="QZM162" s="438"/>
      <c r="QZN162" s="438"/>
      <c r="QZO162" s="438"/>
      <c r="QZP162" s="438"/>
      <c r="QZQ162" s="438"/>
      <c r="QZR162" s="438"/>
      <c r="QZS162" s="438"/>
      <c r="QZT162" s="438"/>
      <c r="QZU162" s="438"/>
      <c r="QZV162" s="438"/>
      <c r="QZW162" s="438"/>
      <c r="QZX162" s="438"/>
      <c r="QZY162" s="438"/>
      <c r="QZZ162" s="438"/>
      <c r="RAA162" s="438"/>
      <c r="RAB162" s="438"/>
      <c r="RAC162" s="438"/>
      <c r="RAD162" s="438"/>
      <c r="RAE162" s="438"/>
      <c r="RAF162" s="438"/>
      <c r="RAG162" s="438"/>
      <c r="RAH162" s="438"/>
      <c r="RAI162" s="438"/>
      <c r="RAJ162" s="438"/>
      <c r="RAK162" s="438"/>
      <c r="RAL162" s="438"/>
      <c r="RAM162" s="438"/>
      <c r="RAN162" s="438"/>
      <c r="RAO162" s="438"/>
      <c r="RAP162" s="438"/>
      <c r="RAQ162" s="438"/>
      <c r="RAR162" s="438"/>
      <c r="RAS162" s="438"/>
      <c r="RAT162" s="438"/>
      <c r="RAU162" s="438"/>
      <c r="RAV162" s="438"/>
      <c r="RAW162" s="438"/>
      <c r="RAX162" s="438"/>
      <c r="RAY162" s="438"/>
      <c r="RAZ162" s="438"/>
      <c r="RBA162" s="438"/>
      <c r="RBB162" s="438"/>
      <c r="RBC162" s="438"/>
      <c r="RBD162" s="438"/>
      <c r="RBE162" s="438"/>
      <c r="RBF162" s="438"/>
      <c r="RBG162" s="438"/>
      <c r="RBH162" s="438"/>
      <c r="RBI162" s="438"/>
      <c r="RBJ162" s="438"/>
      <c r="RBK162" s="438"/>
      <c r="RBL162" s="438"/>
      <c r="RBM162" s="438"/>
      <c r="RBN162" s="438"/>
      <c r="RBO162" s="438"/>
      <c r="RBP162" s="438"/>
      <c r="RBQ162" s="438"/>
      <c r="RBR162" s="438"/>
      <c r="RBS162" s="438"/>
      <c r="RBT162" s="438"/>
      <c r="RBU162" s="438"/>
      <c r="RBV162" s="438"/>
      <c r="RBW162" s="438"/>
      <c r="RBX162" s="438"/>
      <c r="RBY162" s="438"/>
      <c r="RBZ162" s="438"/>
      <c r="RCA162" s="438"/>
      <c r="RCB162" s="438"/>
      <c r="RCC162" s="438"/>
      <c r="RCD162" s="438"/>
      <c r="RCE162" s="438"/>
      <c r="RCF162" s="438"/>
      <c r="RCG162" s="438"/>
      <c r="RCH162" s="438"/>
      <c r="RCI162" s="438"/>
      <c r="RCJ162" s="438"/>
      <c r="RCK162" s="438"/>
      <c r="RCL162" s="438"/>
      <c r="RCM162" s="438"/>
      <c r="RCN162" s="438"/>
      <c r="RCO162" s="438"/>
      <c r="RCP162" s="438"/>
      <c r="RCQ162" s="438"/>
      <c r="RCR162" s="438"/>
      <c r="RCS162" s="438"/>
      <c r="RCT162" s="438"/>
      <c r="RCU162" s="438"/>
      <c r="RCV162" s="438"/>
      <c r="RCW162" s="438"/>
      <c r="RCX162" s="438"/>
      <c r="RCY162" s="438"/>
      <c r="RCZ162" s="438"/>
      <c r="RDA162" s="438"/>
      <c r="RDB162" s="438"/>
      <c r="RDC162" s="438"/>
      <c r="RDD162" s="438"/>
      <c r="RDE162" s="438"/>
      <c r="RDF162" s="438"/>
      <c r="RDG162" s="438"/>
      <c r="RDH162" s="438"/>
      <c r="RDI162" s="438"/>
      <c r="RDJ162" s="438"/>
      <c r="RDK162" s="438"/>
      <c r="RDL162" s="438"/>
      <c r="RDM162" s="438"/>
      <c r="RDN162" s="438"/>
      <c r="RDO162" s="438"/>
      <c r="RDP162" s="438"/>
      <c r="RDQ162" s="438"/>
      <c r="RDR162" s="438"/>
      <c r="RDS162" s="438"/>
      <c r="RDT162" s="438"/>
      <c r="RDU162" s="438"/>
      <c r="RDV162" s="438"/>
      <c r="RDW162" s="438"/>
      <c r="RDX162" s="438"/>
      <c r="RDY162" s="438"/>
      <c r="RDZ162" s="438"/>
      <c r="REA162" s="438"/>
      <c r="REB162" s="438"/>
      <c r="REC162" s="438"/>
      <c r="RED162" s="438"/>
      <c r="REE162" s="438"/>
      <c r="REF162" s="438"/>
      <c r="REG162" s="438"/>
      <c r="REH162" s="438"/>
      <c r="REI162" s="438"/>
      <c r="REJ162" s="438"/>
      <c r="REK162" s="438"/>
      <c r="REL162" s="438"/>
      <c r="REM162" s="438"/>
      <c r="REN162" s="438"/>
      <c r="REO162" s="438"/>
      <c r="REP162" s="438"/>
      <c r="REQ162" s="438"/>
      <c r="RER162" s="438"/>
      <c r="RES162" s="438"/>
      <c r="RET162" s="438"/>
      <c r="REU162" s="438"/>
      <c r="REV162" s="438"/>
      <c r="REW162" s="438"/>
      <c r="REX162" s="438"/>
      <c r="REY162" s="438"/>
      <c r="REZ162" s="438"/>
      <c r="RFA162" s="438"/>
      <c r="RFB162" s="438"/>
      <c r="RFC162" s="438"/>
      <c r="RFD162" s="438"/>
      <c r="RFE162" s="438"/>
      <c r="RFF162" s="438"/>
      <c r="RFG162" s="438"/>
      <c r="RFH162" s="438"/>
      <c r="RFI162" s="438"/>
      <c r="RFJ162" s="438"/>
      <c r="RFK162" s="438"/>
      <c r="RFL162" s="438"/>
      <c r="RFM162" s="438"/>
      <c r="RFN162" s="438"/>
      <c r="RFO162" s="438"/>
      <c r="RFP162" s="438"/>
      <c r="RFQ162" s="438"/>
      <c r="RFR162" s="438"/>
      <c r="RFS162" s="438"/>
      <c r="RFT162" s="438"/>
      <c r="RFU162" s="438"/>
      <c r="RFV162" s="438"/>
      <c r="RFW162" s="438"/>
      <c r="RFX162" s="438"/>
      <c r="RFY162" s="438"/>
      <c r="RFZ162" s="438"/>
      <c r="RGA162" s="438"/>
      <c r="RGB162" s="438"/>
      <c r="RGC162" s="438"/>
      <c r="RGD162" s="438"/>
      <c r="RGE162" s="438"/>
      <c r="RGF162" s="438"/>
      <c r="RGG162" s="438"/>
      <c r="RGH162" s="438"/>
      <c r="RGI162" s="438"/>
      <c r="RGJ162" s="438"/>
      <c r="RGK162" s="438"/>
      <c r="RGL162" s="438"/>
      <c r="RGM162" s="438"/>
      <c r="RGN162" s="438"/>
      <c r="RGO162" s="438"/>
      <c r="RGP162" s="438"/>
      <c r="RGQ162" s="438"/>
      <c r="RGR162" s="438"/>
      <c r="RGS162" s="438"/>
      <c r="RGT162" s="438"/>
      <c r="RGU162" s="438"/>
      <c r="RGV162" s="438"/>
      <c r="RGW162" s="438"/>
      <c r="RGX162" s="438"/>
      <c r="RGY162" s="438"/>
      <c r="RGZ162" s="438"/>
      <c r="RHA162" s="438"/>
      <c r="RHB162" s="438"/>
      <c r="RHC162" s="438"/>
      <c r="RHD162" s="438"/>
      <c r="RHE162" s="438"/>
      <c r="RHF162" s="438"/>
      <c r="RHG162" s="438"/>
      <c r="RHH162" s="438"/>
      <c r="RHI162" s="438"/>
      <c r="RHJ162" s="438"/>
      <c r="RHK162" s="438"/>
      <c r="RHL162" s="438"/>
      <c r="RHM162" s="438"/>
      <c r="RHN162" s="438"/>
      <c r="RHO162" s="438"/>
      <c r="RHP162" s="438"/>
      <c r="RHQ162" s="438"/>
      <c r="RHR162" s="438"/>
      <c r="RHS162" s="438"/>
      <c r="RHT162" s="438"/>
      <c r="RHU162" s="438"/>
      <c r="RHV162" s="438"/>
      <c r="RHW162" s="438"/>
      <c r="RHX162" s="438"/>
      <c r="RHY162" s="438"/>
      <c r="RHZ162" s="438"/>
      <c r="RIA162" s="438"/>
      <c r="RIB162" s="438"/>
      <c r="RIC162" s="438"/>
      <c r="RID162" s="438"/>
      <c r="RIE162" s="438"/>
      <c r="RIF162" s="438"/>
      <c r="RIG162" s="438"/>
      <c r="RIH162" s="438"/>
      <c r="RII162" s="438"/>
      <c r="RIJ162" s="438"/>
      <c r="RIK162" s="438"/>
      <c r="RIL162" s="438"/>
      <c r="RIM162" s="438"/>
      <c r="RIN162" s="438"/>
      <c r="RIO162" s="438"/>
      <c r="RIP162" s="438"/>
      <c r="RIQ162" s="438"/>
      <c r="RIR162" s="438"/>
      <c r="RIS162" s="438"/>
      <c r="RIT162" s="438"/>
      <c r="RIU162" s="438"/>
      <c r="RIV162" s="438"/>
      <c r="RIW162" s="438"/>
      <c r="RIX162" s="438"/>
      <c r="RIY162" s="438"/>
      <c r="RIZ162" s="438"/>
      <c r="RJA162" s="438"/>
      <c r="RJB162" s="438"/>
      <c r="RJC162" s="438"/>
      <c r="RJD162" s="438"/>
      <c r="RJE162" s="438"/>
      <c r="RJF162" s="438"/>
      <c r="RJG162" s="438"/>
      <c r="RJH162" s="438"/>
      <c r="RJI162" s="438"/>
      <c r="RJJ162" s="438"/>
      <c r="RJK162" s="438"/>
      <c r="RJL162" s="438"/>
      <c r="RJM162" s="438"/>
      <c r="RJN162" s="438"/>
      <c r="RJO162" s="438"/>
      <c r="RJP162" s="438"/>
      <c r="RJQ162" s="438"/>
      <c r="RJR162" s="438"/>
      <c r="RJS162" s="438"/>
      <c r="RJT162" s="438"/>
      <c r="RJU162" s="438"/>
      <c r="RJV162" s="438"/>
      <c r="RJW162" s="438"/>
      <c r="RJX162" s="438"/>
      <c r="RJY162" s="438"/>
      <c r="RJZ162" s="438"/>
      <c r="RKA162" s="438"/>
      <c r="RKB162" s="438"/>
      <c r="RKC162" s="438"/>
      <c r="RKD162" s="438"/>
      <c r="RKE162" s="438"/>
      <c r="RKF162" s="438"/>
      <c r="RKG162" s="438"/>
      <c r="RKH162" s="438"/>
      <c r="RKI162" s="438"/>
      <c r="RKJ162" s="438"/>
      <c r="RKK162" s="438"/>
      <c r="RKL162" s="438"/>
      <c r="RKM162" s="438"/>
      <c r="RKN162" s="438"/>
      <c r="RKO162" s="438"/>
      <c r="RKP162" s="438"/>
      <c r="RKQ162" s="438"/>
      <c r="RKR162" s="438"/>
      <c r="RKS162" s="438"/>
      <c r="RKT162" s="438"/>
      <c r="RKU162" s="438"/>
      <c r="RKV162" s="438"/>
      <c r="RKW162" s="438"/>
      <c r="RKX162" s="438"/>
      <c r="RKY162" s="438"/>
      <c r="RKZ162" s="438"/>
      <c r="RLA162" s="438"/>
      <c r="RLB162" s="438"/>
      <c r="RLC162" s="438"/>
      <c r="RLD162" s="438"/>
      <c r="RLE162" s="438"/>
      <c r="RLF162" s="438"/>
      <c r="RLG162" s="438"/>
      <c r="RLH162" s="438"/>
      <c r="RLI162" s="438"/>
      <c r="RLJ162" s="438"/>
      <c r="RLK162" s="438"/>
      <c r="RLL162" s="438"/>
      <c r="RLM162" s="438"/>
      <c r="RLN162" s="438"/>
      <c r="RLO162" s="438"/>
      <c r="RLP162" s="438"/>
      <c r="RLQ162" s="438"/>
      <c r="RLR162" s="438"/>
      <c r="RLS162" s="438"/>
      <c r="RLT162" s="438"/>
      <c r="RLU162" s="438"/>
      <c r="RLV162" s="438"/>
      <c r="RLW162" s="438"/>
      <c r="RLX162" s="438"/>
      <c r="RLY162" s="438"/>
      <c r="RLZ162" s="438"/>
      <c r="RMA162" s="438"/>
      <c r="RMB162" s="438"/>
      <c r="RMC162" s="438"/>
      <c r="RMD162" s="438"/>
      <c r="RME162" s="438"/>
      <c r="RMF162" s="438"/>
      <c r="RMG162" s="438"/>
      <c r="RMH162" s="438"/>
      <c r="RMI162" s="438"/>
      <c r="RMJ162" s="438"/>
      <c r="RMK162" s="438"/>
      <c r="RML162" s="438"/>
      <c r="RMM162" s="438"/>
      <c r="RMN162" s="438"/>
      <c r="RMO162" s="438"/>
      <c r="RMP162" s="438"/>
      <c r="RMQ162" s="438"/>
      <c r="RMR162" s="438"/>
      <c r="RMS162" s="438"/>
      <c r="RMT162" s="438"/>
      <c r="RMU162" s="438"/>
      <c r="RMV162" s="438"/>
      <c r="RMW162" s="438"/>
      <c r="RMX162" s="438"/>
      <c r="RMY162" s="438"/>
      <c r="RMZ162" s="438"/>
      <c r="RNA162" s="438"/>
      <c r="RNB162" s="438"/>
      <c r="RNC162" s="438"/>
      <c r="RND162" s="438"/>
      <c r="RNE162" s="438"/>
      <c r="RNF162" s="438"/>
      <c r="RNG162" s="438"/>
      <c r="RNH162" s="438"/>
      <c r="RNI162" s="438"/>
      <c r="RNJ162" s="438"/>
      <c r="RNK162" s="438"/>
      <c r="RNL162" s="438"/>
      <c r="RNM162" s="438"/>
      <c r="RNN162" s="438"/>
      <c r="RNO162" s="438"/>
      <c r="RNP162" s="438"/>
      <c r="RNQ162" s="438"/>
      <c r="RNR162" s="438"/>
      <c r="RNS162" s="438"/>
      <c r="RNT162" s="438"/>
      <c r="RNU162" s="438"/>
      <c r="RNV162" s="438"/>
      <c r="RNW162" s="438"/>
      <c r="RNX162" s="438"/>
      <c r="RNY162" s="438"/>
      <c r="RNZ162" s="438"/>
      <c r="ROA162" s="438"/>
      <c r="ROB162" s="438"/>
      <c r="ROC162" s="438"/>
      <c r="ROD162" s="438"/>
      <c r="ROE162" s="438"/>
      <c r="ROF162" s="438"/>
      <c r="ROG162" s="438"/>
      <c r="ROH162" s="438"/>
      <c r="ROI162" s="438"/>
      <c r="ROJ162" s="438"/>
      <c r="ROK162" s="438"/>
      <c r="ROL162" s="438"/>
      <c r="ROM162" s="438"/>
      <c r="RON162" s="438"/>
      <c r="ROO162" s="438"/>
      <c r="ROP162" s="438"/>
      <c r="ROQ162" s="438"/>
      <c r="ROR162" s="438"/>
      <c r="ROS162" s="438"/>
      <c r="ROT162" s="438"/>
      <c r="ROU162" s="438"/>
      <c r="ROV162" s="438"/>
      <c r="ROW162" s="438"/>
      <c r="ROX162" s="438"/>
      <c r="ROY162" s="438"/>
      <c r="ROZ162" s="438"/>
      <c r="RPA162" s="438"/>
      <c r="RPB162" s="438"/>
      <c r="RPC162" s="438"/>
      <c r="RPD162" s="438"/>
      <c r="RPE162" s="438"/>
      <c r="RPF162" s="438"/>
      <c r="RPG162" s="438"/>
      <c r="RPH162" s="438"/>
      <c r="RPI162" s="438"/>
      <c r="RPJ162" s="438"/>
      <c r="RPK162" s="438"/>
      <c r="RPL162" s="438"/>
      <c r="RPM162" s="438"/>
      <c r="RPN162" s="438"/>
      <c r="RPO162" s="438"/>
      <c r="RPP162" s="438"/>
      <c r="RPQ162" s="438"/>
      <c r="RPR162" s="438"/>
      <c r="RPS162" s="438"/>
      <c r="RPT162" s="438"/>
      <c r="RPU162" s="438"/>
      <c r="RPV162" s="438"/>
      <c r="RPW162" s="438"/>
      <c r="RPX162" s="438"/>
      <c r="RPY162" s="438"/>
      <c r="RPZ162" s="438"/>
      <c r="RQA162" s="438"/>
      <c r="RQB162" s="438"/>
      <c r="RQC162" s="438"/>
      <c r="RQD162" s="438"/>
      <c r="RQE162" s="438"/>
      <c r="RQF162" s="438"/>
      <c r="RQG162" s="438"/>
      <c r="RQH162" s="438"/>
      <c r="RQI162" s="438"/>
      <c r="RQJ162" s="438"/>
      <c r="RQK162" s="438"/>
      <c r="RQL162" s="438"/>
      <c r="RQM162" s="438"/>
      <c r="RQN162" s="438"/>
      <c r="RQO162" s="438"/>
      <c r="RQP162" s="438"/>
      <c r="RQQ162" s="438"/>
      <c r="RQR162" s="438"/>
      <c r="RQS162" s="438"/>
      <c r="RQT162" s="438"/>
      <c r="RQU162" s="438"/>
      <c r="RQV162" s="438"/>
      <c r="RQW162" s="438"/>
      <c r="RQX162" s="438"/>
      <c r="RQY162" s="438"/>
      <c r="RQZ162" s="438"/>
      <c r="RRA162" s="438"/>
      <c r="RRB162" s="438"/>
      <c r="RRC162" s="438"/>
      <c r="RRD162" s="438"/>
      <c r="RRE162" s="438"/>
      <c r="RRF162" s="438"/>
      <c r="RRG162" s="438"/>
      <c r="RRH162" s="438"/>
      <c r="RRI162" s="438"/>
      <c r="RRJ162" s="438"/>
      <c r="RRK162" s="438"/>
      <c r="RRL162" s="438"/>
      <c r="RRM162" s="438"/>
      <c r="RRN162" s="438"/>
      <c r="RRO162" s="438"/>
      <c r="RRP162" s="438"/>
      <c r="RRQ162" s="438"/>
      <c r="RRR162" s="438"/>
      <c r="RRS162" s="438"/>
      <c r="RRT162" s="438"/>
      <c r="RRU162" s="438"/>
      <c r="RRV162" s="438"/>
      <c r="RRW162" s="438"/>
      <c r="RRX162" s="438"/>
      <c r="RRY162" s="438"/>
      <c r="RRZ162" s="438"/>
      <c r="RSA162" s="438"/>
      <c r="RSB162" s="438"/>
      <c r="RSC162" s="438"/>
      <c r="RSD162" s="438"/>
      <c r="RSE162" s="438"/>
      <c r="RSF162" s="438"/>
      <c r="RSG162" s="438"/>
      <c r="RSH162" s="438"/>
      <c r="RSI162" s="438"/>
      <c r="RSJ162" s="438"/>
      <c r="RSK162" s="438"/>
      <c r="RSL162" s="438"/>
      <c r="RSM162" s="438"/>
      <c r="RSN162" s="438"/>
      <c r="RSO162" s="438"/>
      <c r="RSP162" s="438"/>
      <c r="RSQ162" s="438"/>
      <c r="RSR162" s="438"/>
      <c r="RSS162" s="438"/>
      <c r="RST162" s="438"/>
      <c r="RSU162" s="438"/>
      <c r="RSV162" s="438"/>
      <c r="RSW162" s="438"/>
      <c r="RSX162" s="438"/>
      <c r="RSY162" s="438"/>
      <c r="RSZ162" s="438"/>
      <c r="RTA162" s="438"/>
      <c r="RTB162" s="438"/>
      <c r="RTC162" s="438"/>
      <c r="RTD162" s="438"/>
      <c r="RTE162" s="438"/>
      <c r="RTF162" s="438"/>
      <c r="RTG162" s="438"/>
      <c r="RTH162" s="438"/>
      <c r="RTI162" s="438"/>
      <c r="RTJ162" s="438"/>
      <c r="RTK162" s="438"/>
      <c r="RTL162" s="438"/>
      <c r="RTM162" s="438"/>
      <c r="RTN162" s="438"/>
      <c r="RTO162" s="438"/>
      <c r="RTP162" s="438"/>
      <c r="RTQ162" s="438"/>
      <c r="RTR162" s="438"/>
      <c r="RTS162" s="438"/>
      <c r="RTT162" s="438"/>
      <c r="RTU162" s="438"/>
      <c r="RTV162" s="438"/>
      <c r="RTW162" s="438"/>
      <c r="RTX162" s="438"/>
      <c r="RTY162" s="438"/>
      <c r="RTZ162" s="438"/>
      <c r="RUA162" s="438"/>
      <c r="RUB162" s="438"/>
      <c r="RUC162" s="438"/>
      <c r="RUD162" s="438"/>
      <c r="RUE162" s="438"/>
      <c r="RUF162" s="438"/>
      <c r="RUG162" s="438"/>
      <c r="RUH162" s="438"/>
      <c r="RUI162" s="438"/>
      <c r="RUJ162" s="438"/>
      <c r="RUK162" s="438"/>
      <c r="RUL162" s="438"/>
      <c r="RUM162" s="438"/>
      <c r="RUN162" s="438"/>
      <c r="RUO162" s="438"/>
      <c r="RUP162" s="438"/>
      <c r="RUQ162" s="438"/>
      <c r="RUR162" s="438"/>
      <c r="RUS162" s="438"/>
      <c r="RUT162" s="438"/>
      <c r="RUU162" s="438"/>
      <c r="RUV162" s="438"/>
      <c r="RUW162" s="438"/>
      <c r="RUX162" s="438"/>
      <c r="RUY162" s="438"/>
      <c r="RUZ162" s="438"/>
      <c r="RVA162" s="438"/>
      <c r="RVB162" s="438"/>
      <c r="RVC162" s="438"/>
      <c r="RVD162" s="438"/>
      <c r="RVE162" s="438"/>
      <c r="RVF162" s="438"/>
      <c r="RVG162" s="438"/>
      <c r="RVH162" s="438"/>
      <c r="RVI162" s="438"/>
      <c r="RVJ162" s="438"/>
      <c r="RVK162" s="438"/>
      <c r="RVL162" s="438"/>
      <c r="RVM162" s="438"/>
      <c r="RVN162" s="438"/>
      <c r="RVO162" s="438"/>
      <c r="RVP162" s="438"/>
      <c r="RVQ162" s="438"/>
      <c r="RVR162" s="438"/>
      <c r="RVS162" s="438"/>
      <c r="RVT162" s="438"/>
      <c r="RVU162" s="438"/>
      <c r="RVV162" s="438"/>
      <c r="RVW162" s="438"/>
      <c r="RVX162" s="438"/>
      <c r="RVY162" s="438"/>
      <c r="RVZ162" s="438"/>
      <c r="RWA162" s="438"/>
      <c r="RWB162" s="438"/>
      <c r="RWC162" s="438"/>
      <c r="RWD162" s="438"/>
      <c r="RWE162" s="438"/>
      <c r="RWF162" s="438"/>
      <c r="RWG162" s="438"/>
      <c r="RWH162" s="438"/>
      <c r="RWI162" s="438"/>
      <c r="RWJ162" s="438"/>
      <c r="RWK162" s="438"/>
      <c r="RWL162" s="438"/>
      <c r="RWM162" s="438"/>
      <c r="RWN162" s="438"/>
      <c r="RWO162" s="438"/>
      <c r="RWP162" s="438"/>
      <c r="RWQ162" s="438"/>
      <c r="RWR162" s="438"/>
      <c r="RWS162" s="438"/>
      <c r="RWT162" s="438"/>
      <c r="RWU162" s="438"/>
      <c r="RWV162" s="438"/>
      <c r="RWW162" s="438"/>
      <c r="RWX162" s="438"/>
      <c r="RWY162" s="438"/>
      <c r="RWZ162" s="438"/>
      <c r="RXA162" s="438"/>
      <c r="RXB162" s="438"/>
      <c r="RXC162" s="438"/>
      <c r="RXD162" s="438"/>
      <c r="RXE162" s="438"/>
      <c r="RXF162" s="438"/>
      <c r="RXG162" s="438"/>
      <c r="RXH162" s="438"/>
      <c r="RXI162" s="438"/>
      <c r="RXJ162" s="438"/>
      <c r="RXK162" s="438"/>
      <c r="RXL162" s="438"/>
      <c r="RXM162" s="438"/>
      <c r="RXN162" s="438"/>
      <c r="RXO162" s="438"/>
      <c r="RXP162" s="438"/>
      <c r="RXQ162" s="438"/>
      <c r="RXR162" s="438"/>
      <c r="RXS162" s="438"/>
      <c r="RXT162" s="438"/>
      <c r="RXU162" s="438"/>
      <c r="RXV162" s="438"/>
      <c r="RXW162" s="438"/>
      <c r="RXX162" s="438"/>
      <c r="RXY162" s="438"/>
      <c r="RXZ162" s="438"/>
      <c r="RYA162" s="438"/>
      <c r="RYB162" s="438"/>
      <c r="RYC162" s="438"/>
      <c r="RYD162" s="438"/>
      <c r="RYE162" s="438"/>
      <c r="RYF162" s="438"/>
      <c r="RYG162" s="438"/>
      <c r="RYH162" s="438"/>
      <c r="RYI162" s="438"/>
      <c r="RYJ162" s="438"/>
      <c r="RYK162" s="438"/>
      <c r="RYL162" s="438"/>
      <c r="RYM162" s="438"/>
      <c r="RYN162" s="438"/>
      <c r="RYO162" s="438"/>
      <c r="RYP162" s="438"/>
      <c r="RYQ162" s="438"/>
      <c r="RYR162" s="438"/>
      <c r="RYS162" s="438"/>
      <c r="RYT162" s="438"/>
      <c r="RYU162" s="438"/>
      <c r="RYV162" s="438"/>
      <c r="RYW162" s="438"/>
      <c r="RYX162" s="438"/>
      <c r="RYY162" s="438"/>
      <c r="RYZ162" s="438"/>
      <c r="RZA162" s="438"/>
      <c r="RZB162" s="438"/>
      <c r="RZC162" s="438"/>
      <c r="RZD162" s="438"/>
      <c r="RZE162" s="438"/>
      <c r="RZF162" s="438"/>
      <c r="RZG162" s="438"/>
      <c r="RZH162" s="438"/>
      <c r="RZI162" s="438"/>
      <c r="RZJ162" s="438"/>
      <c r="RZK162" s="438"/>
      <c r="RZL162" s="438"/>
      <c r="RZM162" s="438"/>
      <c r="RZN162" s="438"/>
      <c r="RZO162" s="438"/>
      <c r="RZP162" s="438"/>
      <c r="RZQ162" s="438"/>
      <c r="RZR162" s="438"/>
      <c r="RZS162" s="438"/>
      <c r="RZT162" s="438"/>
      <c r="RZU162" s="438"/>
      <c r="RZV162" s="438"/>
      <c r="RZW162" s="438"/>
      <c r="RZX162" s="438"/>
      <c r="RZY162" s="438"/>
      <c r="RZZ162" s="438"/>
      <c r="SAA162" s="438"/>
      <c r="SAB162" s="438"/>
      <c r="SAC162" s="438"/>
      <c r="SAD162" s="438"/>
      <c r="SAE162" s="438"/>
      <c r="SAF162" s="438"/>
      <c r="SAG162" s="438"/>
      <c r="SAH162" s="438"/>
      <c r="SAI162" s="438"/>
      <c r="SAJ162" s="438"/>
      <c r="SAK162" s="438"/>
      <c r="SAL162" s="438"/>
      <c r="SAM162" s="438"/>
      <c r="SAN162" s="438"/>
      <c r="SAO162" s="438"/>
      <c r="SAP162" s="438"/>
      <c r="SAQ162" s="438"/>
      <c r="SAR162" s="438"/>
      <c r="SAS162" s="438"/>
      <c r="SAT162" s="438"/>
      <c r="SAU162" s="438"/>
      <c r="SAV162" s="438"/>
      <c r="SAW162" s="438"/>
      <c r="SAX162" s="438"/>
      <c r="SAY162" s="438"/>
      <c r="SAZ162" s="438"/>
      <c r="SBA162" s="438"/>
      <c r="SBB162" s="438"/>
      <c r="SBC162" s="438"/>
      <c r="SBD162" s="438"/>
      <c r="SBE162" s="438"/>
      <c r="SBF162" s="438"/>
      <c r="SBG162" s="438"/>
      <c r="SBH162" s="438"/>
      <c r="SBI162" s="438"/>
      <c r="SBJ162" s="438"/>
      <c r="SBK162" s="438"/>
      <c r="SBL162" s="438"/>
      <c r="SBM162" s="438"/>
      <c r="SBN162" s="438"/>
      <c r="SBO162" s="438"/>
      <c r="SBP162" s="438"/>
      <c r="SBQ162" s="438"/>
      <c r="SBR162" s="438"/>
      <c r="SBS162" s="438"/>
      <c r="SBT162" s="438"/>
      <c r="SBU162" s="438"/>
      <c r="SBV162" s="438"/>
      <c r="SBW162" s="438"/>
      <c r="SBX162" s="438"/>
      <c r="SBY162" s="438"/>
      <c r="SBZ162" s="438"/>
      <c r="SCA162" s="438"/>
      <c r="SCB162" s="438"/>
      <c r="SCC162" s="438"/>
      <c r="SCD162" s="438"/>
      <c r="SCE162" s="438"/>
      <c r="SCF162" s="438"/>
      <c r="SCG162" s="438"/>
      <c r="SCH162" s="438"/>
      <c r="SCI162" s="438"/>
      <c r="SCJ162" s="438"/>
      <c r="SCK162" s="438"/>
      <c r="SCL162" s="438"/>
      <c r="SCM162" s="438"/>
      <c r="SCN162" s="438"/>
      <c r="SCO162" s="438"/>
      <c r="SCP162" s="438"/>
      <c r="SCQ162" s="438"/>
      <c r="SCR162" s="438"/>
      <c r="SCS162" s="438"/>
      <c r="SCT162" s="438"/>
      <c r="SCU162" s="438"/>
      <c r="SCV162" s="438"/>
      <c r="SCW162" s="438"/>
      <c r="SCX162" s="438"/>
      <c r="SCY162" s="438"/>
      <c r="SCZ162" s="438"/>
      <c r="SDA162" s="438"/>
      <c r="SDB162" s="438"/>
      <c r="SDC162" s="438"/>
      <c r="SDD162" s="438"/>
      <c r="SDE162" s="438"/>
      <c r="SDF162" s="438"/>
      <c r="SDG162" s="438"/>
      <c r="SDH162" s="438"/>
      <c r="SDI162" s="438"/>
      <c r="SDJ162" s="438"/>
      <c r="SDK162" s="438"/>
      <c r="SDL162" s="438"/>
      <c r="SDM162" s="438"/>
      <c r="SDN162" s="438"/>
      <c r="SDO162" s="438"/>
      <c r="SDP162" s="438"/>
      <c r="SDQ162" s="438"/>
      <c r="SDR162" s="438"/>
      <c r="SDS162" s="438"/>
      <c r="SDT162" s="438"/>
      <c r="SDU162" s="438"/>
      <c r="SDV162" s="438"/>
      <c r="SDW162" s="438"/>
      <c r="SDX162" s="438"/>
      <c r="SDY162" s="438"/>
      <c r="SDZ162" s="438"/>
      <c r="SEA162" s="438"/>
      <c r="SEB162" s="438"/>
      <c r="SEC162" s="438"/>
      <c r="SED162" s="438"/>
      <c r="SEE162" s="438"/>
      <c r="SEF162" s="438"/>
      <c r="SEG162" s="438"/>
      <c r="SEH162" s="438"/>
      <c r="SEI162" s="438"/>
      <c r="SEJ162" s="438"/>
      <c r="SEK162" s="438"/>
      <c r="SEL162" s="438"/>
      <c r="SEM162" s="438"/>
      <c r="SEN162" s="438"/>
      <c r="SEO162" s="438"/>
      <c r="SEP162" s="438"/>
      <c r="SEQ162" s="438"/>
      <c r="SER162" s="438"/>
      <c r="SES162" s="438"/>
      <c r="SET162" s="438"/>
      <c r="SEU162" s="438"/>
      <c r="SEV162" s="438"/>
      <c r="SEW162" s="438"/>
      <c r="SEX162" s="438"/>
      <c r="SEY162" s="438"/>
      <c r="SEZ162" s="438"/>
      <c r="SFA162" s="438"/>
      <c r="SFB162" s="438"/>
      <c r="SFC162" s="438"/>
      <c r="SFD162" s="438"/>
      <c r="SFE162" s="438"/>
      <c r="SFF162" s="438"/>
      <c r="SFG162" s="438"/>
      <c r="SFH162" s="438"/>
      <c r="SFI162" s="438"/>
      <c r="SFJ162" s="438"/>
      <c r="SFK162" s="438"/>
      <c r="SFL162" s="438"/>
      <c r="SFM162" s="438"/>
      <c r="SFN162" s="438"/>
      <c r="SFO162" s="438"/>
      <c r="SFP162" s="438"/>
      <c r="SFQ162" s="438"/>
      <c r="SFR162" s="438"/>
      <c r="SFS162" s="438"/>
      <c r="SFT162" s="438"/>
      <c r="SFU162" s="438"/>
      <c r="SFV162" s="438"/>
      <c r="SFW162" s="438"/>
      <c r="SFX162" s="438"/>
      <c r="SFY162" s="438"/>
      <c r="SFZ162" s="438"/>
      <c r="SGA162" s="438"/>
      <c r="SGB162" s="438"/>
      <c r="SGC162" s="438"/>
      <c r="SGD162" s="438"/>
      <c r="SGE162" s="438"/>
      <c r="SGF162" s="438"/>
      <c r="SGG162" s="438"/>
      <c r="SGH162" s="438"/>
      <c r="SGI162" s="438"/>
      <c r="SGJ162" s="438"/>
      <c r="SGK162" s="438"/>
      <c r="SGL162" s="438"/>
      <c r="SGM162" s="438"/>
      <c r="SGN162" s="438"/>
      <c r="SGO162" s="438"/>
      <c r="SGP162" s="438"/>
      <c r="SGQ162" s="438"/>
      <c r="SGR162" s="438"/>
      <c r="SGS162" s="438"/>
      <c r="SGT162" s="438"/>
      <c r="SGU162" s="438"/>
      <c r="SGV162" s="438"/>
      <c r="SGW162" s="438"/>
      <c r="SGX162" s="438"/>
      <c r="SGY162" s="438"/>
      <c r="SGZ162" s="438"/>
      <c r="SHA162" s="438"/>
      <c r="SHB162" s="438"/>
      <c r="SHC162" s="438"/>
      <c r="SHD162" s="438"/>
      <c r="SHE162" s="438"/>
      <c r="SHF162" s="438"/>
      <c r="SHG162" s="438"/>
      <c r="SHH162" s="438"/>
      <c r="SHI162" s="438"/>
      <c r="SHJ162" s="438"/>
      <c r="SHK162" s="438"/>
      <c r="SHL162" s="438"/>
      <c r="SHM162" s="438"/>
      <c r="SHN162" s="438"/>
      <c r="SHO162" s="438"/>
      <c r="SHP162" s="438"/>
      <c r="SHQ162" s="438"/>
      <c r="SHR162" s="438"/>
      <c r="SHS162" s="438"/>
      <c r="SHT162" s="438"/>
      <c r="SHU162" s="438"/>
      <c r="SHV162" s="438"/>
      <c r="SHW162" s="438"/>
      <c r="SHX162" s="438"/>
      <c r="SHY162" s="438"/>
      <c r="SHZ162" s="438"/>
      <c r="SIA162" s="438"/>
      <c r="SIB162" s="438"/>
      <c r="SIC162" s="438"/>
      <c r="SID162" s="438"/>
      <c r="SIE162" s="438"/>
      <c r="SIF162" s="438"/>
      <c r="SIG162" s="438"/>
      <c r="SIH162" s="438"/>
      <c r="SII162" s="438"/>
      <c r="SIJ162" s="438"/>
      <c r="SIK162" s="438"/>
      <c r="SIL162" s="438"/>
      <c r="SIM162" s="438"/>
      <c r="SIN162" s="438"/>
      <c r="SIO162" s="438"/>
      <c r="SIP162" s="438"/>
      <c r="SIQ162" s="438"/>
      <c r="SIR162" s="438"/>
      <c r="SIS162" s="438"/>
      <c r="SIT162" s="438"/>
      <c r="SIU162" s="438"/>
      <c r="SIV162" s="438"/>
      <c r="SIW162" s="438"/>
      <c r="SIX162" s="438"/>
      <c r="SIY162" s="438"/>
      <c r="SIZ162" s="438"/>
      <c r="SJA162" s="438"/>
      <c r="SJB162" s="438"/>
      <c r="SJC162" s="438"/>
      <c r="SJD162" s="438"/>
      <c r="SJE162" s="438"/>
      <c r="SJF162" s="438"/>
      <c r="SJG162" s="438"/>
      <c r="SJH162" s="438"/>
      <c r="SJI162" s="438"/>
      <c r="SJJ162" s="438"/>
      <c r="SJK162" s="438"/>
      <c r="SJL162" s="438"/>
      <c r="SJM162" s="438"/>
      <c r="SJN162" s="438"/>
      <c r="SJO162" s="438"/>
      <c r="SJP162" s="438"/>
      <c r="SJQ162" s="438"/>
      <c r="SJR162" s="438"/>
      <c r="SJS162" s="438"/>
      <c r="SJT162" s="438"/>
      <c r="SJU162" s="438"/>
      <c r="SJV162" s="438"/>
      <c r="SJW162" s="438"/>
      <c r="SJX162" s="438"/>
      <c r="SJY162" s="438"/>
      <c r="SJZ162" s="438"/>
      <c r="SKA162" s="438"/>
      <c r="SKB162" s="438"/>
      <c r="SKC162" s="438"/>
      <c r="SKD162" s="438"/>
      <c r="SKE162" s="438"/>
      <c r="SKF162" s="438"/>
      <c r="SKG162" s="438"/>
      <c r="SKH162" s="438"/>
      <c r="SKI162" s="438"/>
      <c r="SKJ162" s="438"/>
      <c r="SKK162" s="438"/>
      <c r="SKL162" s="438"/>
      <c r="SKM162" s="438"/>
      <c r="SKN162" s="438"/>
      <c r="SKO162" s="438"/>
      <c r="SKP162" s="438"/>
      <c r="SKQ162" s="438"/>
      <c r="SKR162" s="438"/>
      <c r="SKS162" s="438"/>
      <c r="SKT162" s="438"/>
      <c r="SKU162" s="438"/>
      <c r="SKV162" s="438"/>
      <c r="SKW162" s="438"/>
      <c r="SKX162" s="438"/>
      <c r="SKY162" s="438"/>
      <c r="SKZ162" s="438"/>
      <c r="SLA162" s="438"/>
      <c r="SLB162" s="438"/>
      <c r="SLC162" s="438"/>
      <c r="SLD162" s="438"/>
      <c r="SLE162" s="438"/>
      <c r="SLF162" s="438"/>
      <c r="SLG162" s="438"/>
      <c r="SLH162" s="438"/>
      <c r="SLI162" s="438"/>
      <c r="SLJ162" s="438"/>
      <c r="SLK162" s="438"/>
      <c r="SLL162" s="438"/>
      <c r="SLM162" s="438"/>
      <c r="SLN162" s="438"/>
      <c r="SLO162" s="438"/>
      <c r="SLP162" s="438"/>
      <c r="SLQ162" s="438"/>
      <c r="SLR162" s="438"/>
      <c r="SLS162" s="438"/>
      <c r="SLT162" s="438"/>
      <c r="SLU162" s="438"/>
      <c r="SLV162" s="438"/>
      <c r="SLW162" s="438"/>
      <c r="SLX162" s="438"/>
      <c r="SLY162" s="438"/>
      <c r="SLZ162" s="438"/>
      <c r="SMA162" s="438"/>
      <c r="SMB162" s="438"/>
      <c r="SMC162" s="438"/>
      <c r="SMD162" s="438"/>
      <c r="SME162" s="438"/>
      <c r="SMF162" s="438"/>
      <c r="SMG162" s="438"/>
      <c r="SMH162" s="438"/>
      <c r="SMI162" s="438"/>
      <c r="SMJ162" s="438"/>
      <c r="SMK162" s="438"/>
      <c r="SML162" s="438"/>
      <c r="SMM162" s="438"/>
      <c r="SMN162" s="438"/>
      <c r="SMO162" s="438"/>
      <c r="SMP162" s="438"/>
      <c r="SMQ162" s="438"/>
      <c r="SMR162" s="438"/>
      <c r="SMS162" s="438"/>
      <c r="SMT162" s="438"/>
      <c r="SMU162" s="438"/>
      <c r="SMV162" s="438"/>
      <c r="SMW162" s="438"/>
      <c r="SMX162" s="438"/>
      <c r="SMY162" s="438"/>
      <c r="SMZ162" s="438"/>
      <c r="SNA162" s="438"/>
      <c r="SNB162" s="438"/>
      <c r="SNC162" s="438"/>
      <c r="SND162" s="438"/>
      <c r="SNE162" s="438"/>
      <c r="SNF162" s="438"/>
      <c r="SNG162" s="438"/>
      <c r="SNH162" s="438"/>
      <c r="SNI162" s="438"/>
      <c r="SNJ162" s="438"/>
      <c r="SNK162" s="438"/>
      <c r="SNL162" s="438"/>
      <c r="SNM162" s="438"/>
      <c r="SNN162" s="438"/>
      <c r="SNO162" s="438"/>
      <c r="SNP162" s="438"/>
      <c r="SNQ162" s="438"/>
      <c r="SNR162" s="438"/>
      <c r="SNS162" s="438"/>
      <c r="SNT162" s="438"/>
      <c r="SNU162" s="438"/>
      <c r="SNV162" s="438"/>
      <c r="SNW162" s="438"/>
      <c r="SNX162" s="438"/>
      <c r="SNY162" s="438"/>
      <c r="SNZ162" s="438"/>
      <c r="SOA162" s="438"/>
      <c r="SOB162" s="438"/>
      <c r="SOC162" s="438"/>
      <c r="SOD162" s="438"/>
      <c r="SOE162" s="438"/>
      <c r="SOF162" s="438"/>
      <c r="SOG162" s="438"/>
      <c r="SOH162" s="438"/>
      <c r="SOI162" s="438"/>
      <c r="SOJ162" s="438"/>
      <c r="SOK162" s="438"/>
      <c r="SOL162" s="438"/>
      <c r="SOM162" s="438"/>
      <c r="SON162" s="438"/>
      <c r="SOO162" s="438"/>
      <c r="SOP162" s="438"/>
      <c r="SOQ162" s="438"/>
      <c r="SOR162" s="438"/>
      <c r="SOS162" s="438"/>
      <c r="SOT162" s="438"/>
      <c r="SOU162" s="438"/>
      <c r="SOV162" s="438"/>
      <c r="SOW162" s="438"/>
      <c r="SOX162" s="438"/>
      <c r="SOY162" s="438"/>
      <c r="SOZ162" s="438"/>
      <c r="SPA162" s="438"/>
      <c r="SPB162" s="438"/>
      <c r="SPC162" s="438"/>
      <c r="SPD162" s="438"/>
      <c r="SPE162" s="438"/>
      <c r="SPF162" s="438"/>
      <c r="SPG162" s="438"/>
      <c r="SPH162" s="438"/>
      <c r="SPI162" s="438"/>
      <c r="SPJ162" s="438"/>
      <c r="SPK162" s="438"/>
      <c r="SPL162" s="438"/>
      <c r="SPM162" s="438"/>
      <c r="SPN162" s="438"/>
      <c r="SPO162" s="438"/>
      <c r="SPP162" s="438"/>
      <c r="SPQ162" s="438"/>
      <c r="SPR162" s="438"/>
      <c r="SPS162" s="438"/>
      <c r="SPT162" s="438"/>
      <c r="SPU162" s="438"/>
      <c r="SPV162" s="438"/>
      <c r="SPW162" s="438"/>
      <c r="SPX162" s="438"/>
      <c r="SPY162" s="438"/>
      <c r="SPZ162" s="438"/>
      <c r="SQA162" s="438"/>
      <c r="SQB162" s="438"/>
      <c r="SQC162" s="438"/>
      <c r="SQD162" s="438"/>
      <c r="SQE162" s="438"/>
      <c r="SQF162" s="438"/>
      <c r="SQG162" s="438"/>
      <c r="SQH162" s="438"/>
      <c r="SQI162" s="438"/>
      <c r="SQJ162" s="438"/>
      <c r="SQK162" s="438"/>
      <c r="SQL162" s="438"/>
      <c r="SQM162" s="438"/>
      <c r="SQN162" s="438"/>
      <c r="SQO162" s="438"/>
      <c r="SQP162" s="438"/>
      <c r="SQQ162" s="438"/>
      <c r="SQR162" s="438"/>
      <c r="SQS162" s="438"/>
      <c r="SQT162" s="438"/>
      <c r="SQU162" s="438"/>
      <c r="SQV162" s="438"/>
      <c r="SQW162" s="438"/>
      <c r="SQX162" s="438"/>
      <c r="SQY162" s="438"/>
      <c r="SQZ162" s="438"/>
      <c r="SRA162" s="438"/>
      <c r="SRB162" s="438"/>
      <c r="SRC162" s="438"/>
      <c r="SRD162" s="438"/>
      <c r="SRE162" s="438"/>
      <c r="SRF162" s="438"/>
      <c r="SRG162" s="438"/>
      <c r="SRH162" s="438"/>
      <c r="SRI162" s="438"/>
      <c r="SRJ162" s="438"/>
      <c r="SRK162" s="438"/>
      <c r="SRL162" s="438"/>
      <c r="SRM162" s="438"/>
      <c r="SRN162" s="438"/>
      <c r="SRO162" s="438"/>
      <c r="SRP162" s="438"/>
      <c r="SRQ162" s="438"/>
      <c r="SRR162" s="438"/>
      <c r="SRS162" s="438"/>
      <c r="SRT162" s="438"/>
      <c r="SRU162" s="438"/>
      <c r="SRV162" s="438"/>
      <c r="SRW162" s="438"/>
      <c r="SRX162" s="438"/>
      <c r="SRY162" s="438"/>
      <c r="SRZ162" s="438"/>
      <c r="SSA162" s="438"/>
      <c r="SSB162" s="438"/>
      <c r="SSC162" s="438"/>
      <c r="SSD162" s="438"/>
      <c r="SSE162" s="438"/>
      <c r="SSF162" s="438"/>
      <c r="SSG162" s="438"/>
      <c r="SSH162" s="438"/>
      <c r="SSI162" s="438"/>
      <c r="SSJ162" s="438"/>
      <c r="SSK162" s="438"/>
      <c r="SSL162" s="438"/>
      <c r="SSM162" s="438"/>
      <c r="SSN162" s="438"/>
      <c r="SSO162" s="438"/>
      <c r="SSP162" s="438"/>
      <c r="SSQ162" s="438"/>
      <c r="SSR162" s="438"/>
      <c r="SSS162" s="438"/>
      <c r="SST162" s="438"/>
      <c r="SSU162" s="438"/>
      <c r="SSV162" s="438"/>
      <c r="SSW162" s="438"/>
      <c r="SSX162" s="438"/>
      <c r="SSY162" s="438"/>
      <c r="SSZ162" s="438"/>
      <c r="STA162" s="438"/>
      <c r="STB162" s="438"/>
      <c r="STC162" s="438"/>
      <c r="STD162" s="438"/>
      <c r="STE162" s="438"/>
      <c r="STF162" s="438"/>
      <c r="STG162" s="438"/>
      <c r="STH162" s="438"/>
      <c r="STI162" s="438"/>
      <c r="STJ162" s="438"/>
      <c r="STK162" s="438"/>
      <c r="STL162" s="438"/>
      <c r="STM162" s="438"/>
      <c r="STN162" s="438"/>
      <c r="STO162" s="438"/>
      <c r="STP162" s="438"/>
      <c r="STQ162" s="438"/>
      <c r="STR162" s="438"/>
      <c r="STS162" s="438"/>
      <c r="STT162" s="438"/>
      <c r="STU162" s="438"/>
      <c r="STV162" s="438"/>
      <c r="STW162" s="438"/>
      <c r="STX162" s="438"/>
      <c r="STY162" s="438"/>
      <c r="STZ162" s="438"/>
      <c r="SUA162" s="438"/>
      <c r="SUB162" s="438"/>
      <c r="SUC162" s="438"/>
      <c r="SUD162" s="438"/>
      <c r="SUE162" s="438"/>
      <c r="SUF162" s="438"/>
      <c r="SUG162" s="438"/>
      <c r="SUH162" s="438"/>
      <c r="SUI162" s="438"/>
      <c r="SUJ162" s="438"/>
      <c r="SUK162" s="438"/>
      <c r="SUL162" s="438"/>
      <c r="SUM162" s="438"/>
      <c r="SUN162" s="438"/>
      <c r="SUO162" s="438"/>
      <c r="SUP162" s="438"/>
      <c r="SUQ162" s="438"/>
      <c r="SUR162" s="438"/>
      <c r="SUS162" s="438"/>
      <c r="SUT162" s="438"/>
      <c r="SUU162" s="438"/>
      <c r="SUV162" s="438"/>
      <c r="SUW162" s="438"/>
      <c r="SUX162" s="438"/>
      <c r="SUY162" s="438"/>
      <c r="SUZ162" s="438"/>
      <c r="SVA162" s="438"/>
      <c r="SVB162" s="438"/>
      <c r="SVC162" s="438"/>
      <c r="SVD162" s="438"/>
      <c r="SVE162" s="438"/>
      <c r="SVF162" s="438"/>
      <c r="SVG162" s="438"/>
      <c r="SVH162" s="438"/>
      <c r="SVI162" s="438"/>
      <c r="SVJ162" s="438"/>
      <c r="SVK162" s="438"/>
      <c r="SVL162" s="438"/>
      <c r="SVM162" s="438"/>
      <c r="SVN162" s="438"/>
      <c r="SVO162" s="438"/>
      <c r="SVP162" s="438"/>
      <c r="SVQ162" s="438"/>
      <c r="SVR162" s="438"/>
      <c r="SVS162" s="438"/>
      <c r="SVT162" s="438"/>
      <c r="SVU162" s="438"/>
      <c r="SVV162" s="438"/>
      <c r="SVW162" s="438"/>
      <c r="SVX162" s="438"/>
      <c r="SVY162" s="438"/>
      <c r="SVZ162" s="438"/>
      <c r="SWA162" s="438"/>
      <c r="SWB162" s="438"/>
      <c r="SWC162" s="438"/>
      <c r="SWD162" s="438"/>
      <c r="SWE162" s="438"/>
      <c r="SWF162" s="438"/>
      <c r="SWG162" s="438"/>
      <c r="SWH162" s="438"/>
      <c r="SWI162" s="438"/>
      <c r="SWJ162" s="438"/>
      <c r="SWK162" s="438"/>
      <c r="SWL162" s="438"/>
      <c r="SWM162" s="438"/>
      <c r="SWN162" s="438"/>
      <c r="SWO162" s="438"/>
      <c r="SWP162" s="438"/>
      <c r="SWQ162" s="438"/>
      <c r="SWR162" s="438"/>
      <c r="SWS162" s="438"/>
      <c r="SWT162" s="438"/>
      <c r="SWU162" s="438"/>
      <c r="SWV162" s="438"/>
      <c r="SWW162" s="438"/>
      <c r="SWX162" s="438"/>
      <c r="SWY162" s="438"/>
      <c r="SWZ162" s="438"/>
      <c r="SXA162" s="438"/>
      <c r="SXB162" s="438"/>
      <c r="SXC162" s="438"/>
      <c r="SXD162" s="438"/>
      <c r="SXE162" s="438"/>
      <c r="SXF162" s="438"/>
      <c r="SXG162" s="438"/>
      <c r="SXH162" s="438"/>
      <c r="SXI162" s="438"/>
      <c r="SXJ162" s="438"/>
      <c r="SXK162" s="438"/>
      <c r="SXL162" s="438"/>
      <c r="SXM162" s="438"/>
      <c r="SXN162" s="438"/>
      <c r="SXO162" s="438"/>
      <c r="SXP162" s="438"/>
      <c r="SXQ162" s="438"/>
      <c r="SXR162" s="438"/>
      <c r="SXS162" s="438"/>
      <c r="SXT162" s="438"/>
      <c r="SXU162" s="438"/>
      <c r="SXV162" s="438"/>
      <c r="SXW162" s="438"/>
      <c r="SXX162" s="438"/>
      <c r="SXY162" s="438"/>
      <c r="SXZ162" s="438"/>
      <c r="SYA162" s="438"/>
      <c r="SYB162" s="438"/>
      <c r="SYC162" s="438"/>
      <c r="SYD162" s="438"/>
      <c r="SYE162" s="438"/>
      <c r="SYF162" s="438"/>
      <c r="SYG162" s="438"/>
      <c r="SYH162" s="438"/>
      <c r="SYI162" s="438"/>
      <c r="SYJ162" s="438"/>
      <c r="SYK162" s="438"/>
      <c r="SYL162" s="438"/>
      <c r="SYM162" s="438"/>
      <c r="SYN162" s="438"/>
      <c r="SYO162" s="438"/>
      <c r="SYP162" s="438"/>
      <c r="SYQ162" s="438"/>
      <c r="SYR162" s="438"/>
      <c r="SYS162" s="438"/>
      <c r="SYT162" s="438"/>
      <c r="SYU162" s="438"/>
      <c r="SYV162" s="438"/>
      <c r="SYW162" s="438"/>
      <c r="SYX162" s="438"/>
      <c r="SYY162" s="438"/>
      <c r="SYZ162" s="438"/>
      <c r="SZA162" s="438"/>
      <c r="SZB162" s="438"/>
      <c r="SZC162" s="438"/>
      <c r="SZD162" s="438"/>
      <c r="SZE162" s="438"/>
      <c r="SZF162" s="438"/>
      <c r="SZG162" s="438"/>
      <c r="SZH162" s="438"/>
      <c r="SZI162" s="438"/>
      <c r="SZJ162" s="438"/>
      <c r="SZK162" s="438"/>
      <c r="SZL162" s="438"/>
      <c r="SZM162" s="438"/>
      <c r="SZN162" s="438"/>
      <c r="SZO162" s="438"/>
      <c r="SZP162" s="438"/>
      <c r="SZQ162" s="438"/>
      <c r="SZR162" s="438"/>
      <c r="SZS162" s="438"/>
      <c r="SZT162" s="438"/>
      <c r="SZU162" s="438"/>
      <c r="SZV162" s="438"/>
      <c r="SZW162" s="438"/>
      <c r="SZX162" s="438"/>
      <c r="SZY162" s="438"/>
      <c r="SZZ162" s="438"/>
      <c r="TAA162" s="438"/>
      <c r="TAB162" s="438"/>
      <c r="TAC162" s="438"/>
      <c r="TAD162" s="438"/>
      <c r="TAE162" s="438"/>
      <c r="TAF162" s="438"/>
      <c r="TAG162" s="438"/>
      <c r="TAH162" s="438"/>
      <c r="TAI162" s="438"/>
      <c r="TAJ162" s="438"/>
      <c r="TAK162" s="438"/>
      <c r="TAL162" s="438"/>
      <c r="TAM162" s="438"/>
      <c r="TAN162" s="438"/>
      <c r="TAO162" s="438"/>
      <c r="TAP162" s="438"/>
      <c r="TAQ162" s="438"/>
      <c r="TAR162" s="438"/>
      <c r="TAS162" s="438"/>
      <c r="TAT162" s="438"/>
      <c r="TAU162" s="438"/>
      <c r="TAV162" s="438"/>
      <c r="TAW162" s="438"/>
      <c r="TAX162" s="438"/>
      <c r="TAY162" s="438"/>
      <c r="TAZ162" s="438"/>
      <c r="TBA162" s="438"/>
      <c r="TBB162" s="438"/>
      <c r="TBC162" s="438"/>
      <c r="TBD162" s="438"/>
      <c r="TBE162" s="438"/>
      <c r="TBF162" s="438"/>
      <c r="TBG162" s="438"/>
      <c r="TBH162" s="438"/>
      <c r="TBI162" s="438"/>
      <c r="TBJ162" s="438"/>
      <c r="TBK162" s="438"/>
      <c r="TBL162" s="438"/>
      <c r="TBM162" s="438"/>
      <c r="TBN162" s="438"/>
      <c r="TBO162" s="438"/>
      <c r="TBP162" s="438"/>
      <c r="TBQ162" s="438"/>
      <c r="TBR162" s="438"/>
      <c r="TBS162" s="438"/>
      <c r="TBT162" s="438"/>
      <c r="TBU162" s="438"/>
      <c r="TBV162" s="438"/>
      <c r="TBW162" s="438"/>
      <c r="TBX162" s="438"/>
      <c r="TBY162" s="438"/>
      <c r="TBZ162" s="438"/>
      <c r="TCA162" s="438"/>
      <c r="TCB162" s="438"/>
      <c r="TCC162" s="438"/>
      <c r="TCD162" s="438"/>
      <c r="TCE162" s="438"/>
      <c r="TCF162" s="438"/>
      <c r="TCG162" s="438"/>
      <c r="TCH162" s="438"/>
      <c r="TCI162" s="438"/>
      <c r="TCJ162" s="438"/>
      <c r="TCK162" s="438"/>
      <c r="TCL162" s="438"/>
      <c r="TCM162" s="438"/>
      <c r="TCN162" s="438"/>
      <c r="TCO162" s="438"/>
      <c r="TCP162" s="438"/>
      <c r="TCQ162" s="438"/>
      <c r="TCR162" s="438"/>
      <c r="TCS162" s="438"/>
      <c r="TCT162" s="438"/>
      <c r="TCU162" s="438"/>
      <c r="TCV162" s="438"/>
      <c r="TCW162" s="438"/>
      <c r="TCX162" s="438"/>
      <c r="TCY162" s="438"/>
      <c r="TCZ162" s="438"/>
      <c r="TDA162" s="438"/>
      <c r="TDB162" s="438"/>
      <c r="TDC162" s="438"/>
      <c r="TDD162" s="438"/>
      <c r="TDE162" s="438"/>
      <c r="TDF162" s="438"/>
      <c r="TDG162" s="438"/>
      <c r="TDH162" s="438"/>
      <c r="TDI162" s="438"/>
      <c r="TDJ162" s="438"/>
      <c r="TDK162" s="438"/>
      <c r="TDL162" s="438"/>
      <c r="TDM162" s="438"/>
      <c r="TDN162" s="438"/>
      <c r="TDO162" s="438"/>
      <c r="TDP162" s="438"/>
      <c r="TDQ162" s="438"/>
      <c r="TDR162" s="438"/>
      <c r="TDS162" s="438"/>
      <c r="TDT162" s="438"/>
      <c r="TDU162" s="438"/>
      <c r="TDV162" s="438"/>
      <c r="TDW162" s="438"/>
      <c r="TDX162" s="438"/>
      <c r="TDY162" s="438"/>
      <c r="TDZ162" s="438"/>
      <c r="TEA162" s="438"/>
      <c r="TEB162" s="438"/>
      <c r="TEC162" s="438"/>
      <c r="TED162" s="438"/>
      <c r="TEE162" s="438"/>
      <c r="TEF162" s="438"/>
      <c r="TEG162" s="438"/>
      <c r="TEH162" s="438"/>
      <c r="TEI162" s="438"/>
      <c r="TEJ162" s="438"/>
      <c r="TEK162" s="438"/>
      <c r="TEL162" s="438"/>
      <c r="TEM162" s="438"/>
      <c r="TEN162" s="438"/>
      <c r="TEO162" s="438"/>
      <c r="TEP162" s="438"/>
      <c r="TEQ162" s="438"/>
      <c r="TER162" s="438"/>
      <c r="TES162" s="438"/>
      <c r="TET162" s="438"/>
      <c r="TEU162" s="438"/>
      <c r="TEV162" s="438"/>
      <c r="TEW162" s="438"/>
      <c r="TEX162" s="438"/>
      <c r="TEY162" s="438"/>
      <c r="TEZ162" s="438"/>
      <c r="TFA162" s="438"/>
      <c r="TFB162" s="438"/>
      <c r="TFC162" s="438"/>
      <c r="TFD162" s="438"/>
      <c r="TFE162" s="438"/>
      <c r="TFF162" s="438"/>
      <c r="TFG162" s="438"/>
      <c r="TFH162" s="438"/>
      <c r="TFI162" s="438"/>
      <c r="TFJ162" s="438"/>
      <c r="TFK162" s="438"/>
      <c r="TFL162" s="438"/>
      <c r="TFM162" s="438"/>
      <c r="TFN162" s="438"/>
      <c r="TFO162" s="438"/>
      <c r="TFP162" s="438"/>
      <c r="TFQ162" s="438"/>
      <c r="TFR162" s="438"/>
      <c r="TFS162" s="438"/>
      <c r="TFT162" s="438"/>
      <c r="TFU162" s="438"/>
      <c r="TFV162" s="438"/>
      <c r="TFW162" s="438"/>
      <c r="TFX162" s="438"/>
      <c r="TFY162" s="438"/>
      <c r="TFZ162" s="438"/>
      <c r="TGA162" s="438"/>
      <c r="TGB162" s="438"/>
      <c r="TGC162" s="438"/>
      <c r="TGD162" s="438"/>
      <c r="TGE162" s="438"/>
      <c r="TGF162" s="438"/>
      <c r="TGG162" s="438"/>
      <c r="TGH162" s="438"/>
      <c r="TGI162" s="438"/>
      <c r="TGJ162" s="438"/>
      <c r="TGK162" s="438"/>
      <c r="TGL162" s="438"/>
      <c r="TGM162" s="438"/>
      <c r="TGN162" s="438"/>
      <c r="TGO162" s="438"/>
      <c r="TGP162" s="438"/>
      <c r="TGQ162" s="438"/>
      <c r="TGR162" s="438"/>
      <c r="TGS162" s="438"/>
      <c r="TGT162" s="438"/>
      <c r="TGU162" s="438"/>
      <c r="TGV162" s="438"/>
      <c r="TGW162" s="438"/>
      <c r="TGX162" s="438"/>
      <c r="TGY162" s="438"/>
      <c r="TGZ162" s="438"/>
      <c r="THA162" s="438"/>
      <c r="THB162" s="438"/>
      <c r="THC162" s="438"/>
      <c r="THD162" s="438"/>
      <c r="THE162" s="438"/>
      <c r="THF162" s="438"/>
      <c r="THG162" s="438"/>
      <c r="THH162" s="438"/>
      <c r="THI162" s="438"/>
      <c r="THJ162" s="438"/>
      <c r="THK162" s="438"/>
      <c r="THL162" s="438"/>
      <c r="THM162" s="438"/>
      <c r="THN162" s="438"/>
      <c r="THO162" s="438"/>
      <c r="THP162" s="438"/>
      <c r="THQ162" s="438"/>
      <c r="THR162" s="438"/>
      <c r="THS162" s="438"/>
      <c r="THT162" s="438"/>
      <c r="THU162" s="438"/>
      <c r="THV162" s="438"/>
      <c r="THW162" s="438"/>
      <c r="THX162" s="438"/>
      <c r="THY162" s="438"/>
      <c r="THZ162" s="438"/>
      <c r="TIA162" s="438"/>
      <c r="TIB162" s="438"/>
      <c r="TIC162" s="438"/>
      <c r="TID162" s="438"/>
      <c r="TIE162" s="438"/>
      <c r="TIF162" s="438"/>
      <c r="TIG162" s="438"/>
      <c r="TIH162" s="438"/>
      <c r="TII162" s="438"/>
      <c r="TIJ162" s="438"/>
      <c r="TIK162" s="438"/>
      <c r="TIL162" s="438"/>
      <c r="TIM162" s="438"/>
      <c r="TIN162" s="438"/>
      <c r="TIO162" s="438"/>
      <c r="TIP162" s="438"/>
      <c r="TIQ162" s="438"/>
      <c r="TIR162" s="438"/>
      <c r="TIS162" s="438"/>
      <c r="TIT162" s="438"/>
      <c r="TIU162" s="438"/>
      <c r="TIV162" s="438"/>
      <c r="TIW162" s="438"/>
      <c r="TIX162" s="438"/>
      <c r="TIY162" s="438"/>
      <c r="TIZ162" s="438"/>
      <c r="TJA162" s="438"/>
      <c r="TJB162" s="438"/>
      <c r="TJC162" s="438"/>
      <c r="TJD162" s="438"/>
      <c r="TJE162" s="438"/>
      <c r="TJF162" s="438"/>
      <c r="TJG162" s="438"/>
      <c r="TJH162" s="438"/>
      <c r="TJI162" s="438"/>
      <c r="TJJ162" s="438"/>
      <c r="TJK162" s="438"/>
      <c r="TJL162" s="438"/>
      <c r="TJM162" s="438"/>
      <c r="TJN162" s="438"/>
      <c r="TJO162" s="438"/>
      <c r="TJP162" s="438"/>
      <c r="TJQ162" s="438"/>
      <c r="TJR162" s="438"/>
      <c r="TJS162" s="438"/>
      <c r="TJT162" s="438"/>
      <c r="TJU162" s="438"/>
      <c r="TJV162" s="438"/>
      <c r="TJW162" s="438"/>
      <c r="TJX162" s="438"/>
      <c r="TJY162" s="438"/>
      <c r="TJZ162" s="438"/>
      <c r="TKA162" s="438"/>
      <c r="TKB162" s="438"/>
      <c r="TKC162" s="438"/>
      <c r="TKD162" s="438"/>
      <c r="TKE162" s="438"/>
      <c r="TKF162" s="438"/>
      <c r="TKG162" s="438"/>
      <c r="TKH162" s="438"/>
      <c r="TKI162" s="438"/>
      <c r="TKJ162" s="438"/>
      <c r="TKK162" s="438"/>
      <c r="TKL162" s="438"/>
      <c r="TKM162" s="438"/>
      <c r="TKN162" s="438"/>
      <c r="TKO162" s="438"/>
      <c r="TKP162" s="438"/>
      <c r="TKQ162" s="438"/>
      <c r="TKR162" s="438"/>
      <c r="TKS162" s="438"/>
      <c r="TKT162" s="438"/>
      <c r="TKU162" s="438"/>
      <c r="TKV162" s="438"/>
      <c r="TKW162" s="438"/>
      <c r="TKX162" s="438"/>
      <c r="TKY162" s="438"/>
      <c r="TKZ162" s="438"/>
      <c r="TLA162" s="438"/>
      <c r="TLB162" s="438"/>
      <c r="TLC162" s="438"/>
      <c r="TLD162" s="438"/>
      <c r="TLE162" s="438"/>
      <c r="TLF162" s="438"/>
      <c r="TLG162" s="438"/>
      <c r="TLH162" s="438"/>
      <c r="TLI162" s="438"/>
      <c r="TLJ162" s="438"/>
      <c r="TLK162" s="438"/>
      <c r="TLL162" s="438"/>
      <c r="TLM162" s="438"/>
      <c r="TLN162" s="438"/>
      <c r="TLO162" s="438"/>
      <c r="TLP162" s="438"/>
      <c r="TLQ162" s="438"/>
      <c r="TLR162" s="438"/>
      <c r="TLS162" s="438"/>
      <c r="TLT162" s="438"/>
      <c r="TLU162" s="438"/>
      <c r="TLV162" s="438"/>
      <c r="TLW162" s="438"/>
      <c r="TLX162" s="438"/>
      <c r="TLY162" s="438"/>
      <c r="TLZ162" s="438"/>
      <c r="TMA162" s="438"/>
      <c r="TMB162" s="438"/>
      <c r="TMC162" s="438"/>
      <c r="TMD162" s="438"/>
      <c r="TME162" s="438"/>
      <c r="TMF162" s="438"/>
      <c r="TMG162" s="438"/>
      <c r="TMH162" s="438"/>
      <c r="TMI162" s="438"/>
      <c r="TMJ162" s="438"/>
      <c r="TMK162" s="438"/>
      <c r="TML162" s="438"/>
      <c r="TMM162" s="438"/>
      <c r="TMN162" s="438"/>
      <c r="TMO162" s="438"/>
      <c r="TMP162" s="438"/>
      <c r="TMQ162" s="438"/>
      <c r="TMR162" s="438"/>
      <c r="TMS162" s="438"/>
      <c r="TMT162" s="438"/>
      <c r="TMU162" s="438"/>
      <c r="TMV162" s="438"/>
      <c r="TMW162" s="438"/>
      <c r="TMX162" s="438"/>
      <c r="TMY162" s="438"/>
      <c r="TMZ162" s="438"/>
      <c r="TNA162" s="438"/>
      <c r="TNB162" s="438"/>
      <c r="TNC162" s="438"/>
      <c r="TND162" s="438"/>
      <c r="TNE162" s="438"/>
      <c r="TNF162" s="438"/>
      <c r="TNG162" s="438"/>
      <c r="TNH162" s="438"/>
      <c r="TNI162" s="438"/>
      <c r="TNJ162" s="438"/>
      <c r="TNK162" s="438"/>
      <c r="TNL162" s="438"/>
      <c r="TNM162" s="438"/>
      <c r="TNN162" s="438"/>
      <c r="TNO162" s="438"/>
      <c r="TNP162" s="438"/>
      <c r="TNQ162" s="438"/>
      <c r="TNR162" s="438"/>
      <c r="TNS162" s="438"/>
      <c r="TNT162" s="438"/>
      <c r="TNU162" s="438"/>
      <c r="TNV162" s="438"/>
      <c r="TNW162" s="438"/>
      <c r="TNX162" s="438"/>
      <c r="TNY162" s="438"/>
      <c r="TNZ162" s="438"/>
      <c r="TOA162" s="438"/>
      <c r="TOB162" s="438"/>
      <c r="TOC162" s="438"/>
      <c r="TOD162" s="438"/>
      <c r="TOE162" s="438"/>
      <c r="TOF162" s="438"/>
      <c r="TOG162" s="438"/>
      <c r="TOH162" s="438"/>
      <c r="TOI162" s="438"/>
      <c r="TOJ162" s="438"/>
      <c r="TOK162" s="438"/>
      <c r="TOL162" s="438"/>
      <c r="TOM162" s="438"/>
      <c r="TON162" s="438"/>
      <c r="TOO162" s="438"/>
      <c r="TOP162" s="438"/>
      <c r="TOQ162" s="438"/>
      <c r="TOR162" s="438"/>
      <c r="TOS162" s="438"/>
      <c r="TOT162" s="438"/>
      <c r="TOU162" s="438"/>
      <c r="TOV162" s="438"/>
      <c r="TOW162" s="438"/>
      <c r="TOX162" s="438"/>
      <c r="TOY162" s="438"/>
      <c r="TOZ162" s="438"/>
      <c r="TPA162" s="438"/>
      <c r="TPB162" s="438"/>
      <c r="TPC162" s="438"/>
      <c r="TPD162" s="438"/>
      <c r="TPE162" s="438"/>
      <c r="TPF162" s="438"/>
      <c r="TPG162" s="438"/>
      <c r="TPH162" s="438"/>
      <c r="TPI162" s="438"/>
      <c r="TPJ162" s="438"/>
      <c r="TPK162" s="438"/>
      <c r="TPL162" s="438"/>
      <c r="TPM162" s="438"/>
      <c r="TPN162" s="438"/>
      <c r="TPO162" s="438"/>
      <c r="TPP162" s="438"/>
      <c r="TPQ162" s="438"/>
      <c r="TPR162" s="438"/>
      <c r="TPS162" s="438"/>
      <c r="TPT162" s="438"/>
      <c r="TPU162" s="438"/>
      <c r="TPV162" s="438"/>
      <c r="TPW162" s="438"/>
      <c r="TPX162" s="438"/>
      <c r="TPY162" s="438"/>
      <c r="TPZ162" s="438"/>
      <c r="TQA162" s="438"/>
      <c r="TQB162" s="438"/>
      <c r="TQC162" s="438"/>
      <c r="TQD162" s="438"/>
      <c r="TQE162" s="438"/>
      <c r="TQF162" s="438"/>
      <c r="TQG162" s="438"/>
      <c r="TQH162" s="438"/>
      <c r="TQI162" s="438"/>
      <c r="TQJ162" s="438"/>
      <c r="TQK162" s="438"/>
      <c r="TQL162" s="438"/>
      <c r="TQM162" s="438"/>
      <c r="TQN162" s="438"/>
      <c r="TQO162" s="438"/>
      <c r="TQP162" s="438"/>
      <c r="TQQ162" s="438"/>
      <c r="TQR162" s="438"/>
      <c r="TQS162" s="438"/>
      <c r="TQT162" s="438"/>
      <c r="TQU162" s="438"/>
      <c r="TQV162" s="438"/>
      <c r="TQW162" s="438"/>
      <c r="TQX162" s="438"/>
      <c r="TQY162" s="438"/>
      <c r="TQZ162" s="438"/>
      <c r="TRA162" s="438"/>
      <c r="TRB162" s="438"/>
      <c r="TRC162" s="438"/>
      <c r="TRD162" s="438"/>
      <c r="TRE162" s="438"/>
      <c r="TRF162" s="438"/>
      <c r="TRG162" s="438"/>
      <c r="TRH162" s="438"/>
      <c r="TRI162" s="438"/>
      <c r="TRJ162" s="438"/>
      <c r="TRK162" s="438"/>
      <c r="TRL162" s="438"/>
      <c r="TRM162" s="438"/>
      <c r="TRN162" s="438"/>
      <c r="TRO162" s="438"/>
      <c r="TRP162" s="438"/>
      <c r="TRQ162" s="438"/>
      <c r="TRR162" s="438"/>
      <c r="TRS162" s="438"/>
      <c r="TRT162" s="438"/>
      <c r="TRU162" s="438"/>
      <c r="TRV162" s="438"/>
      <c r="TRW162" s="438"/>
      <c r="TRX162" s="438"/>
      <c r="TRY162" s="438"/>
      <c r="TRZ162" s="438"/>
      <c r="TSA162" s="438"/>
      <c r="TSB162" s="438"/>
      <c r="TSC162" s="438"/>
      <c r="TSD162" s="438"/>
      <c r="TSE162" s="438"/>
      <c r="TSF162" s="438"/>
      <c r="TSG162" s="438"/>
      <c r="TSH162" s="438"/>
      <c r="TSI162" s="438"/>
      <c r="TSJ162" s="438"/>
      <c r="TSK162" s="438"/>
      <c r="TSL162" s="438"/>
      <c r="TSM162" s="438"/>
      <c r="TSN162" s="438"/>
      <c r="TSO162" s="438"/>
      <c r="TSP162" s="438"/>
      <c r="TSQ162" s="438"/>
      <c r="TSR162" s="438"/>
      <c r="TSS162" s="438"/>
      <c r="TST162" s="438"/>
      <c r="TSU162" s="438"/>
      <c r="TSV162" s="438"/>
      <c r="TSW162" s="438"/>
      <c r="TSX162" s="438"/>
      <c r="TSY162" s="438"/>
      <c r="TSZ162" s="438"/>
      <c r="TTA162" s="438"/>
      <c r="TTB162" s="438"/>
      <c r="TTC162" s="438"/>
      <c r="TTD162" s="438"/>
      <c r="TTE162" s="438"/>
      <c r="TTF162" s="438"/>
      <c r="TTG162" s="438"/>
      <c r="TTH162" s="438"/>
      <c r="TTI162" s="438"/>
      <c r="TTJ162" s="438"/>
      <c r="TTK162" s="438"/>
      <c r="TTL162" s="438"/>
      <c r="TTM162" s="438"/>
      <c r="TTN162" s="438"/>
      <c r="TTO162" s="438"/>
      <c r="TTP162" s="438"/>
      <c r="TTQ162" s="438"/>
      <c r="TTR162" s="438"/>
      <c r="TTS162" s="438"/>
      <c r="TTT162" s="438"/>
      <c r="TTU162" s="438"/>
      <c r="TTV162" s="438"/>
      <c r="TTW162" s="438"/>
      <c r="TTX162" s="438"/>
      <c r="TTY162" s="438"/>
      <c r="TTZ162" s="438"/>
      <c r="TUA162" s="438"/>
      <c r="TUB162" s="438"/>
      <c r="TUC162" s="438"/>
      <c r="TUD162" s="438"/>
      <c r="TUE162" s="438"/>
      <c r="TUF162" s="438"/>
      <c r="TUG162" s="438"/>
      <c r="TUH162" s="438"/>
      <c r="TUI162" s="438"/>
      <c r="TUJ162" s="438"/>
      <c r="TUK162" s="438"/>
      <c r="TUL162" s="438"/>
      <c r="TUM162" s="438"/>
      <c r="TUN162" s="438"/>
      <c r="TUO162" s="438"/>
      <c r="TUP162" s="438"/>
      <c r="TUQ162" s="438"/>
      <c r="TUR162" s="438"/>
      <c r="TUS162" s="438"/>
      <c r="TUT162" s="438"/>
      <c r="TUU162" s="438"/>
      <c r="TUV162" s="438"/>
      <c r="TUW162" s="438"/>
      <c r="TUX162" s="438"/>
      <c r="TUY162" s="438"/>
      <c r="TUZ162" s="438"/>
      <c r="TVA162" s="438"/>
      <c r="TVB162" s="438"/>
      <c r="TVC162" s="438"/>
      <c r="TVD162" s="438"/>
      <c r="TVE162" s="438"/>
      <c r="TVF162" s="438"/>
      <c r="TVG162" s="438"/>
      <c r="TVH162" s="438"/>
      <c r="TVI162" s="438"/>
      <c r="TVJ162" s="438"/>
      <c r="TVK162" s="438"/>
      <c r="TVL162" s="438"/>
      <c r="TVM162" s="438"/>
      <c r="TVN162" s="438"/>
      <c r="TVO162" s="438"/>
      <c r="TVP162" s="438"/>
      <c r="TVQ162" s="438"/>
      <c r="TVR162" s="438"/>
      <c r="TVS162" s="438"/>
      <c r="TVT162" s="438"/>
      <c r="TVU162" s="438"/>
      <c r="TVV162" s="438"/>
      <c r="TVW162" s="438"/>
      <c r="TVX162" s="438"/>
      <c r="TVY162" s="438"/>
      <c r="TVZ162" s="438"/>
      <c r="TWA162" s="438"/>
      <c r="TWB162" s="438"/>
      <c r="TWC162" s="438"/>
      <c r="TWD162" s="438"/>
      <c r="TWE162" s="438"/>
      <c r="TWF162" s="438"/>
      <c r="TWG162" s="438"/>
      <c r="TWH162" s="438"/>
      <c r="TWI162" s="438"/>
      <c r="TWJ162" s="438"/>
      <c r="TWK162" s="438"/>
      <c r="TWL162" s="438"/>
      <c r="TWM162" s="438"/>
      <c r="TWN162" s="438"/>
      <c r="TWO162" s="438"/>
      <c r="TWP162" s="438"/>
      <c r="TWQ162" s="438"/>
      <c r="TWR162" s="438"/>
      <c r="TWS162" s="438"/>
      <c r="TWT162" s="438"/>
      <c r="TWU162" s="438"/>
      <c r="TWV162" s="438"/>
      <c r="TWW162" s="438"/>
      <c r="TWX162" s="438"/>
      <c r="TWY162" s="438"/>
      <c r="TWZ162" s="438"/>
      <c r="TXA162" s="438"/>
      <c r="TXB162" s="438"/>
      <c r="TXC162" s="438"/>
      <c r="TXD162" s="438"/>
      <c r="TXE162" s="438"/>
      <c r="TXF162" s="438"/>
      <c r="TXG162" s="438"/>
      <c r="TXH162" s="438"/>
      <c r="TXI162" s="438"/>
      <c r="TXJ162" s="438"/>
      <c r="TXK162" s="438"/>
      <c r="TXL162" s="438"/>
      <c r="TXM162" s="438"/>
      <c r="TXN162" s="438"/>
      <c r="TXO162" s="438"/>
      <c r="TXP162" s="438"/>
      <c r="TXQ162" s="438"/>
      <c r="TXR162" s="438"/>
      <c r="TXS162" s="438"/>
      <c r="TXT162" s="438"/>
      <c r="TXU162" s="438"/>
      <c r="TXV162" s="438"/>
      <c r="TXW162" s="438"/>
      <c r="TXX162" s="438"/>
      <c r="TXY162" s="438"/>
      <c r="TXZ162" s="438"/>
      <c r="TYA162" s="438"/>
      <c r="TYB162" s="438"/>
      <c r="TYC162" s="438"/>
      <c r="TYD162" s="438"/>
      <c r="TYE162" s="438"/>
      <c r="TYF162" s="438"/>
      <c r="TYG162" s="438"/>
      <c r="TYH162" s="438"/>
      <c r="TYI162" s="438"/>
      <c r="TYJ162" s="438"/>
      <c r="TYK162" s="438"/>
      <c r="TYL162" s="438"/>
      <c r="TYM162" s="438"/>
      <c r="TYN162" s="438"/>
      <c r="TYO162" s="438"/>
      <c r="TYP162" s="438"/>
      <c r="TYQ162" s="438"/>
      <c r="TYR162" s="438"/>
      <c r="TYS162" s="438"/>
      <c r="TYT162" s="438"/>
      <c r="TYU162" s="438"/>
      <c r="TYV162" s="438"/>
      <c r="TYW162" s="438"/>
      <c r="TYX162" s="438"/>
      <c r="TYY162" s="438"/>
      <c r="TYZ162" s="438"/>
      <c r="TZA162" s="438"/>
      <c r="TZB162" s="438"/>
      <c r="TZC162" s="438"/>
      <c r="TZD162" s="438"/>
      <c r="TZE162" s="438"/>
      <c r="TZF162" s="438"/>
      <c r="TZG162" s="438"/>
      <c r="TZH162" s="438"/>
      <c r="TZI162" s="438"/>
      <c r="TZJ162" s="438"/>
      <c r="TZK162" s="438"/>
      <c r="TZL162" s="438"/>
      <c r="TZM162" s="438"/>
      <c r="TZN162" s="438"/>
      <c r="TZO162" s="438"/>
      <c r="TZP162" s="438"/>
      <c r="TZQ162" s="438"/>
      <c r="TZR162" s="438"/>
      <c r="TZS162" s="438"/>
      <c r="TZT162" s="438"/>
      <c r="TZU162" s="438"/>
      <c r="TZV162" s="438"/>
      <c r="TZW162" s="438"/>
      <c r="TZX162" s="438"/>
      <c r="TZY162" s="438"/>
      <c r="TZZ162" s="438"/>
      <c r="UAA162" s="438"/>
      <c r="UAB162" s="438"/>
      <c r="UAC162" s="438"/>
      <c r="UAD162" s="438"/>
      <c r="UAE162" s="438"/>
      <c r="UAF162" s="438"/>
      <c r="UAG162" s="438"/>
      <c r="UAH162" s="438"/>
      <c r="UAI162" s="438"/>
      <c r="UAJ162" s="438"/>
      <c r="UAK162" s="438"/>
      <c r="UAL162" s="438"/>
      <c r="UAM162" s="438"/>
      <c r="UAN162" s="438"/>
      <c r="UAO162" s="438"/>
      <c r="UAP162" s="438"/>
      <c r="UAQ162" s="438"/>
      <c r="UAR162" s="438"/>
      <c r="UAS162" s="438"/>
      <c r="UAT162" s="438"/>
      <c r="UAU162" s="438"/>
      <c r="UAV162" s="438"/>
      <c r="UAW162" s="438"/>
      <c r="UAX162" s="438"/>
      <c r="UAY162" s="438"/>
      <c r="UAZ162" s="438"/>
      <c r="UBA162" s="438"/>
      <c r="UBB162" s="438"/>
      <c r="UBC162" s="438"/>
      <c r="UBD162" s="438"/>
      <c r="UBE162" s="438"/>
      <c r="UBF162" s="438"/>
      <c r="UBG162" s="438"/>
      <c r="UBH162" s="438"/>
      <c r="UBI162" s="438"/>
      <c r="UBJ162" s="438"/>
      <c r="UBK162" s="438"/>
      <c r="UBL162" s="438"/>
      <c r="UBM162" s="438"/>
      <c r="UBN162" s="438"/>
      <c r="UBO162" s="438"/>
      <c r="UBP162" s="438"/>
      <c r="UBQ162" s="438"/>
      <c r="UBR162" s="438"/>
      <c r="UBS162" s="438"/>
      <c r="UBT162" s="438"/>
      <c r="UBU162" s="438"/>
      <c r="UBV162" s="438"/>
      <c r="UBW162" s="438"/>
      <c r="UBX162" s="438"/>
      <c r="UBY162" s="438"/>
      <c r="UBZ162" s="438"/>
      <c r="UCA162" s="438"/>
      <c r="UCB162" s="438"/>
      <c r="UCC162" s="438"/>
      <c r="UCD162" s="438"/>
      <c r="UCE162" s="438"/>
      <c r="UCF162" s="438"/>
      <c r="UCG162" s="438"/>
      <c r="UCH162" s="438"/>
      <c r="UCI162" s="438"/>
      <c r="UCJ162" s="438"/>
      <c r="UCK162" s="438"/>
      <c r="UCL162" s="438"/>
      <c r="UCM162" s="438"/>
      <c r="UCN162" s="438"/>
      <c r="UCO162" s="438"/>
      <c r="UCP162" s="438"/>
      <c r="UCQ162" s="438"/>
      <c r="UCR162" s="438"/>
      <c r="UCS162" s="438"/>
      <c r="UCT162" s="438"/>
      <c r="UCU162" s="438"/>
      <c r="UCV162" s="438"/>
      <c r="UCW162" s="438"/>
      <c r="UCX162" s="438"/>
      <c r="UCY162" s="438"/>
      <c r="UCZ162" s="438"/>
      <c r="UDA162" s="438"/>
      <c r="UDB162" s="438"/>
      <c r="UDC162" s="438"/>
      <c r="UDD162" s="438"/>
      <c r="UDE162" s="438"/>
      <c r="UDF162" s="438"/>
      <c r="UDG162" s="438"/>
      <c r="UDH162" s="438"/>
      <c r="UDI162" s="438"/>
      <c r="UDJ162" s="438"/>
      <c r="UDK162" s="438"/>
      <c r="UDL162" s="438"/>
      <c r="UDM162" s="438"/>
      <c r="UDN162" s="438"/>
      <c r="UDO162" s="438"/>
      <c r="UDP162" s="438"/>
      <c r="UDQ162" s="438"/>
      <c r="UDR162" s="438"/>
      <c r="UDS162" s="438"/>
      <c r="UDT162" s="438"/>
      <c r="UDU162" s="438"/>
      <c r="UDV162" s="438"/>
      <c r="UDW162" s="438"/>
      <c r="UDX162" s="438"/>
      <c r="UDY162" s="438"/>
      <c r="UDZ162" s="438"/>
      <c r="UEA162" s="438"/>
      <c r="UEB162" s="438"/>
      <c r="UEC162" s="438"/>
      <c r="UED162" s="438"/>
      <c r="UEE162" s="438"/>
      <c r="UEF162" s="438"/>
      <c r="UEG162" s="438"/>
      <c r="UEH162" s="438"/>
      <c r="UEI162" s="438"/>
      <c r="UEJ162" s="438"/>
      <c r="UEK162" s="438"/>
      <c r="UEL162" s="438"/>
      <c r="UEM162" s="438"/>
      <c r="UEN162" s="438"/>
      <c r="UEO162" s="438"/>
      <c r="UEP162" s="438"/>
      <c r="UEQ162" s="438"/>
      <c r="UER162" s="438"/>
      <c r="UES162" s="438"/>
      <c r="UET162" s="438"/>
      <c r="UEU162" s="438"/>
      <c r="UEV162" s="438"/>
      <c r="UEW162" s="438"/>
      <c r="UEX162" s="438"/>
      <c r="UEY162" s="438"/>
      <c r="UEZ162" s="438"/>
      <c r="UFA162" s="438"/>
      <c r="UFB162" s="438"/>
      <c r="UFC162" s="438"/>
      <c r="UFD162" s="438"/>
      <c r="UFE162" s="438"/>
      <c r="UFF162" s="438"/>
      <c r="UFG162" s="438"/>
      <c r="UFH162" s="438"/>
      <c r="UFI162" s="438"/>
      <c r="UFJ162" s="438"/>
      <c r="UFK162" s="438"/>
      <c r="UFL162" s="438"/>
      <c r="UFM162" s="438"/>
      <c r="UFN162" s="438"/>
      <c r="UFO162" s="438"/>
      <c r="UFP162" s="438"/>
      <c r="UFQ162" s="438"/>
      <c r="UFR162" s="438"/>
      <c r="UFS162" s="438"/>
      <c r="UFT162" s="438"/>
      <c r="UFU162" s="438"/>
      <c r="UFV162" s="438"/>
      <c r="UFW162" s="438"/>
      <c r="UFX162" s="438"/>
      <c r="UFY162" s="438"/>
      <c r="UFZ162" s="438"/>
      <c r="UGA162" s="438"/>
      <c r="UGB162" s="438"/>
      <c r="UGC162" s="438"/>
      <c r="UGD162" s="438"/>
      <c r="UGE162" s="438"/>
      <c r="UGF162" s="438"/>
      <c r="UGG162" s="438"/>
      <c r="UGH162" s="438"/>
      <c r="UGI162" s="438"/>
      <c r="UGJ162" s="438"/>
      <c r="UGK162" s="438"/>
      <c r="UGL162" s="438"/>
      <c r="UGM162" s="438"/>
      <c r="UGN162" s="438"/>
      <c r="UGO162" s="438"/>
      <c r="UGP162" s="438"/>
      <c r="UGQ162" s="438"/>
      <c r="UGR162" s="438"/>
      <c r="UGS162" s="438"/>
      <c r="UGT162" s="438"/>
      <c r="UGU162" s="438"/>
      <c r="UGV162" s="438"/>
      <c r="UGW162" s="438"/>
      <c r="UGX162" s="438"/>
      <c r="UGY162" s="438"/>
      <c r="UGZ162" s="438"/>
      <c r="UHA162" s="438"/>
      <c r="UHB162" s="438"/>
      <c r="UHC162" s="438"/>
      <c r="UHD162" s="438"/>
      <c r="UHE162" s="438"/>
      <c r="UHF162" s="438"/>
      <c r="UHG162" s="438"/>
      <c r="UHH162" s="438"/>
      <c r="UHI162" s="438"/>
      <c r="UHJ162" s="438"/>
      <c r="UHK162" s="438"/>
      <c r="UHL162" s="438"/>
      <c r="UHM162" s="438"/>
      <c r="UHN162" s="438"/>
      <c r="UHO162" s="438"/>
      <c r="UHP162" s="438"/>
      <c r="UHQ162" s="438"/>
      <c r="UHR162" s="438"/>
      <c r="UHS162" s="438"/>
      <c r="UHT162" s="438"/>
      <c r="UHU162" s="438"/>
      <c r="UHV162" s="438"/>
      <c r="UHW162" s="438"/>
      <c r="UHX162" s="438"/>
      <c r="UHY162" s="438"/>
      <c r="UHZ162" s="438"/>
      <c r="UIA162" s="438"/>
      <c r="UIB162" s="438"/>
      <c r="UIC162" s="438"/>
      <c r="UID162" s="438"/>
      <c r="UIE162" s="438"/>
      <c r="UIF162" s="438"/>
      <c r="UIG162" s="438"/>
      <c r="UIH162" s="438"/>
      <c r="UII162" s="438"/>
      <c r="UIJ162" s="438"/>
      <c r="UIK162" s="438"/>
      <c r="UIL162" s="438"/>
      <c r="UIM162" s="438"/>
      <c r="UIN162" s="438"/>
      <c r="UIO162" s="438"/>
      <c r="UIP162" s="438"/>
      <c r="UIQ162" s="438"/>
      <c r="UIR162" s="438"/>
      <c r="UIS162" s="438"/>
      <c r="UIT162" s="438"/>
      <c r="UIU162" s="438"/>
      <c r="UIV162" s="438"/>
      <c r="UIW162" s="438"/>
      <c r="UIX162" s="438"/>
      <c r="UIY162" s="438"/>
      <c r="UIZ162" s="438"/>
      <c r="UJA162" s="438"/>
      <c r="UJB162" s="438"/>
      <c r="UJC162" s="438"/>
      <c r="UJD162" s="438"/>
      <c r="UJE162" s="438"/>
      <c r="UJF162" s="438"/>
      <c r="UJG162" s="438"/>
      <c r="UJH162" s="438"/>
      <c r="UJI162" s="438"/>
      <c r="UJJ162" s="438"/>
      <c r="UJK162" s="438"/>
      <c r="UJL162" s="438"/>
      <c r="UJM162" s="438"/>
      <c r="UJN162" s="438"/>
      <c r="UJO162" s="438"/>
      <c r="UJP162" s="438"/>
      <c r="UJQ162" s="438"/>
      <c r="UJR162" s="438"/>
      <c r="UJS162" s="438"/>
      <c r="UJT162" s="438"/>
      <c r="UJU162" s="438"/>
      <c r="UJV162" s="438"/>
      <c r="UJW162" s="438"/>
      <c r="UJX162" s="438"/>
      <c r="UJY162" s="438"/>
      <c r="UJZ162" s="438"/>
      <c r="UKA162" s="438"/>
      <c r="UKB162" s="438"/>
      <c r="UKC162" s="438"/>
      <c r="UKD162" s="438"/>
      <c r="UKE162" s="438"/>
      <c r="UKF162" s="438"/>
      <c r="UKG162" s="438"/>
      <c r="UKH162" s="438"/>
      <c r="UKI162" s="438"/>
      <c r="UKJ162" s="438"/>
      <c r="UKK162" s="438"/>
      <c r="UKL162" s="438"/>
      <c r="UKM162" s="438"/>
      <c r="UKN162" s="438"/>
      <c r="UKO162" s="438"/>
      <c r="UKP162" s="438"/>
      <c r="UKQ162" s="438"/>
      <c r="UKR162" s="438"/>
      <c r="UKS162" s="438"/>
      <c r="UKT162" s="438"/>
      <c r="UKU162" s="438"/>
      <c r="UKV162" s="438"/>
      <c r="UKW162" s="438"/>
      <c r="UKX162" s="438"/>
      <c r="UKY162" s="438"/>
      <c r="UKZ162" s="438"/>
      <c r="ULA162" s="438"/>
      <c r="ULB162" s="438"/>
      <c r="ULC162" s="438"/>
      <c r="ULD162" s="438"/>
      <c r="ULE162" s="438"/>
      <c r="ULF162" s="438"/>
      <c r="ULG162" s="438"/>
      <c r="ULH162" s="438"/>
      <c r="ULI162" s="438"/>
      <c r="ULJ162" s="438"/>
      <c r="ULK162" s="438"/>
      <c r="ULL162" s="438"/>
      <c r="ULM162" s="438"/>
      <c r="ULN162" s="438"/>
      <c r="ULO162" s="438"/>
      <c r="ULP162" s="438"/>
      <c r="ULQ162" s="438"/>
      <c r="ULR162" s="438"/>
      <c r="ULS162" s="438"/>
      <c r="ULT162" s="438"/>
      <c r="ULU162" s="438"/>
      <c r="ULV162" s="438"/>
      <c r="ULW162" s="438"/>
      <c r="ULX162" s="438"/>
      <c r="ULY162" s="438"/>
      <c r="ULZ162" s="438"/>
      <c r="UMA162" s="438"/>
      <c r="UMB162" s="438"/>
      <c r="UMC162" s="438"/>
      <c r="UMD162" s="438"/>
      <c r="UME162" s="438"/>
      <c r="UMF162" s="438"/>
      <c r="UMG162" s="438"/>
      <c r="UMH162" s="438"/>
      <c r="UMI162" s="438"/>
      <c r="UMJ162" s="438"/>
      <c r="UMK162" s="438"/>
      <c r="UML162" s="438"/>
      <c r="UMM162" s="438"/>
      <c r="UMN162" s="438"/>
      <c r="UMO162" s="438"/>
      <c r="UMP162" s="438"/>
      <c r="UMQ162" s="438"/>
      <c r="UMR162" s="438"/>
      <c r="UMS162" s="438"/>
      <c r="UMT162" s="438"/>
      <c r="UMU162" s="438"/>
      <c r="UMV162" s="438"/>
      <c r="UMW162" s="438"/>
      <c r="UMX162" s="438"/>
      <c r="UMY162" s="438"/>
      <c r="UMZ162" s="438"/>
      <c r="UNA162" s="438"/>
      <c r="UNB162" s="438"/>
      <c r="UNC162" s="438"/>
      <c r="UND162" s="438"/>
      <c r="UNE162" s="438"/>
      <c r="UNF162" s="438"/>
      <c r="UNG162" s="438"/>
      <c r="UNH162" s="438"/>
      <c r="UNI162" s="438"/>
      <c r="UNJ162" s="438"/>
      <c r="UNK162" s="438"/>
      <c r="UNL162" s="438"/>
      <c r="UNM162" s="438"/>
      <c r="UNN162" s="438"/>
      <c r="UNO162" s="438"/>
      <c r="UNP162" s="438"/>
      <c r="UNQ162" s="438"/>
      <c r="UNR162" s="438"/>
      <c r="UNS162" s="438"/>
      <c r="UNT162" s="438"/>
      <c r="UNU162" s="438"/>
      <c r="UNV162" s="438"/>
      <c r="UNW162" s="438"/>
      <c r="UNX162" s="438"/>
      <c r="UNY162" s="438"/>
      <c r="UNZ162" s="438"/>
      <c r="UOA162" s="438"/>
      <c r="UOB162" s="438"/>
      <c r="UOC162" s="438"/>
      <c r="UOD162" s="438"/>
      <c r="UOE162" s="438"/>
      <c r="UOF162" s="438"/>
      <c r="UOG162" s="438"/>
      <c r="UOH162" s="438"/>
      <c r="UOI162" s="438"/>
      <c r="UOJ162" s="438"/>
      <c r="UOK162" s="438"/>
      <c r="UOL162" s="438"/>
      <c r="UOM162" s="438"/>
      <c r="UON162" s="438"/>
      <c r="UOO162" s="438"/>
      <c r="UOP162" s="438"/>
      <c r="UOQ162" s="438"/>
      <c r="UOR162" s="438"/>
      <c r="UOS162" s="438"/>
      <c r="UOT162" s="438"/>
      <c r="UOU162" s="438"/>
      <c r="UOV162" s="438"/>
      <c r="UOW162" s="438"/>
      <c r="UOX162" s="438"/>
      <c r="UOY162" s="438"/>
      <c r="UOZ162" s="438"/>
      <c r="UPA162" s="438"/>
      <c r="UPB162" s="438"/>
      <c r="UPC162" s="438"/>
      <c r="UPD162" s="438"/>
      <c r="UPE162" s="438"/>
      <c r="UPF162" s="438"/>
      <c r="UPG162" s="438"/>
      <c r="UPH162" s="438"/>
      <c r="UPI162" s="438"/>
      <c r="UPJ162" s="438"/>
      <c r="UPK162" s="438"/>
      <c r="UPL162" s="438"/>
      <c r="UPM162" s="438"/>
      <c r="UPN162" s="438"/>
      <c r="UPO162" s="438"/>
      <c r="UPP162" s="438"/>
      <c r="UPQ162" s="438"/>
      <c r="UPR162" s="438"/>
      <c r="UPS162" s="438"/>
      <c r="UPT162" s="438"/>
      <c r="UPU162" s="438"/>
      <c r="UPV162" s="438"/>
      <c r="UPW162" s="438"/>
      <c r="UPX162" s="438"/>
      <c r="UPY162" s="438"/>
      <c r="UPZ162" s="438"/>
      <c r="UQA162" s="438"/>
      <c r="UQB162" s="438"/>
      <c r="UQC162" s="438"/>
      <c r="UQD162" s="438"/>
      <c r="UQE162" s="438"/>
      <c r="UQF162" s="438"/>
      <c r="UQG162" s="438"/>
      <c r="UQH162" s="438"/>
      <c r="UQI162" s="438"/>
      <c r="UQJ162" s="438"/>
      <c r="UQK162" s="438"/>
      <c r="UQL162" s="438"/>
      <c r="UQM162" s="438"/>
      <c r="UQN162" s="438"/>
      <c r="UQO162" s="438"/>
      <c r="UQP162" s="438"/>
      <c r="UQQ162" s="438"/>
      <c r="UQR162" s="438"/>
      <c r="UQS162" s="438"/>
      <c r="UQT162" s="438"/>
      <c r="UQU162" s="438"/>
      <c r="UQV162" s="438"/>
      <c r="UQW162" s="438"/>
      <c r="UQX162" s="438"/>
      <c r="UQY162" s="438"/>
      <c r="UQZ162" s="438"/>
      <c r="URA162" s="438"/>
      <c r="URB162" s="438"/>
      <c r="URC162" s="438"/>
      <c r="URD162" s="438"/>
      <c r="URE162" s="438"/>
      <c r="URF162" s="438"/>
      <c r="URG162" s="438"/>
      <c r="URH162" s="438"/>
      <c r="URI162" s="438"/>
      <c r="URJ162" s="438"/>
      <c r="URK162" s="438"/>
      <c r="URL162" s="438"/>
      <c r="URM162" s="438"/>
      <c r="URN162" s="438"/>
      <c r="URO162" s="438"/>
      <c r="URP162" s="438"/>
      <c r="URQ162" s="438"/>
      <c r="URR162" s="438"/>
      <c r="URS162" s="438"/>
      <c r="URT162" s="438"/>
      <c r="URU162" s="438"/>
      <c r="URV162" s="438"/>
      <c r="URW162" s="438"/>
      <c r="URX162" s="438"/>
      <c r="URY162" s="438"/>
      <c r="URZ162" s="438"/>
      <c r="USA162" s="438"/>
      <c r="USB162" s="438"/>
      <c r="USC162" s="438"/>
      <c r="USD162" s="438"/>
      <c r="USE162" s="438"/>
      <c r="USF162" s="438"/>
      <c r="USG162" s="438"/>
      <c r="USH162" s="438"/>
      <c r="USI162" s="438"/>
      <c r="USJ162" s="438"/>
      <c r="USK162" s="438"/>
      <c r="USL162" s="438"/>
      <c r="USM162" s="438"/>
      <c r="USN162" s="438"/>
      <c r="USO162" s="438"/>
      <c r="USP162" s="438"/>
      <c r="USQ162" s="438"/>
      <c r="USR162" s="438"/>
      <c r="USS162" s="438"/>
      <c r="UST162" s="438"/>
      <c r="USU162" s="438"/>
      <c r="USV162" s="438"/>
      <c r="USW162" s="438"/>
      <c r="USX162" s="438"/>
      <c r="USY162" s="438"/>
      <c r="USZ162" s="438"/>
      <c r="UTA162" s="438"/>
      <c r="UTB162" s="438"/>
      <c r="UTC162" s="438"/>
      <c r="UTD162" s="438"/>
      <c r="UTE162" s="438"/>
      <c r="UTF162" s="438"/>
      <c r="UTG162" s="438"/>
      <c r="UTH162" s="438"/>
      <c r="UTI162" s="438"/>
      <c r="UTJ162" s="438"/>
      <c r="UTK162" s="438"/>
      <c r="UTL162" s="438"/>
      <c r="UTM162" s="438"/>
      <c r="UTN162" s="438"/>
      <c r="UTO162" s="438"/>
      <c r="UTP162" s="438"/>
      <c r="UTQ162" s="438"/>
      <c r="UTR162" s="438"/>
      <c r="UTS162" s="438"/>
      <c r="UTT162" s="438"/>
      <c r="UTU162" s="438"/>
      <c r="UTV162" s="438"/>
      <c r="UTW162" s="438"/>
      <c r="UTX162" s="438"/>
      <c r="UTY162" s="438"/>
      <c r="UTZ162" s="438"/>
      <c r="UUA162" s="438"/>
      <c r="UUB162" s="438"/>
      <c r="UUC162" s="438"/>
      <c r="UUD162" s="438"/>
      <c r="UUE162" s="438"/>
      <c r="UUF162" s="438"/>
      <c r="UUG162" s="438"/>
      <c r="UUH162" s="438"/>
      <c r="UUI162" s="438"/>
      <c r="UUJ162" s="438"/>
      <c r="UUK162" s="438"/>
      <c r="UUL162" s="438"/>
      <c r="UUM162" s="438"/>
      <c r="UUN162" s="438"/>
      <c r="UUO162" s="438"/>
      <c r="UUP162" s="438"/>
      <c r="UUQ162" s="438"/>
      <c r="UUR162" s="438"/>
      <c r="UUS162" s="438"/>
      <c r="UUT162" s="438"/>
      <c r="UUU162" s="438"/>
      <c r="UUV162" s="438"/>
      <c r="UUW162" s="438"/>
      <c r="UUX162" s="438"/>
      <c r="UUY162" s="438"/>
      <c r="UUZ162" s="438"/>
      <c r="UVA162" s="438"/>
      <c r="UVB162" s="438"/>
      <c r="UVC162" s="438"/>
      <c r="UVD162" s="438"/>
      <c r="UVE162" s="438"/>
      <c r="UVF162" s="438"/>
      <c r="UVG162" s="438"/>
      <c r="UVH162" s="438"/>
      <c r="UVI162" s="438"/>
      <c r="UVJ162" s="438"/>
      <c r="UVK162" s="438"/>
      <c r="UVL162" s="438"/>
      <c r="UVM162" s="438"/>
      <c r="UVN162" s="438"/>
      <c r="UVO162" s="438"/>
      <c r="UVP162" s="438"/>
      <c r="UVQ162" s="438"/>
      <c r="UVR162" s="438"/>
      <c r="UVS162" s="438"/>
      <c r="UVT162" s="438"/>
      <c r="UVU162" s="438"/>
      <c r="UVV162" s="438"/>
      <c r="UVW162" s="438"/>
      <c r="UVX162" s="438"/>
      <c r="UVY162" s="438"/>
      <c r="UVZ162" s="438"/>
      <c r="UWA162" s="438"/>
      <c r="UWB162" s="438"/>
      <c r="UWC162" s="438"/>
      <c r="UWD162" s="438"/>
      <c r="UWE162" s="438"/>
      <c r="UWF162" s="438"/>
      <c r="UWG162" s="438"/>
      <c r="UWH162" s="438"/>
      <c r="UWI162" s="438"/>
      <c r="UWJ162" s="438"/>
      <c r="UWK162" s="438"/>
      <c r="UWL162" s="438"/>
      <c r="UWM162" s="438"/>
      <c r="UWN162" s="438"/>
      <c r="UWO162" s="438"/>
      <c r="UWP162" s="438"/>
      <c r="UWQ162" s="438"/>
      <c r="UWR162" s="438"/>
      <c r="UWS162" s="438"/>
      <c r="UWT162" s="438"/>
      <c r="UWU162" s="438"/>
      <c r="UWV162" s="438"/>
      <c r="UWW162" s="438"/>
      <c r="UWX162" s="438"/>
      <c r="UWY162" s="438"/>
      <c r="UWZ162" s="438"/>
      <c r="UXA162" s="438"/>
      <c r="UXB162" s="438"/>
      <c r="UXC162" s="438"/>
      <c r="UXD162" s="438"/>
      <c r="UXE162" s="438"/>
      <c r="UXF162" s="438"/>
      <c r="UXG162" s="438"/>
      <c r="UXH162" s="438"/>
      <c r="UXI162" s="438"/>
      <c r="UXJ162" s="438"/>
      <c r="UXK162" s="438"/>
      <c r="UXL162" s="438"/>
      <c r="UXM162" s="438"/>
      <c r="UXN162" s="438"/>
      <c r="UXO162" s="438"/>
      <c r="UXP162" s="438"/>
      <c r="UXQ162" s="438"/>
      <c r="UXR162" s="438"/>
      <c r="UXS162" s="438"/>
      <c r="UXT162" s="438"/>
      <c r="UXU162" s="438"/>
      <c r="UXV162" s="438"/>
      <c r="UXW162" s="438"/>
      <c r="UXX162" s="438"/>
      <c r="UXY162" s="438"/>
      <c r="UXZ162" s="438"/>
      <c r="UYA162" s="438"/>
      <c r="UYB162" s="438"/>
      <c r="UYC162" s="438"/>
      <c r="UYD162" s="438"/>
      <c r="UYE162" s="438"/>
      <c r="UYF162" s="438"/>
      <c r="UYG162" s="438"/>
      <c r="UYH162" s="438"/>
      <c r="UYI162" s="438"/>
      <c r="UYJ162" s="438"/>
      <c r="UYK162" s="438"/>
      <c r="UYL162" s="438"/>
      <c r="UYM162" s="438"/>
      <c r="UYN162" s="438"/>
      <c r="UYO162" s="438"/>
      <c r="UYP162" s="438"/>
      <c r="UYQ162" s="438"/>
      <c r="UYR162" s="438"/>
      <c r="UYS162" s="438"/>
      <c r="UYT162" s="438"/>
      <c r="UYU162" s="438"/>
      <c r="UYV162" s="438"/>
      <c r="UYW162" s="438"/>
      <c r="UYX162" s="438"/>
      <c r="UYY162" s="438"/>
      <c r="UYZ162" s="438"/>
      <c r="UZA162" s="438"/>
      <c r="UZB162" s="438"/>
      <c r="UZC162" s="438"/>
      <c r="UZD162" s="438"/>
      <c r="UZE162" s="438"/>
      <c r="UZF162" s="438"/>
      <c r="UZG162" s="438"/>
      <c r="UZH162" s="438"/>
      <c r="UZI162" s="438"/>
      <c r="UZJ162" s="438"/>
      <c r="UZK162" s="438"/>
      <c r="UZL162" s="438"/>
      <c r="UZM162" s="438"/>
      <c r="UZN162" s="438"/>
      <c r="UZO162" s="438"/>
      <c r="UZP162" s="438"/>
      <c r="UZQ162" s="438"/>
      <c r="UZR162" s="438"/>
      <c r="UZS162" s="438"/>
      <c r="UZT162" s="438"/>
      <c r="UZU162" s="438"/>
      <c r="UZV162" s="438"/>
      <c r="UZW162" s="438"/>
      <c r="UZX162" s="438"/>
      <c r="UZY162" s="438"/>
      <c r="UZZ162" s="438"/>
      <c r="VAA162" s="438"/>
      <c r="VAB162" s="438"/>
      <c r="VAC162" s="438"/>
      <c r="VAD162" s="438"/>
      <c r="VAE162" s="438"/>
      <c r="VAF162" s="438"/>
      <c r="VAG162" s="438"/>
      <c r="VAH162" s="438"/>
      <c r="VAI162" s="438"/>
      <c r="VAJ162" s="438"/>
      <c r="VAK162" s="438"/>
      <c r="VAL162" s="438"/>
      <c r="VAM162" s="438"/>
      <c r="VAN162" s="438"/>
      <c r="VAO162" s="438"/>
      <c r="VAP162" s="438"/>
      <c r="VAQ162" s="438"/>
      <c r="VAR162" s="438"/>
      <c r="VAS162" s="438"/>
      <c r="VAT162" s="438"/>
      <c r="VAU162" s="438"/>
      <c r="VAV162" s="438"/>
      <c r="VAW162" s="438"/>
      <c r="VAX162" s="438"/>
      <c r="VAY162" s="438"/>
      <c r="VAZ162" s="438"/>
      <c r="VBA162" s="438"/>
      <c r="VBB162" s="438"/>
      <c r="VBC162" s="438"/>
      <c r="VBD162" s="438"/>
      <c r="VBE162" s="438"/>
      <c r="VBF162" s="438"/>
      <c r="VBG162" s="438"/>
      <c r="VBH162" s="438"/>
      <c r="VBI162" s="438"/>
      <c r="VBJ162" s="438"/>
      <c r="VBK162" s="438"/>
      <c r="VBL162" s="438"/>
      <c r="VBM162" s="438"/>
      <c r="VBN162" s="438"/>
      <c r="VBO162" s="438"/>
      <c r="VBP162" s="438"/>
      <c r="VBQ162" s="438"/>
      <c r="VBR162" s="438"/>
      <c r="VBS162" s="438"/>
      <c r="VBT162" s="438"/>
      <c r="VBU162" s="438"/>
      <c r="VBV162" s="438"/>
      <c r="VBW162" s="438"/>
      <c r="VBX162" s="438"/>
      <c r="VBY162" s="438"/>
      <c r="VBZ162" s="438"/>
      <c r="VCA162" s="438"/>
      <c r="VCB162" s="438"/>
      <c r="VCC162" s="438"/>
      <c r="VCD162" s="438"/>
      <c r="VCE162" s="438"/>
      <c r="VCF162" s="438"/>
      <c r="VCG162" s="438"/>
      <c r="VCH162" s="438"/>
      <c r="VCI162" s="438"/>
      <c r="VCJ162" s="438"/>
      <c r="VCK162" s="438"/>
      <c r="VCL162" s="438"/>
      <c r="VCM162" s="438"/>
      <c r="VCN162" s="438"/>
      <c r="VCO162" s="438"/>
      <c r="VCP162" s="438"/>
      <c r="VCQ162" s="438"/>
      <c r="VCR162" s="438"/>
      <c r="VCS162" s="438"/>
      <c r="VCT162" s="438"/>
      <c r="VCU162" s="438"/>
      <c r="VCV162" s="438"/>
      <c r="VCW162" s="438"/>
      <c r="VCX162" s="438"/>
      <c r="VCY162" s="438"/>
      <c r="VCZ162" s="438"/>
      <c r="VDA162" s="438"/>
      <c r="VDB162" s="438"/>
      <c r="VDC162" s="438"/>
      <c r="VDD162" s="438"/>
      <c r="VDE162" s="438"/>
      <c r="VDF162" s="438"/>
      <c r="VDG162" s="438"/>
      <c r="VDH162" s="438"/>
      <c r="VDI162" s="438"/>
      <c r="VDJ162" s="438"/>
      <c r="VDK162" s="438"/>
      <c r="VDL162" s="438"/>
      <c r="VDM162" s="438"/>
      <c r="VDN162" s="438"/>
      <c r="VDO162" s="438"/>
      <c r="VDP162" s="438"/>
      <c r="VDQ162" s="438"/>
      <c r="VDR162" s="438"/>
      <c r="VDS162" s="438"/>
      <c r="VDT162" s="438"/>
      <c r="VDU162" s="438"/>
      <c r="VDV162" s="438"/>
      <c r="VDW162" s="438"/>
      <c r="VDX162" s="438"/>
      <c r="VDY162" s="438"/>
      <c r="VDZ162" s="438"/>
      <c r="VEA162" s="438"/>
      <c r="VEB162" s="438"/>
      <c r="VEC162" s="438"/>
      <c r="VED162" s="438"/>
      <c r="VEE162" s="438"/>
      <c r="VEF162" s="438"/>
      <c r="VEG162" s="438"/>
      <c r="VEH162" s="438"/>
      <c r="VEI162" s="438"/>
      <c r="VEJ162" s="438"/>
      <c r="VEK162" s="438"/>
      <c r="VEL162" s="438"/>
      <c r="VEM162" s="438"/>
      <c r="VEN162" s="438"/>
      <c r="VEO162" s="438"/>
      <c r="VEP162" s="438"/>
      <c r="VEQ162" s="438"/>
      <c r="VER162" s="438"/>
      <c r="VES162" s="438"/>
      <c r="VET162" s="438"/>
      <c r="VEU162" s="438"/>
      <c r="VEV162" s="438"/>
      <c r="VEW162" s="438"/>
      <c r="VEX162" s="438"/>
      <c r="VEY162" s="438"/>
      <c r="VEZ162" s="438"/>
      <c r="VFA162" s="438"/>
      <c r="VFB162" s="438"/>
      <c r="VFC162" s="438"/>
      <c r="VFD162" s="438"/>
      <c r="VFE162" s="438"/>
      <c r="VFF162" s="438"/>
      <c r="VFG162" s="438"/>
      <c r="VFH162" s="438"/>
      <c r="VFI162" s="438"/>
      <c r="VFJ162" s="438"/>
      <c r="VFK162" s="438"/>
      <c r="VFL162" s="438"/>
      <c r="VFM162" s="438"/>
      <c r="VFN162" s="438"/>
      <c r="VFO162" s="438"/>
      <c r="VFP162" s="438"/>
      <c r="VFQ162" s="438"/>
      <c r="VFR162" s="438"/>
      <c r="VFS162" s="438"/>
      <c r="VFT162" s="438"/>
      <c r="VFU162" s="438"/>
      <c r="VFV162" s="438"/>
      <c r="VFW162" s="438"/>
      <c r="VFX162" s="438"/>
      <c r="VFY162" s="438"/>
      <c r="VFZ162" s="438"/>
      <c r="VGA162" s="438"/>
      <c r="VGB162" s="438"/>
      <c r="VGC162" s="438"/>
      <c r="VGD162" s="438"/>
      <c r="VGE162" s="438"/>
      <c r="VGF162" s="438"/>
      <c r="VGG162" s="438"/>
      <c r="VGH162" s="438"/>
      <c r="VGI162" s="438"/>
      <c r="VGJ162" s="438"/>
      <c r="VGK162" s="438"/>
      <c r="VGL162" s="438"/>
      <c r="VGM162" s="438"/>
      <c r="VGN162" s="438"/>
      <c r="VGO162" s="438"/>
      <c r="VGP162" s="438"/>
      <c r="VGQ162" s="438"/>
      <c r="VGR162" s="438"/>
      <c r="VGS162" s="438"/>
      <c r="VGT162" s="438"/>
      <c r="VGU162" s="438"/>
      <c r="VGV162" s="438"/>
      <c r="VGW162" s="438"/>
      <c r="VGX162" s="438"/>
      <c r="VGY162" s="438"/>
      <c r="VGZ162" s="438"/>
      <c r="VHA162" s="438"/>
      <c r="VHB162" s="438"/>
      <c r="VHC162" s="438"/>
      <c r="VHD162" s="438"/>
      <c r="VHE162" s="438"/>
      <c r="VHF162" s="438"/>
      <c r="VHG162" s="438"/>
      <c r="VHH162" s="438"/>
      <c r="VHI162" s="438"/>
      <c r="VHJ162" s="438"/>
      <c r="VHK162" s="438"/>
      <c r="VHL162" s="438"/>
      <c r="VHM162" s="438"/>
      <c r="VHN162" s="438"/>
      <c r="VHO162" s="438"/>
      <c r="VHP162" s="438"/>
      <c r="VHQ162" s="438"/>
      <c r="VHR162" s="438"/>
      <c r="VHS162" s="438"/>
      <c r="VHT162" s="438"/>
      <c r="VHU162" s="438"/>
      <c r="VHV162" s="438"/>
      <c r="VHW162" s="438"/>
      <c r="VHX162" s="438"/>
      <c r="VHY162" s="438"/>
      <c r="VHZ162" s="438"/>
      <c r="VIA162" s="438"/>
      <c r="VIB162" s="438"/>
      <c r="VIC162" s="438"/>
      <c r="VID162" s="438"/>
      <c r="VIE162" s="438"/>
      <c r="VIF162" s="438"/>
      <c r="VIG162" s="438"/>
      <c r="VIH162" s="438"/>
      <c r="VII162" s="438"/>
      <c r="VIJ162" s="438"/>
      <c r="VIK162" s="438"/>
      <c r="VIL162" s="438"/>
      <c r="VIM162" s="438"/>
      <c r="VIN162" s="438"/>
      <c r="VIO162" s="438"/>
      <c r="VIP162" s="438"/>
      <c r="VIQ162" s="438"/>
      <c r="VIR162" s="438"/>
      <c r="VIS162" s="438"/>
      <c r="VIT162" s="438"/>
      <c r="VIU162" s="438"/>
      <c r="VIV162" s="438"/>
      <c r="VIW162" s="438"/>
      <c r="VIX162" s="438"/>
      <c r="VIY162" s="438"/>
      <c r="VIZ162" s="438"/>
      <c r="VJA162" s="438"/>
      <c r="VJB162" s="438"/>
      <c r="VJC162" s="438"/>
      <c r="VJD162" s="438"/>
      <c r="VJE162" s="438"/>
      <c r="VJF162" s="438"/>
      <c r="VJG162" s="438"/>
      <c r="VJH162" s="438"/>
      <c r="VJI162" s="438"/>
      <c r="VJJ162" s="438"/>
      <c r="VJK162" s="438"/>
      <c r="VJL162" s="438"/>
      <c r="VJM162" s="438"/>
      <c r="VJN162" s="438"/>
      <c r="VJO162" s="438"/>
      <c r="VJP162" s="438"/>
      <c r="VJQ162" s="438"/>
      <c r="VJR162" s="438"/>
      <c r="VJS162" s="438"/>
      <c r="VJT162" s="438"/>
      <c r="VJU162" s="438"/>
      <c r="VJV162" s="438"/>
      <c r="VJW162" s="438"/>
      <c r="VJX162" s="438"/>
      <c r="VJY162" s="438"/>
      <c r="VJZ162" s="438"/>
      <c r="VKA162" s="438"/>
      <c r="VKB162" s="438"/>
      <c r="VKC162" s="438"/>
      <c r="VKD162" s="438"/>
      <c r="VKE162" s="438"/>
      <c r="VKF162" s="438"/>
      <c r="VKG162" s="438"/>
      <c r="VKH162" s="438"/>
      <c r="VKI162" s="438"/>
      <c r="VKJ162" s="438"/>
      <c r="VKK162" s="438"/>
      <c r="VKL162" s="438"/>
      <c r="VKM162" s="438"/>
      <c r="VKN162" s="438"/>
      <c r="VKO162" s="438"/>
      <c r="VKP162" s="438"/>
      <c r="VKQ162" s="438"/>
      <c r="VKR162" s="438"/>
      <c r="VKS162" s="438"/>
      <c r="VKT162" s="438"/>
      <c r="VKU162" s="438"/>
      <c r="VKV162" s="438"/>
      <c r="VKW162" s="438"/>
      <c r="VKX162" s="438"/>
      <c r="VKY162" s="438"/>
      <c r="VKZ162" s="438"/>
      <c r="VLA162" s="438"/>
      <c r="VLB162" s="438"/>
      <c r="VLC162" s="438"/>
      <c r="VLD162" s="438"/>
      <c r="VLE162" s="438"/>
      <c r="VLF162" s="438"/>
      <c r="VLG162" s="438"/>
      <c r="VLH162" s="438"/>
      <c r="VLI162" s="438"/>
      <c r="VLJ162" s="438"/>
      <c r="VLK162" s="438"/>
      <c r="VLL162" s="438"/>
      <c r="VLM162" s="438"/>
      <c r="VLN162" s="438"/>
      <c r="VLO162" s="438"/>
      <c r="VLP162" s="438"/>
      <c r="VLQ162" s="438"/>
      <c r="VLR162" s="438"/>
      <c r="VLS162" s="438"/>
      <c r="VLT162" s="438"/>
      <c r="VLU162" s="438"/>
      <c r="VLV162" s="438"/>
      <c r="VLW162" s="438"/>
      <c r="VLX162" s="438"/>
      <c r="VLY162" s="438"/>
      <c r="VLZ162" s="438"/>
      <c r="VMA162" s="438"/>
      <c r="VMB162" s="438"/>
      <c r="VMC162" s="438"/>
      <c r="VMD162" s="438"/>
      <c r="VME162" s="438"/>
      <c r="VMF162" s="438"/>
      <c r="VMG162" s="438"/>
      <c r="VMH162" s="438"/>
      <c r="VMI162" s="438"/>
      <c r="VMJ162" s="438"/>
      <c r="VMK162" s="438"/>
      <c r="VML162" s="438"/>
      <c r="VMM162" s="438"/>
      <c r="VMN162" s="438"/>
      <c r="VMO162" s="438"/>
      <c r="VMP162" s="438"/>
      <c r="VMQ162" s="438"/>
      <c r="VMR162" s="438"/>
      <c r="VMS162" s="438"/>
      <c r="VMT162" s="438"/>
      <c r="VMU162" s="438"/>
      <c r="VMV162" s="438"/>
      <c r="VMW162" s="438"/>
      <c r="VMX162" s="438"/>
      <c r="VMY162" s="438"/>
      <c r="VMZ162" s="438"/>
      <c r="VNA162" s="438"/>
      <c r="VNB162" s="438"/>
      <c r="VNC162" s="438"/>
      <c r="VND162" s="438"/>
      <c r="VNE162" s="438"/>
      <c r="VNF162" s="438"/>
      <c r="VNG162" s="438"/>
      <c r="VNH162" s="438"/>
      <c r="VNI162" s="438"/>
      <c r="VNJ162" s="438"/>
      <c r="VNK162" s="438"/>
      <c r="VNL162" s="438"/>
      <c r="VNM162" s="438"/>
      <c r="VNN162" s="438"/>
      <c r="VNO162" s="438"/>
      <c r="VNP162" s="438"/>
      <c r="VNQ162" s="438"/>
      <c r="VNR162" s="438"/>
      <c r="VNS162" s="438"/>
      <c r="VNT162" s="438"/>
      <c r="VNU162" s="438"/>
      <c r="VNV162" s="438"/>
      <c r="VNW162" s="438"/>
      <c r="VNX162" s="438"/>
      <c r="VNY162" s="438"/>
      <c r="VNZ162" s="438"/>
      <c r="VOA162" s="438"/>
      <c r="VOB162" s="438"/>
      <c r="VOC162" s="438"/>
      <c r="VOD162" s="438"/>
      <c r="VOE162" s="438"/>
      <c r="VOF162" s="438"/>
      <c r="VOG162" s="438"/>
      <c r="VOH162" s="438"/>
      <c r="VOI162" s="438"/>
      <c r="VOJ162" s="438"/>
      <c r="VOK162" s="438"/>
      <c r="VOL162" s="438"/>
      <c r="VOM162" s="438"/>
      <c r="VON162" s="438"/>
      <c r="VOO162" s="438"/>
      <c r="VOP162" s="438"/>
      <c r="VOQ162" s="438"/>
      <c r="VOR162" s="438"/>
      <c r="VOS162" s="438"/>
      <c r="VOT162" s="438"/>
      <c r="VOU162" s="438"/>
      <c r="VOV162" s="438"/>
      <c r="VOW162" s="438"/>
      <c r="VOX162" s="438"/>
      <c r="VOY162" s="438"/>
      <c r="VOZ162" s="438"/>
      <c r="VPA162" s="438"/>
      <c r="VPB162" s="438"/>
      <c r="VPC162" s="438"/>
      <c r="VPD162" s="438"/>
      <c r="VPE162" s="438"/>
      <c r="VPF162" s="438"/>
      <c r="VPG162" s="438"/>
      <c r="VPH162" s="438"/>
      <c r="VPI162" s="438"/>
      <c r="VPJ162" s="438"/>
      <c r="VPK162" s="438"/>
      <c r="VPL162" s="438"/>
      <c r="VPM162" s="438"/>
      <c r="VPN162" s="438"/>
      <c r="VPO162" s="438"/>
      <c r="VPP162" s="438"/>
      <c r="VPQ162" s="438"/>
      <c r="VPR162" s="438"/>
      <c r="VPS162" s="438"/>
      <c r="VPT162" s="438"/>
      <c r="VPU162" s="438"/>
      <c r="VPV162" s="438"/>
      <c r="VPW162" s="438"/>
      <c r="VPX162" s="438"/>
      <c r="VPY162" s="438"/>
      <c r="VPZ162" s="438"/>
      <c r="VQA162" s="438"/>
      <c r="VQB162" s="438"/>
      <c r="VQC162" s="438"/>
      <c r="VQD162" s="438"/>
      <c r="VQE162" s="438"/>
      <c r="VQF162" s="438"/>
      <c r="VQG162" s="438"/>
      <c r="VQH162" s="438"/>
      <c r="VQI162" s="438"/>
      <c r="VQJ162" s="438"/>
      <c r="VQK162" s="438"/>
      <c r="VQL162" s="438"/>
      <c r="VQM162" s="438"/>
      <c r="VQN162" s="438"/>
      <c r="VQO162" s="438"/>
      <c r="VQP162" s="438"/>
      <c r="VQQ162" s="438"/>
      <c r="VQR162" s="438"/>
      <c r="VQS162" s="438"/>
      <c r="VQT162" s="438"/>
      <c r="VQU162" s="438"/>
      <c r="VQV162" s="438"/>
      <c r="VQW162" s="438"/>
      <c r="VQX162" s="438"/>
      <c r="VQY162" s="438"/>
      <c r="VQZ162" s="438"/>
      <c r="VRA162" s="438"/>
      <c r="VRB162" s="438"/>
      <c r="VRC162" s="438"/>
      <c r="VRD162" s="438"/>
      <c r="VRE162" s="438"/>
      <c r="VRF162" s="438"/>
      <c r="VRG162" s="438"/>
      <c r="VRH162" s="438"/>
      <c r="VRI162" s="438"/>
      <c r="VRJ162" s="438"/>
      <c r="VRK162" s="438"/>
      <c r="VRL162" s="438"/>
      <c r="VRM162" s="438"/>
      <c r="VRN162" s="438"/>
      <c r="VRO162" s="438"/>
      <c r="VRP162" s="438"/>
      <c r="VRQ162" s="438"/>
      <c r="VRR162" s="438"/>
      <c r="VRS162" s="438"/>
      <c r="VRT162" s="438"/>
      <c r="VRU162" s="438"/>
      <c r="VRV162" s="438"/>
      <c r="VRW162" s="438"/>
      <c r="VRX162" s="438"/>
      <c r="VRY162" s="438"/>
      <c r="VRZ162" s="438"/>
      <c r="VSA162" s="438"/>
      <c r="VSB162" s="438"/>
      <c r="VSC162" s="438"/>
      <c r="VSD162" s="438"/>
      <c r="VSE162" s="438"/>
      <c r="VSF162" s="438"/>
      <c r="VSG162" s="438"/>
      <c r="VSH162" s="438"/>
      <c r="VSI162" s="438"/>
      <c r="VSJ162" s="438"/>
      <c r="VSK162" s="438"/>
      <c r="VSL162" s="438"/>
      <c r="VSM162" s="438"/>
      <c r="VSN162" s="438"/>
      <c r="VSO162" s="438"/>
      <c r="VSP162" s="438"/>
      <c r="VSQ162" s="438"/>
      <c r="VSR162" s="438"/>
      <c r="VSS162" s="438"/>
      <c r="VST162" s="438"/>
      <c r="VSU162" s="438"/>
      <c r="VSV162" s="438"/>
      <c r="VSW162" s="438"/>
      <c r="VSX162" s="438"/>
      <c r="VSY162" s="438"/>
      <c r="VSZ162" s="438"/>
      <c r="VTA162" s="438"/>
      <c r="VTB162" s="438"/>
      <c r="VTC162" s="438"/>
      <c r="VTD162" s="438"/>
      <c r="VTE162" s="438"/>
      <c r="VTF162" s="438"/>
      <c r="VTG162" s="438"/>
      <c r="VTH162" s="438"/>
      <c r="VTI162" s="438"/>
      <c r="VTJ162" s="438"/>
      <c r="VTK162" s="438"/>
      <c r="VTL162" s="438"/>
      <c r="VTM162" s="438"/>
      <c r="VTN162" s="438"/>
      <c r="VTO162" s="438"/>
      <c r="VTP162" s="438"/>
      <c r="VTQ162" s="438"/>
      <c r="VTR162" s="438"/>
      <c r="VTS162" s="438"/>
      <c r="VTT162" s="438"/>
      <c r="VTU162" s="438"/>
      <c r="VTV162" s="438"/>
      <c r="VTW162" s="438"/>
      <c r="VTX162" s="438"/>
      <c r="VTY162" s="438"/>
      <c r="VTZ162" s="438"/>
      <c r="VUA162" s="438"/>
      <c r="VUB162" s="438"/>
      <c r="VUC162" s="438"/>
      <c r="VUD162" s="438"/>
      <c r="VUE162" s="438"/>
      <c r="VUF162" s="438"/>
      <c r="VUG162" s="438"/>
      <c r="VUH162" s="438"/>
      <c r="VUI162" s="438"/>
      <c r="VUJ162" s="438"/>
      <c r="VUK162" s="438"/>
      <c r="VUL162" s="438"/>
      <c r="VUM162" s="438"/>
      <c r="VUN162" s="438"/>
      <c r="VUO162" s="438"/>
      <c r="VUP162" s="438"/>
      <c r="VUQ162" s="438"/>
      <c r="VUR162" s="438"/>
      <c r="VUS162" s="438"/>
      <c r="VUT162" s="438"/>
      <c r="VUU162" s="438"/>
      <c r="VUV162" s="438"/>
      <c r="VUW162" s="438"/>
      <c r="VUX162" s="438"/>
      <c r="VUY162" s="438"/>
      <c r="VUZ162" s="438"/>
      <c r="VVA162" s="438"/>
      <c r="VVB162" s="438"/>
      <c r="VVC162" s="438"/>
      <c r="VVD162" s="438"/>
      <c r="VVE162" s="438"/>
      <c r="VVF162" s="438"/>
      <c r="VVG162" s="438"/>
      <c r="VVH162" s="438"/>
      <c r="VVI162" s="438"/>
      <c r="VVJ162" s="438"/>
      <c r="VVK162" s="438"/>
      <c r="VVL162" s="438"/>
      <c r="VVM162" s="438"/>
      <c r="VVN162" s="438"/>
      <c r="VVO162" s="438"/>
      <c r="VVP162" s="438"/>
      <c r="VVQ162" s="438"/>
      <c r="VVR162" s="438"/>
      <c r="VVS162" s="438"/>
      <c r="VVT162" s="438"/>
      <c r="VVU162" s="438"/>
      <c r="VVV162" s="438"/>
      <c r="VVW162" s="438"/>
      <c r="VVX162" s="438"/>
      <c r="VVY162" s="438"/>
      <c r="VVZ162" s="438"/>
      <c r="VWA162" s="438"/>
      <c r="VWB162" s="438"/>
      <c r="VWC162" s="438"/>
      <c r="VWD162" s="438"/>
      <c r="VWE162" s="438"/>
      <c r="VWF162" s="438"/>
      <c r="VWG162" s="438"/>
      <c r="VWH162" s="438"/>
      <c r="VWI162" s="438"/>
      <c r="VWJ162" s="438"/>
      <c r="VWK162" s="438"/>
      <c r="VWL162" s="438"/>
      <c r="VWM162" s="438"/>
      <c r="VWN162" s="438"/>
      <c r="VWO162" s="438"/>
      <c r="VWP162" s="438"/>
      <c r="VWQ162" s="438"/>
      <c r="VWR162" s="438"/>
      <c r="VWS162" s="438"/>
      <c r="VWT162" s="438"/>
      <c r="VWU162" s="438"/>
      <c r="VWV162" s="438"/>
      <c r="VWW162" s="438"/>
      <c r="VWX162" s="438"/>
      <c r="VWY162" s="438"/>
      <c r="VWZ162" s="438"/>
      <c r="VXA162" s="438"/>
      <c r="VXB162" s="438"/>
      <c r="VXC162" s="438"/>
      <c r="VXD162" s="438"/>
      <c r="VXE162" s="438"/>
      <c r="VXF162" s="438"/>
      <c r="VXG162" s="438"/>
      <c r="VXH162" s="438"/>
      <c r="VXI162" s="438"/>
      <c r="VXJ162" s="438"/>
      <c r="VXK162" s="438"/>
      <c r="VXL162" s="438"/>
      <c r="VXM162" s="438"/>
      <c r="VXN162" s="438"/>
      <c r="VXO162" s="438"/>
      <c r="VXP162" s="438"/>
      <c r="VXQ162" s="438"/>
      <c r="VXR162" s="438"/>
      <c r="VXS162" s="438"/>
      <c r="VXT162" s="438"/>
      <c r="VXU162" s="438"/>
      <c r="VXV162" s="438"/>
      <c r="VXW162" s="438"/>
      <c r="VXX162" s="438"/>
      <c r="VXY162" s="438"/>
      <c r="VXZ162" s="438"/>
      <c r="VYA162" s="438"/>
      <c r="VYB162" s="438"/>
      <c r="VYC162" s="438"/>
      <c r="VYD162" s="438"/>
      <c r="VYE162" s="438"/>
      <c r="VYF162" s="438"/>
      <c r="VYG162" s="438"/>
      <c r="VYH162" s="438"/>
      <c r="VYI162" s="438"/>
      <c r="VYJ162" s="438"/>
      <c r="VYK162" s="438"/>
      <c r="VYL162" s="438"/>
      <c r="VYM162" s="438"/>
      <c r="VYN162" s="438"/>
      <c r="VYO162" s="438"/>
      <c r="VYP162" s="438"/>
      <c r="VYQ162" s="438"/>
      <c r="VYR162" s="438"/>
      <c r="VYS162" s="438"/>
      <c r="VYT162" s="438"/>
      <c r="VYU162" s="438"/>
      <c r="VYV162" s="438"/>
      <c r="VYW162" s="438"/>
      <c r="VYX162" s="438"/>
      <c r="VYY162" s="438"/>
      <c r="VYZ162" s="438"/>
      <c r="VZA162" s="438"/>
      <c r="VZB162" s="438"/>
      <c r="VZC162" s="438"/>
      <c r="VZD162" s="438"/>
      <c r="VZE162" s="438"/>
      <c r="VZF162" s="438"/>
      <c r="VZG162" s="438"/>
      <c r="VZH162" s="438"/>
      <c r="VZI162" s="438"/>
      <c r="VZJ162" s="438"/>
      <c r="VZK162" s="438"/>
      <c r="VZL162" s="438"/>
      <c r="VZM162" s="438"/>
      <c r="VZN162" s="438"/>
      <c r="VZO162" s="438"/>
      <c r="VZP162" s="438"/>
      <c r="VZQ162" s="438"/>
      <c r="VZR162" s="438"/>
      <c r="VZS162" s="438"/>
      <c r="VZT162" s="438"/>
      <c r="VZU162" s="438"/>
      <c r="VZV162" s="438"/>
      <c r="VZW162" s="438"/>
      <c r="VZX162" s="438"/>
      <c r="VZY162" s="438"/>
      <c r="VZZ162" s="438"/>
      <c r="WAA162" s="438"/>
      <c r="WAB162" s="438"/>
      <c r="WAC162" s="438"/>
      <c r="WAD162" s="438"/>
      <c r="WAE162" s="438"/>
      <c r="WAF162" s="438"/>
      <c r="WAG162" s="438"/>
      <c r="WAH162" s="438"/>
      <c r="WAI162" s="438"/>
      <c r="WAJ162" s="438"/>
      <c r="WAK162" s="438"/>
      <c r="WAL162" s="438"/>
      <c r="WAM162" s="438"/>
      <c r="WAN162" s="438"/>
      <c r="WAO162" s="438"/>
      <c r="WAP162" s="438"/>
      <c r="WAQ162" s="438"/>
      <c r="WAR162" s="438"/>
      <c r="WAS162" s="438"/>
      <c r="WAT162" s="438"/>
      <c r="WAU162" s="438"/>
      <c r="WAV162" s="438"/>
      <c r="WAW162" s="438"/>
      <c r="WAX162" s="438"/>
      <c r="WAY162" s="438"/>
      <c r="WAZ162" s="438"/>
      <c r="WBA162" s="438"/>
      <c r="WBB162" s="438"/>
      <c r="WBC162" s="438"/>
      <c r="WBD162" s="438"/>
      <c r="WBE162" s="438"/>
      <c r="WBF162" s="438"/>
      <c r="WBG162" s="438"/>
      <c r="WBH162" s="438"/>
      <c r="WBI162" s="438"/>
      <c r="WBJ162" s="438"/>
      <c r="WBK162" s="438"/>
      <c r="WBL162" s="438"/>
      <c r="WBM162" s="438"/>
      <c r="WBN162" s="438"/>
      <c r="WBO162" s="438"/>
      <c r="WBP162" s="438"/>
      <c r="WBQ162" s="438"/>
      <c r="WBR162" s="438"/>
      <c r="WBS162" s="438"/>
      <c r="WBT162" s="438"/>
      <c r="WBU162" s="438"/>
      <c r="WBV162" s="438"/>
      <c r="WBW162" s="438"/>
      <c r="WBX162" s="438"/>
      <c r="WBY162" s="438"/>
      <c r="WBZ162" s="438"/>
      <c r="WCA162" s="438"/>
      <c r="WCB162" s="438"/>
      <c r="WCC162" s="438"/>
      <c r="WCD162" s="438"/>
      <c r="WCE162" s="438"/>
      <c r="WCF162" s="438"/>
      <c r="WCG162" s="438"/>
      <c r="WCH162" s="438"/>
      <c r="WCI162" s="438"/>
      <c r="WCJ162" s="438"/>
      <c r="WCK162" s="438"/>
      <c r="WCL162" s="438"/>
      <c r="WCM162" s="438"/>
      <c r="WCN162" s="438"/>
      <c r="WCO162" s="438"/>
      <c r="WCP162" s="438"/>
      <c r="WCQ162" s="438"/>
      <c r="WCR162" s="438"/>
      <c r="WCS162" s="438"/>
      <c r="WCT162" s="438"/>
      <c r="WCU162" s="438"/>
      <c r="WCV162" s="438"/>
      <c r="WCW162" s="438"/>
      <c r="WCX162" s="438"/>
      <c r="WCY162" s="438"/>
      <c r="WCZ162" s="438"/>
      <c r="WDA162" s="438"/>
      <c r="WDB162" s="438"/>
      <c r="WDC162" s="438"/>
      <c r="WDD162" s="438"/>
      <c r="WDE162" s="438"/>
      <c r="WDF162" s="438"/>
      <c r="WDG162" s="438"/>
      <c r="WDH162" s="438"/>
      <c r="WDI162" s="438"/>
      <c r="WDJ162" s="438"/>
      <c r="WDK162" s="438"/>
      <c r="WDL162" s="438"/>
      <c r="WDM162" s="438"/>
      <c r="WDN162" s="438"/>
      <c r="WDO162" s="438"/>
      <c r="WDP162" s="438"/>
      <c r="WDQ162" s="438"/>
      <c r="WDR162" s="438"/>
      <c r="WDS162" s="438"/>
      <c r="WDT162" s="438"/>
      <c r="WDU162" s="438"/>
      <c r="WDV162" s="438"/>
      <c r="WDW162" s="438"/>
      <c r="WDX162" s="438"/>
      <c r="WDY162" s="438"/>
      <c r="WDZ162" s="438"/>
      <c r="WEA162" s="438"/>
      <c r="WEB162" s="438"/>
      <c r="WEC162" s="438"/>
      <c r="WED162" s="438"/>
      <c r="WEE162" s="438"/>
      <c r="WEF162" s="438"/>
      <c r="WEG162" s="438"/>
      <c r="WEH162" s="438"/>
      <c r="WEI162" s="438"/>
      <c r="WEJ162" s="438"/>
      <c r="WEK162" s="438"/>
      <c r="WEL162" s="438"/>
      <c r="WEM162" s="438"/>
      <c r="WEN162" s="438"/>
      <c r="WEO162" s="438"/>
      <c r="WEP162" s="438"/>
      <c r="WEQ162" s="438"/>
      <c r="WER162" s="438"/>
      <c r="WES162" s="438"/>
      <c r="WET162" s="438"/>
      <c r="WEU162" s="438"/>
      <c r="WEV162" s="438"/>
      <c r="WEW162" s="438"/>
      <c r="WEX162" s="438"/>
      <c r="WEY162" s="438"/>
      <c r="WEZ162" s="438"/>
      <c r="WFA162" s="438"/>
      <c r="WFB162" s="438"/>
      <c r="WFC162" s="438"/>
      <c r="WFD162" s="438"/>
      <c r="WFE162" s="438"/>
      <c r="WFF162" s="438"/>
      <c r="WFG162" s="438"/>
      <c r="WFH162" s="438"/>
      <c r="WFI162" s="438"/>
      <c r="WFJ162" s="438"/>
      <c r="WFK162" s="438"/>
      <c r="WFL162" s="438"/>
      <c r="WFM162" s="438"/>
      <c r="WFN162" s="438"/>
      <c r="WFO162" s="438"/>
      <c r="WFP162" s="438"/>
      <c r="WFQ162" s="438"/>
      <c r="WFR162" s="438"/>
      <c r="WFS162" s="438"/>
      <c r="WFT162" s="438"/>
      <c r="WFU162" s="438"/>
      <c r="WFV162" s="438"/>
      <c r="WFW162" s="438"/>
      <c r="WFX162" s="438"/>
      <c r="WFY162" s="438"/>
      <c r="WFZ162" s="438"/>
      <c r="WGA162" s="438"/>
      <c r="WGB162" s="438"/>
      <c r="WGC162" s="438"/>
      <c r="WGD162" s="438"/>
      <c r="WGE162" s="438"/>
      <c r="WGF162" s="438"/>
      <c r="WGG162" s="438"/>
      <c r="WGH162" s="438"/>
      <c r="WGI162" s="438"/>
      <c r="WGJ162" s="438"/>
      <c r="WGK162" s="438"/>
      <c r="WGL162" s="438"/>
      <c r="WGM162" s="438"/>
      <c r="WGN162" s="438"/>
      <c r="WGO162" s="438"/>
      <c r="WGP162" s="438"/>
      <c r="WGQ162" s="438"/>
      <c r="WGR162" s="438"/>
      <c r="WGS162" s="438"/>
      <c r="WGT162" s="438"/>
      <c r="WGU162" s="438"/>
      <c r="WGV162" s="438"/>
      <c r="WGW162" s="438"/>
      <c r="WGX162" s="438"/>
      <c r="WGY162" s="438"/>
      <c r="WGZ162" s="438"/>
      <c r="WHA162" s="438"/>
      <c r="WHB162" s="438"/>
      <c r="WHC162" s="438"/>
      <c r="WHD162" s="438"/>
      <c r="WHE162" s="438"/>
      <c r="WHF162" s="438"/>
      <c r="WHG162" s="438"/>
      <c r="WHH162" s="438"/>
      <c r="WHI162" s="438"/>
      <c r="WHJ162" s="438"/>
      <c r="WHK162" s="438"/>
      <c r="WHL162" s="438"/>
      <c r="WHM162" s="438"/>
      <c r="WHN162" s="438"/>
      <c r="WHO162" s="438"/>
      <c r="WHP162" s="438"/>
      <c r="WHQ162" s="438"/>
      <c r="WHR162" s="438"/>
      <c r="WHS162" s="438"/>
      <c r="WHT162" s="438"/>
      <c r="WHU162" s="438"/>
      <c r="WHV162" s="438"/>
      <c r="WHW162" s="438"/>
      <c r="WHX162" s="438"/>
      <c r="WHY162" s="438"/>
      <c r="WHZ162" s="438"/>
      <c r="WIA162" s="438"/>
      <c r="WIB162" s="438"/>
      <c r="WIC162" s="438"/>
      <c r="WID162" s="438"/>
      <c r="WIE162" s="438"/>
      <c r="WIF162" s="438"/>
      <c r="WIG162" s="438"/>
      <c r="WIH162" s="438"/>
      <c r="WII162" s="438"/>
      <c r="WIJ162" s="438"/>
      <c r="WIK162" s="438"/>
      <c r="WIL162" s="438"/>
      <c r="WIM162" s="438"/>
      <c r="WIN162" s="438"/>
      <c r="WIO162" s="438"/>
      <c r="WIP162" s="438"/>
      <c r="WIQ162" s="438"/>
      <c r="WIR162" s="438"/>
      <c r="WIS162" s="438"/>
      <c r="WIT162" s="438"/>
      <c r="WIU162" s="438"/>
      <c r="WIV162" s="438"/>
      <c r="WIW162" s="438"/>
      <c r="WIX162" s="438"/>
      <c r="WIY162" s="438"/>
      <c r="WIZ162" s="438"/>
      <c r="WJA162" s="438"/>
      <c r="WJB162" s="438"/>
      <c r="WJC162" s="438"/>
      <c r="WJD162" s="438"/>
      <c r="WJE162" s="438"/>
      <c r="WJF162" s="438"/>
      <c r="WJG162" s="438"/>
      <c r="WJH162" s="438"/>
      <c r="WJI162" s="438"/>
      <c r="WJJ162" s="438"/>
      <c r="WJK162" s="438"/>
      <c r="WJL162" s="438"/>
      <c r="WJM162" s="438"/>
      <c r="WJN162" s="438"/>
      <c r="WJO162" s="438"/>
      <c r="WJP162" s="438"/>
      <c r="WJQ162" s="438"/>
      <c r="WJR162" s="438"/>
      <c r="WJS162" s="438"/>
      <c r="WJT162" s="438"/>
      <c r="WJU162" s="438"/>
      <c r="WJV162" s="438"/>
      <c r="WJW162" s="438"/>
      <c r="WJX162" s="438"/>
      <c r="WJY162" s="438"/>
      <c r="WJZ162" s="438"/>
      <c r="WKA162" s="438"/>
      <c r="WKB162" s="438"/>
      <c r="WKC162" s="438"/>
      <c r="WKD162" s="438"/>
      <c r="WKE162" s="438"/>
      <c r="WKF162" s="438"/>
      <c r="WKG162" s="438"/>
      <c r="WKH162" s="438"/>
      <c r="WKI162" s="438"/>
      <c r="WKJ162" s="438"/>
      <c r="WKK162" s="438"/>
      <c r="WKL162" s="438"/>
      <c r="WKM162" s="438"/>
      <c r="WKN162" s="438"/>
      <c r="WKO162" s="438"/>
      <c r="WKP162" s="438"/>
      <c r="WKQ162" s="438"/>
      <c r="WKR162" s="438"/>
      <c r="WKS162" s="438"/>
      <c r="WKT162" s="438"/>
      <c r="WKU162" s="438"/>
      <c r="WKV162" s="438"/>
      <c r="WKW162" s="438"/>
      <c r="WKX162" s="438"/>
      <c r="WKY162" s="438"/>
      <c r="WKZ162" s="438"/>
      <c r="WLA162" s="438"/>
      <c r="WLB162" s="438"/>
      <c r="WLC162" s="438"/>
      <c r="WLD162" s="438"/>
      <c r="WLE162" s="438"/>
      <c r="WLF162" s="438"/>
      <c r="WLG162" s="438"/>
      <c r="WLH162" s="438"/>
      <c r="WLI162" s="438"/>
      <c r="WLJ162" s="438"/>
      <c r="WLK162" s="438"/>
      <c r="WLL162" s="438"/>
      <c r="WLM162" s="438"/>
      <c r="WLN162" s="438"/>
      <c r="WLO162" s="438"/>
      <c r="WLP162" s="438"/>
      <c r="WLQ162" s="438"/>
      <c r="WLR162" s="438"/>
      <c r="WLS162" s="438"/>
      <c r="WLT162" s="438"/>
      <c r="WLU162" s="438"/>
      <c r="WLV162" s="438"/>
      <c r="WLW162" s="438"/>
      <c r="WLX162" s="438"/>
      <c r="WLY162" s="438"/>
      <c r="WLZ162" s="438"/>
      <c r="WMA162" s="438"/>
      <c r="WMB162" s="438"/>
      <c r="WMC162" s="438"/>
      <c r="WMD162" s="438"/>
      <c r="WME162" s="438"/>
      <c r="WMF162" s="438"/>
      <c r="WMG162" s="438"/>
      <c r="WMH162" s="438"/>
      <c r="WMI162" s="438"/>
      <c r="WMJ162" s="438"/>
      <c r="WMK162" s="438"/>
      <c r="WML162" s="438"/>
      <c r="WMM162" s="438"/>
      <c r="WMN162" s="438"/>
      <c r="WMO162" s="438"/>
      <c r="WMP162" s="438"/>
      <c r="WMQ162" s="438"/>
      <c r="WMR162" s="438"/>
      <c r="WMS162" s="438"/>
      <c r="WMT162" s="438"/>
      <c r="WMU162" s="438"/>
      <c r="WMV162" s="438"/>
      <c r="WMW162" s="438"/>
      <c r="WMX162" s="438"/>
      <c r="WMY162" s="438"/>
      <c r="WMZ162" s="438"/>
      <c r="WNA162" s="438"/>
      <c r="WNB162" s="438"/>
      <c r="WNC162" s="438"/>
      <c r="WND162" s="438"/>
      <c r="WNE162" s="438"/>
      <c r="WNF162" s="438"/>
      <c r="WNG162" s="438"/>
      <c r="WNH162" s="438"/>
      <c r="WNI162" s="438"/>
      <c r="WNJ162" s="438"/>
      <c r="WNK162" s="438"/>
      <c r="WNL162" s="438"/>
      <c r="WNM162" s="438"/>
      <c r="WNN162" s="438"/>
      <c r="WNO162" s="438"/>
      <c r="WNP162" s="438"/>
      <c r="WNQ162" s="438"/>
      <c r="WNR162" s="438"/>
      <c r="WNS162" s="438"/>
      <c r="WNT162" s="438"/>
      <c r="WNU162" s="438"/>
      <c r="WNV162" s="438"/>
      <c r="WNW162" s="438"/>
      <c r="WNX162" s="438"/>
      <c r="WNY162" s="438"/>
      <c r="WNZ162" s="438"/>
      <c r="WOA162" s="438"/>
      <c r="WOB162" s="438"/>
      <c r="WOC162" s="438"/>
      <c r="WOD162" s="438"/>
      <c r="WOE162" s="438"/>
      <c r="WOF162" s="438"/>
      <c r="WOG162" s="438"/>
      <c r="WOH162" s="438"/>
      <c r="WOI162" s="438"/>
      <c r="WOJ162" s="438"/>
      <c r="WOK162" s="438"/>
      <c r="WOL162" s="438"/>
      <c r="WOM162" s="438"/>
      <c r="WON162" s="438"/>
      <c r="WOO162" s="438"/>
      <c r="WOP162" s="438"/>
      <c r="WOQ162" s="438"/>
      <c r="WOR162" s="438"/>
      <c r="WOS162" s="438"/>
      <c r="WOT162" s="438"/>
      <c r="WOU162" s="438"/>
      <c r="WOV162" s="438"/>
      <c r="WOW162" s="438"/>
      <c r="WOX162" s="438"/>
      <c r="WOY162" s="438"/>
      <c r="WOZ162" s="438"/>
      <c r="WPA162" s="438"/>
      <c r="WPB162" s="438"/>
      <c r="WPC162" s="438"/>
      <c r="WPD162" s="438"/>
      <c r="WPE162" s="438"/>
      <c r="WPF162" s="438"/>
      <c r="WPG162" s="438"/>
      <c r="WPH162" s="438"/>
      <c r="WPI162" s="438"/>
      <c r="WPJ162" s="438"/>
      <c r="WPK162" s="438"/>
      <c r="WPL162" s="438"/>
      <c r="WPM162" s="438"/>
      <c r="WPN162" s="438"/>
      <c r="WPO162" s="438"/>
      <c r="WPP162" s="438"/>
      <c r="WPQ162" s="438"/>
      <c r="WPR162" s="438"/>
      <c r="WPS162" s="438"/>
      <c r="WPT162" s="438"/>
      <c r="WPU162" s="438"/>
      <c r="WPV162" s="438"/>
      <c r="WPW162" s="438"/>
      <c r="WPX162" s="438"/>
      <c r="WPY162" s="438"/>
      <c r="WPZ162" s="438"/>
      <c r="WQA162" s="438"/>
      <c r="WQB162" s="438"/>
      <c r="WQC162" s="438"/>
      <c r="WQD162" s="438"/>
      <c r="WQE162" s="438"/>
      <c r="WQF162" s="438"/>
      <c r="WQG162" s="438"/>
      <c r="WQH162" s="438"/>
      <c r="WQI162" s="438"/>
      <c r="WQJ162" s="438"/>
      <c r="WQK162" s="438"/>
      <c r="WQL162" s="438"/>
      <c r="WQM162" s="438"/>
      <c r="WQN162" s="438"/>
      <c r="WQO162" s="438"/>
      <c r="WQP162" s="438"/>
      <c r="WQQ162" s="438"/>
      <c r="WQR162" s="438"/>
      <c r="WQS162" s="438"/>
      <c r="WQT162" s="438"/>
      <c r="WQU162" s="438"/>
      <c r="WQV162" s="438"/>
      <c r="WQW162" s="438"/>
      <c r="WQX162" s="438"/>
      <c r="WQY162" s="438"/>
      <c r="WQZ162" s="438"/>
      <c r="WRA162" s="438"/>
      <c r="WRB162" s="438"/>
      <c r="WRC162" s="438"/>
      <c r="WRD162" s="438"/>
      <c r="WRE162" s="438"/>
      <c r="WRF162" s="438"/>
      <c r="WRG162" s="438"/>
      <c r="WRH162" s="438"/>
      <c r="WRI162" s="438"/>
      <c r="WRJ162" s="438"/>
      <c r="WRK162" s="438"/>
      <c r="WRL162" s="438"/>
      <c r="WRM162" s="438"/>
      <c r="WRN162" s="438"/>
      <c r="WRO162" s="438"/>
      <c r="WRP162" s="438"/>
      <c r="WRQ162" s="438"/>
      <c r="WRR162" s="438"/>
      <c r="WRS162" s="438"/>
      <c r="WRT162" s="438"/>
      <c r="WRU162" s="438"/>
      <c r="WRV162" s="438"/>
      <c r="WRW162" s="438"/>
      <c r="WRX162" s="438"/>
      <c r="WRY162" s="438"/>
      <c r="WRZ162" s="438"/>
      <c r="WSA162" s="438"/>
      <c r="WSB162" s="438"/>
      <c r="WSC162" s="438"/>
      <c r="WSD162" s="438"/>
      <c r="WSE162" s="438"/>
      <c r="WSF162" s="438"/>
      <c r="WSG162" s="438"/>
      <c r="WSH162" s="438"/>
      <c r="WSI162" s="438"/>
      <c r="WSJ162" s="438"/>
      <c r="WSK162" s="438"/>
      <c r="WSL162" s="438"/>
      <c r="WSM162" s="438"/>
      <c r="WSN162" s="438"/>
      <c r="WSO162" s="438"/>
      <c r="WSP162" s="438"/>
      <c r="WSQ162" s="438"/>
      <c r="WSR162" s="438"/>
      <c r="WSS162" s="438"/>
      <c r="WST162" s="438"/>
      <c r="WSU162" s="438"/>
      <c r="WSV162" s="438"/>
      <c r="WSW162" s="438"/>
      <c r="WSX162" s="438"/>
      <c r="WSY162" s="438"/>
      <c r="WSZ162" s="438"/>
      <c r="WTA162" s="438"/>
      <c r="WTB162" s="438"/>
      <c r="WTC162" s="438"/>
      <c r="WTD162" s="438"/>
      <c r="WTE162" s="438"/>
      <c r="WTF162" s="438"/>
      <c r="WTG162" s="438"/>
      <c r="WTH162" s="438"/>
      <c r="WTI162" s="438"/>
      <c r="WTJ162" s="438"/>
      <c r="WTK162" s="438"/>
      <c r="WTL162" s="438"/>
      <c r="WTM162" s="438"/>
      <c r="WTN162" s="438"/>
      <c r="WTO162" s="438"/>
      <c r="WTP162" s="438"/>
      <c r="WTQ162" s="438"/>
      <c r="WTR162" s="438"/>
      <c r="WTS162" s="438"/>
      <c r="WTT162" s="438"/>
      <c r="WTU162" s="438"/>
      <c r="WTV162" s="438"/>
      <c r="WTW162" s="438"/>
      <c r="WTX162" s="438"/>
      <c r="WTY162" s="438"/>
      <c r="WTZ162" s="438"/>
      <c r="WUA162" s="438"/>
      <c r="WUB162" s="438"/>
      <c r="WUC162" s="438"/>
      <c r="WUD162" s="438"/>
      <c r="WUE162" s="438"/>
      <c r="WUF162" s="438"/>
      <c r="WUG162" s="438"/>
      <c r="WUH162" s="438"/>
      <c r="WUI162" s="438"/>
      <c r="WUJ162" s="438"/>
      <c r="WUK162" s="438"/>
      <c r="WUL162" s="438"/>
      <c r="WUM162" s="438"/>
      <c r="WUN162" s="438"/>
      <c r="WUO162" s="438"/>
      <c r="WUP162" s="438"/>
      <c r="WUQ162" s="438"/>
      <c r="WUR162" s="438"/>
      <c r="WUS162" s="438"/>
      <c r="WUT162" s="438"/>
      <c r="WUU162" s="438"/>
      <c r="WUV162" s="438"/>
      <c r="WUW162" s="438"/>
      <c r="WUX162" s="438"/>
      <c r="WUY162" s="438"/>
      <c r="WUZ162" s="438"/>
      <c r="WVA162" s="438"/>
      <c r="WVB162" s="438"/>
      <c r="WVC162" s="438"/>
      <c r="WVD162" s="438"/>
      <c r="WVE162" s="438"/>
      <c r="WVF162" s="438"/>
      <c r="WVG162" s="438"/>
      <c r="WVH162" s="438"/>
      <c r="WVI162" s="438"/>
      <c r="WVJ162" s="438"/>
      <c r="WVK162" s="438"/>
      <c r="WVL162" s="438"/>
      <c r="WVM162" s="438"/>
      <c r="WVN162" s="438"/>
      <c r="WVO162" s="438"/>
      <c r="WVP162" s="438"/>
      <c r="WVQ162" s="438"/>
      <c r="WVR162" s="438"/>
      <c r="WVS162" s="438"/>
      <c r="WVT162" s="438"/>
      <c r="WVU162" s="438"/>
      <c r="WVV162" s="438"/>
      <c r="WVW162" s="438"/>
      <c r="WVX162" s="438"/>
      <c r="WVY162" s="438"/>
      <c r="WVZ162" s="438"/>
      <c r="WWA162" s="438"/>
      <c r="WWB162" s="438"/>
      <c r="WWC162" s="438"/>
      <c r="WWD162" s="438"/>
      <c r="WWE162" s="438"/>
      <c r="WWF162" s="438"/>
      <c r="WWG162" s="438"/>
      <c r="WWH162" s="438"/>
      <c r="WWI162" s="438"/>
      <c r="WWJ162" s="438"/>
      <c r="WWK162" s="438"/>
      <c r="WWL162" s="438"/>
      <c r="WWM162" s="438"/>
      <c r="WWN162" s="438"/>
      <c r="WWO162" s="438"/>
      <c r="WWP162" s="438"/>
      <c r="WWQ162" s="438"/>
      <c r="WWR162" s="438"/>
      <c r="WWS162" s="438"/>
      <c r="WWT162" s="438"/>
      <c r="WWU162" s="438"/>
      <c r="WWV162" s="438"/>
      <c r="WWW162" s="438"/>
      <c r="WWX162" s="438"/>
      <c r="WWY162" s="438"/>
      <c r="WWZ162" s="438"/>
      <c r="WXA162" s="438"/>
      <c r="WXB162" s="438"/>
      <c r="WXC162" s="438"/>
      <c r="WXD162" s="438"/>
      <c r="WXE162" s="438"/>
      <c r="WXF162" s="438"/>
      <c r="WXG162" s="438"/>
      <c r="WXH162" s="438"/>
      <c r="WXI162" s="438"/>
      <c r="WXJ162" s="438"/>
      <c r="WXK162" s="438"/>
      <c r="WXL162" s="438"/>
      <c r="WXM162" s="438"/>
      <c r="WXN162" s="438"/>
      <c r="WXO162" s="438"/>
      <c r="WXP162" s="438"/>
      <c r="WXQ162" s="438"/>
      <c r="WXR162" s="438"/>
      <c r="WXS162" s="438"/>
      <c r="WXT162" s="438"/>
      <c r="WXU162" s="438"/>
      <c r="WXV162" s="438"/>
      <c r="WXW162" s="438"/>
      <c r="WXX162" s="438"/>
      <c r="WXY162" s="438"/>
      <c r="WXZ162" s="438"/>
      <c r="WYA162" s="438"/>
      <c r="WYB162" s="438"/>
      <c r="WYC162" s="438"/>
      <c r="WYD162" s="438"/>
      <c r="WYE162" s="438"/>
      <c r="WYF162" s="438"/>
      <c r="WYG162" s="438"/>
      <c r="WYH162" s="438"/>
      <c r="WYI162" s="438"/>
      <c r="WYJ162" s="438"/>
      <c r="WYK162" s="438"/>
      <c r="WYL162" s="438"/>
      <c r="WYM162" s="438"/>
      <c r="WYN162" s="438"/>
      <c r="WYO162" s="438"/>
      <c r="WYP162" s="438"/>
      <c r="WYQ162" s="438"/>
      <c r="WYR162" s="438"/>
      <c r="WYS162" s="438"/>
      <c r="WYT162" s="438"/>
      <c r="WYU162" s="438"/>
      <c r="WYV162" s="438"/>
      <c r="WYW162" s="438"/>
      <c r="WYX162" s="438"/>
      <c r="WYY162" s="438"/>
      <c r="WYZ162" s="438"/>
      <c r="WZA162" s="438"/>
      <c r="WZB162" s="438"/>
      <c r="WZC162" s="438"/>
      <c r="WZD162" s="438"/>
      <c r="WZE162" s="438"/>
      <c r="WZF162" s="438"/>
      <c r="WZG162" s="438"/>
      <c r="WZH162" s="438"/>
      <c r="WZI162" s="438"/>
      <c r="WZJ162" s="438"/>
      <c r="WZK162" s="438"/>
      <c r="WZL162" s="438"/>
      <c r="WZM162" s="438"/>
      <c r="WZN162" s="438"/>
      <c r="WZO162" s="438"/>
      <c r="WZP162" s="438"/>
      <c r="WZQ162" s="438"/>
      <c r="WZR162" s="438"/>
      <c r="WZS162" s="438"/>
      <c r="WZT162" s="438"/>
      <c r="WZU162" s="438"/>
      <c r="WZV162" s="438"/>
      <c r="WZW162" s="438"/>
      <c r="WZX162" s="438"/>
      <c r="WZY162" s="438"/>
      <c r="WZZ162" s="438"/>
      <c r="XAA162" s="438"/>
      <c r="XAB162" s="438"/>
      <c r="XAC162" s="438"/>
      <c r="XAD162" s="438"/>
      <c r="XAE162" s="438"/>
      <c r="XAF162" s="438"/>
      <c r="XAG162" s="438"/>
      <c r="XAH162" s="438"/>
      <c r="XAI162" s="438"/>
      <c r="XAJ162" s="438"/>
      <c r="XAK162" s="438"/>
      <c r="XAL162" s="438"/>
      <c r="XAM162" s="438"/>
      <c r="XAN162" s="438"/>
      <c r="XAO162" s="438"/>
      <c r="XAP162" s="438"/>
      <c r="XAQ162" s="438"/>
      <c r="XAR162" s="438"/>
      <c r="XAS162" s="438"/>
      <c r="XAT162" s="438"/>
      <c r="XAU162" s="438"/>
      <c r="XAV162" s="438"/>
      <c r="XAW162" s="438"/>
      <c r="XAX162" s="438"/>
      <c r="XAY162" s="438"/>
      <c r="XAZ162" s="438"/>
      <c r="XBA162" s="438"/>
      <c r="XBB162" s="438"/>
      <c r="XBC162" s="438"/>
      <c r="XBD162" s="438"/>
      <c r="XBE162" s="438"/>
      <c r="XBF162" s="438"/>
      <c r="XBG162" s="438"/>
      <c r="XBH162" s="438"/>
      <c r="XBI162" s="438"/>
      <c r="XBJ162" s="438"/>
      <c r="XBK162" s="438"/>
      <c r="XBL162" s="438"/>
      <c r="XBM162" s="438"/>
      <c r="XBN162" s="438"/>
      <c r="XBO162" s="438"/>
      <c r="XBP162" s="438"/>
      <c r="XBQ162" s="438"/>
      <c r="XBR162" s="438"/>
      <c r="XBS162" s="438"/>
      <c r="XBT162" s="438"/>
      <c r="XBU162" s="438"/>
      <c r="XBV162" s="438"/>
      <c r="XBW162" s="438"/>
      <c r="XBX162" s="438"/>
      <c r="XBY162" s="438"/>
      <c r="XBZ162" s="438"/>
      <c r="XCA162" s="438"/>
      <c r="XCB162" s="438"/>
      <c r="XCC162" s="438"/>
      <c r="XCD162" s="438"/>
      <c r="XCE162" s="438"/>
      <c r="XCF162" s="438"/>
      <c r="XCG162" s="438"/>
      <c r="XCH162" s="438"/>
      <c r="XCI162" s="438"/>
      <c r="XCJ162" s="438"/>
      <c r="XCK162" s="438"/>
      <c r="XCL162" s="438"/>
      <c r="XCM162" s="438"/>
      <c r="XCN162" s="438"/>
      <c r="XCO162" s="438"/>
      <c r="XCP162" s="438"/>
      <c r="XCQ162" s="438"/>
      <c r="XCR162" s="438"/>
      <c r="XCS162" s="438"/>
      <c r="XCT162" s="438"/>
      <c r="XCU162" s="438"/>
      <c r="XCV162" s="438"/>
      <c r="XCW162" s="438"/>
      <c r="XCX162" s="438"/>
      <c r="XCY162" s="438"/>
      <c r="XCZ162" s="438"/>
      <c r="XDA162" s="438"/>
      <c r="XDB162" s="438"/>
      <c r="XDC162" s="438"/>
      <c r="XDD162" s="438"/>
      <c r="XDE162" s="438"/>
      <c r="XDF162" s="438"/>
      <c r="XDG162" s="438"/>
      <c r="XDH162" s="438"/>
      <c r="XDI162" s="438"/>
      <c r="XDJ162" s="438"/>
      <c r="XDK162" s="438"/>
      <c r="XDL162" s="438"/>
      <c r="XDM162" s="438"/>
      <c r="XDN162" s="438"/>
      <c r="XDO162" s="438"/>
      <c r="XDP162" s="438"/>
      <c r="XDQ162" s="438"/>
      <c r="XDR162" s="438"/>
      <c r="XDS162" s="438"/>
      <c r="XDT162" s="438"/>
      <c r="XDU162" s="438"/>
      <c r="XDV162" s="438"/>
      <c r="XDW162" s="438"/>
      <c r="XDX162" s="438"/>
      <c r="XDY162" s="438"/>
      <c r="XDZ162" s="438"/>
      <c r="XEA162" s="438"/>
      <c r="XEB162" s="438"/>
      <c r="XEC162" s="438"/>
      <c r="XED162" s="438"/>
      <c r="XEE162" s="438"/>
      <c r="XEF162" s="438"/>
      <c r="XEG162" s="438"/>
      <c r="XEH162" s="438"/>
      <c r="XEI162" s="438"/>
      <c r="XEJ162" s="438"/>
      <c r="XEK162" s="438"/>
      <c r="XEL162" s="438"/>
      <c r="XEM162" s="438"/>
      <c r="XEN162" s="438"/>
      <c r="XEO162" s="438"/>
      <c r="XEP162" s="438"/>
      <c r="XEQ162" s="438"/>
      <c r="XER162" s="438"/>
      <c r="XES162" s="438"/>
      <c r="XET162" s="438"/>
      <c r="XEU162" s="438"/>
      <c r="XEV162" s="438"/>
      <c r="XEW162" s="438"/>
      <c r="XEX162" s="438"/>
      <c r="XEY162" s="438"/>
      <c r="XEZ162" s="438"/>
      <c r="XFA162" s="438"/>
      <c r="XFB162" s="438"/>
      <c r="XFC162" s="438"/>
      <c r="XFD162" s="438"/>
    </row>
    <row r="163" spans="1:16384" s="195" customFormat="1" ht="16.5" customHeight="1">
      <c r="A163" s="402" t="s">
        <v>1057</v>
      </c>
      <c r="B163" s="402"/>
      <c r="C163" s="402"/>
      <c r="D163" s="402"/>
      <c r="E163" s="402"/>
      <c r="F163" s="402"/>
      <c r="G163" s="403"/>
      <c r="H163" s="403"/>
      <c r="I163" s="403"/>
      <c r="J163" s="403"/>
      <c r="K163" s="403"/>
      <c r="L163" s="403"/>
    </row>
    <row r="164" spans="1:16384" s="195" customFormat="1" ht="16.5" customHeight="1">
      <c r="A164" s="402"/>
      <c r="B164" s="402"/>
      <c r="C164" s="402"/>
      <c r="D164" s="402"/>
      <c r="E164" s="402"/>
      <c r="F164" s="402"/>
      <c r="G164" s="300"/>
      <c r="H164" s="300"/>
      <c r="I164" s="300"/>
      <c r="J164" s="300"/>
      <c r="K164" s="300"/>
      <c r="L164" s="300"/>
    </row>
    <row r="165" spans="1:16384" s="195" customFormat="1" ht="16.5" customHeight="1">
      <c r="A165" s="402" t="s">
        <v>502</v>
      </c>
      <c r="B165" s="402"/>
      <c r="C165" s="402"/>
      <c r="D165" s="402"/>
      <c r="E165" s="402"/>
      <c r="F165" s="402"/>
      <c r="G165" s="266"/>
      <c r="H165" s="266"/>
      <c r="I165" s="266"/>
      <c r="J165" s="266"/>
      <c r="K165" s="266"/>
      <c r="L165" s="266"/>
    </row>
    <row r="166" spans="1:16384" s="195" customFormat="1" ht="16.5" customHeight="1">
      <c r="A166" s="403" t="s">
        <v>503</v>
      </c>
      <c r="B166" s="403"/>
      <c r="C166" s="403"/>
      <c r="D166" s="403"/>
      <c r="E166" s="403"/>
      <c r="F166" s="403"/>
      <c r="G166" s="266"/>
      <c r="H166" s="266"/>
      <c r="I166" s="266"/>
      <c r="J166" s="266"/>
      <c r="K166" s="266"/>
      <c r="L166" s="266"/>
    </row>
    <row r="167" spans="1:16384" s="195" customFormat="1" ht="16.5" customHeight="1">
      <c r="A167" s="403" t="s">
        <v>723</v>
      </c>
      <c r="B167" s="403"/>
      <c r="C167" s="403"/>
      <c r="D167" s="403"/>
      <c r="E167" s="403"/>
      <c r="F167" s="403"/>
      <c r="G167" s="266"/>
      <c r="H167" s="266"/>
      <c r="I167" s="266"/>
      <c r="J167" s="266"/>
      <c r="K167" s="266"/>
      <c r="L167" s="266"/>
    </row>
    <row r="168" spans="1:16384" s="195" customFormat="1" ht="27" customHeight="1">
      <c r="A168" s="403" t="s">
        <v>724</v>
      </c>
      <c r="B168" s="403"/>
      <c r="C168" s="403"/>
      <c r="D168" s="403"/>
      <c r="E168" s="403"/>
      <c r="F168" s="403"/>
      <c r="G168" s="266"/>
      <c r="H168" s="266"/>
      <c r="I168" s="266"/>
      <c r="J168" s="266"/>
      <c r="K168" s="266"/>
      <c r="L168" s="266"/>
    </row>
    <row r="169" spans="1:16384" s="195" customFormat="1" ht="35.450000000000003" customHeight="1">
      <c r="A169" s="403" t="s">
        <v>852</v>
      </c>
      <c r="B169" s="403"/>
      <c r="C169" s="403"/>
      <c r="D169" s="403"/>
      <c r="E169" s="403"/>
      <c r="F169" s="403"/>
      <c r="G169" s="266"/>
      <c r="H169" s="266"/>
      <c r="I169" s="266"/>
      <c r="J169" s="266"/>
      <c r="K169" s="266"/>
      <c r="L169" s="266"/>
    </row>
    <row r="170" spans="1:16384" s="195" customFormat="1" ht="16.5" customHeight="1">
      <c r="A170" s="403" t="s">
        <v>853</v>
      </c>
      <c r="B170" s="403"/>
      <c r="C170" s="403"/>
      <c r="D170" s="403"/>
      <c r="E170" s="403"/>
      <c r="F170" s="403"/>
      <c r="G170" s="266"/>
      <c r="H170" s="266"/>
      <c r="I170" s="266"/>
      <c r="J170" s="266"/>
      <c r="K170" s="266"/>
      <c r="L170" s="266"/>
    </row>
    <row r="171" spans="1:16384" s="195" customFormat="1" ht="27.6" customHeight="1">
      <c r="A171" s="403" t="s">
        <v>678</v>
      </c>
      <c r="B171" s="403"/>
      <c r="C171" s="403"/>
      <c r="D171" s="403"/>
      <c r="E171" s="403"/>
      <c r="F171" s="403"/>
      <c r="G171" s="266"/>
      <c r="H171" s="266"/>
      <c r="I171" s="266"/>
      <c r="J171" s="266"/>
      <c r="K171" s="266"/>
      <c r="L171" s="266"/>
    </row>
    <row r="172" spans="1:16384" s="195" customFormat="1" ht="41.25" customHeight="1">
      <c r="A172" s="434" t="s">
        <v>915</v>
      </c>
      <c r="B172" s="434"/>
      <c r="C172" s="434"/>
      <c r="D172" s="434"/>
      <c r="E172" s="434"/>
      <c r="F172" s="434"/>
      <c r="G172" s="266"/>
      <c r="H172" s="266"/>
      <c r="I172" s="266"/>
      <c r="J172" s="266"/>
      <c r="K172" s="266"/>
      <c r="L172" s="266"/>
    </row>
    <row r="173" spans="1:16384" s="195" customFormat="1" ht="16.5" customHeight="1">
      <c r="A173" s="403" t="s">
        <v>504</v>
      </c>
      <c r="B173" s="403"/>
      <c r="C173" s="403"/>
      <c r="D173" s="403"/>
      <c r="E173" s="403"/>
      <c r="F173" s="403"/>
      <c r="G173" s="266"/>
      <c r="H173" s="266"/>
      <c r="I173" s="266"/>
      <c r="J173" s="266"/>
      <c r="K173" s="266"/>
      <c r="L173" s="266"/>
    </row>
    <row r="174" spans="1:16384" s="195" customFormat="1" ht="16.5" customHeight="1">
      <c r="A174" s="403" t="s">
        <v>505</v>
      </c>
      <c r="B174" s="403"/>
      <c r="C174" s="403"/>
      <c r="D174" s="403"/>
      <c r="E174" s="403"/>
      <c r="F174" s="403"/>
      <c r="G174" s="266"/>
      <c r="H174" s="266"/>
      <c r="I174" s="266"/>
      <c r="J174" s="266"/>
      <c r="K174" s="266"/>
      <c r="L174" s="266"/>
    </row>
    <row r="175" spans="1:16384" s="195" customFormat="1" ht="16.5" customHeight="1">
      <c r="A175" s="403" t="s">
        <v>506</v>
      </c>
      <c r="B175" s="403"/>
      <c r="C175" s="403"/>
      <c r="D175" s="403"/>
      <c r="E175" s="403"/>
      <c r="F175" s="403"/>
      <c r="G175" s="266"/>
      <c r="H175" s="266"/>
      <c r="I175" s="266"/>
      <c r="J175" s="266"/>
      <c r="K175" s="266"/>
      <c r="L175" s="266"/>
    </row>
    <row r="176" spans="1:16384" s="195" customFormat="1" ht="16.5" customHeight="1">
      <c r="A176" s="403" t="s">
        <v>507</v>
      </c>
      <c r="B176" s="403"/>
      <c r="C176" s="403"/>
      <c r="D176" s="403"/>
      <c r="E176" s="403"/>
      <c r="F176" s="403"/>
      <c r="G176" s="266"/>
      <c r="H176" s="266"/>
      <c r="I176" s="266"/>
      <c r="J176" s="266"/>
      <c r="K176" s="266"/>
      <c r="L176" s="266"/>
    </row>
    <row r="177" spans="1:12" s="195" customFormat="1" ht="16.5" customHeight="1">
      <c r="A177" s="403" t="s">
        <v>508</v>
      </c>
      <c r="B177" s="403"/>
      <c r="C177" s="403"/>
      <c r="D177" s="403"/>
      <c r="E177" s="403"/>
      <c r="F177" s="403"/>
      <c r="G177" s="266"/>
      <c r="H177" s="266"/>
      <c r="I177" s="266"/>
      <c r="J177" s="266"/>
      <c r="K177" s="266"/>
      <c r="L177" s="266"/>
    </row>
    <row r="178" spans="1:12" s="195" customFormat="1" ht="16.5" customHeight="1">
      <c r="A178" s="403"/>
      <c r="B178" s="403"/>
      <c r="C178" s="403"/>
      <c r="D178" s="403"/>
      <c r="E178" s="403"/>
      <c r="F178" s="403"/>
      <c r="G178" s="266"/>
      <c r="H178" s="266"/>
      <c r="I178" s="266"/>
      <c r="J178" s="266"/>
      <c r="K178" s="266"/>
      <c r="L178" s="266"/>
    </row>
    <row r="179" spans="1:12" s="195" customFormat="1" ht="16.5" customHeight="1">
      <c r="A179" s="402" t="s">
        <v>509</v>
      </c>
      <c r="B179" s="402"/>
      <c r="C179" s="402"/>
      <c r="D179" s="402"/>
      <c r="E179" s="402"/>
      <c r="F179" s="402"/>
      <c r="G179" s="266"/>
      <c r="H179" s="266"/>
      <c r="I179" s="266"/>
      <c r="J179" s="266"/>
      <c r="K179" s="266"/>
      <c r="L179" s="266"/>
    </row>
    <row r="180" spans="1:12" s="195" customFormat="1" ht="16.5" customHeight="1">
      <c r="A180" s="403" t="s">
        <v>503</v>
      </c>
      <c r="B180" s="403"/>
      <c r="C180" s="403"/>
      <c r="D180" s="403"/>
      <c r="E180" s="403"/>
      <c r="F180" s="403"/>
      <c r="G180" s="266"/>
      <c r="H180" s="266"/>
      <c r="I180" s="266"/>
      <c r="J180" s="266"/>
      <c r="K180" s="266"/>
      <c r="L180" s="266"/>
    </row>
    <row r="181" spans="1:12" s="195" customFormat="1" ht="16.5" customHeight="1">
      <c r="A181" s="403" t="s">
        <v>854</v>
      </c>
      <c r="B181" s="403"/>
      <c r="C181" s="403"/>
      <c r="D181" s="403"/>
      <c r="E181" s="403"/>
      <c r="F181" s="403"/>
      <c r="G181" s="266"/>
      <c r="H181" s="266"/>
      <c r="I181" s="266"/>
      <c r="J181" s="266"/>
      <c r="K181" s="266"/>
      <c r="L181" s="266"/>
    </row>
    <row r="182" spans="1:12" s="195" customFormat="1" ht="16.5" customHeight="1">
      <c r="A182" s="403" t="s">
        <v>1058</v>
      </c>
      <c r="B182" s="403"/>
      <c r="C182" s="403"/>
      <c r="D182" s="403"/>
      <c r="E182" s="403"/>
      <c r="F182" s="403"/>
      <c r="G182" s="266"/>
      <c r="H182" s="266"/>
      <c r="I182" s="266"/>
      <c r="J182" s="266"/>
      <c r="K182" s="266"/>
      <c r="L182" s="266"/>
    </row>
    <row r="183" spans="1:12" s="195" customFormat="1" ht="16.5" customHeight="1">
      <c r="A183" s="403"/>
      <c r="B183" s="403"/>
      <c r="C183" s="403"/>
      <c r="D183" s="403"/>
      <c r="E183" s="403"/>
      <c r="F183" s="403"/>
      <c r="G183" s="266"/>
      <c r="H183" s="266"/>
      <c r="I183" s="266"/>
      <c r="J183" s="266"/>
      <c r="K183" s="266"/>
      <c r="L183" s="266"/>
    </row>
    <row r="184" spans="1:12" s="195" customFormat="1" ht="16.5" customHeight="1">
      <c r="A184" s="402" t="s">
        <v>1123</v>
      </c>
      <c r="B184" s="402"/>
      <c r="C184" s="402"/>
      <c r="D184" s="402"/>
      <c r="E184" s="402"/>
      <c r="F184" s="402"/>
      <c r="G184" s="266"/>
      <c r="H184" s="266"/>
      <c r="I184" s="266"/>
      <c r="J184" s="266"/>
      <c r="K184" s="266"/>
      <c r="L184" s="266"/>
    </row>
    <row r="185" spans="1:12" s="195" customFormat="1" ht="16.5" customHeight="1">
      <c r="A185" s="403" t="s">
        <v>510</v>
      </c>
      <c r="B185" s="403"/>
      <c r="C185" s="403"/>
      <c r="D185" s="403"/>
      <c r="E185" s="403"/>
      <c r="F185" s="403"/>
      <c r="G185" s="266"/>
      <c r="H185" s="266"/>
      <c r="I185" s="266"/>
      <c r="J185" s="266"/>
      <c r="K185" s="266"/>
      <c r="L185" s="266"/>
    </row>
    <row r="186" spans="1:12" s="195" customFormat="1" ht="16.5" customHeight="1">
      <c r="A186" s="427" t="s">
        <v>511</v>
      </c>
      <c r="B186" s="427"/>
      <c r="C186" s="427"/>
      <c r="D186" s="427"/>
      <c r="E186" s="427"/>
      <c r="F186" s="427"/>
      <c r="G186" s="266"/>
      <c r="H186" s="266"/>
      <c r="I186" s="266"/>
      <c r="J186" s="266"/>
      <c r="K186" s="266"/>
      <c r="L186" s="266"/>
    </row>
    <row r="187" spans="1:12" s="195" customFormat="1" ht="16.5" customHeight="1">
      <c r="A187" s="426" t="s">
        <v>1207</v>
      </c>
      <c r="B187" s="426"/>
      <c r="C187" s="426"/>
      <c r="D187" s="426"/>
      <c r="E187" s="435"/>
      <c r="F187" s="435"/>
      <c r="G187" s="266"/>
      <c r="H187" s="266"/>
      <c r="I187" s="266"/>
      <c r="J187" s="266"/>
      <c r="K187" s="266"/>
      <c r="L187" s="266"/>
    </row>
    <row r="188" spans="1:12" s="253" customFormat="1" ht="16.5" customHeight="1">
      <c r="A188" s="426" t="s">
        <v>855</v>
      </c>
      <c r="B188" s="426"/>
      <c r="C188" s="426"/>
      <c r="D188" s="426"/>
      <c r="E188" s="435"/>
      <c r="F188" s="435"/>
      <c r="G188" s="283"/>
      <c r="H188" s="283"/>
      <c r="I188" s="283"/>
      <c r="J188" s="283"/>
      <c r="K188" s="283"/>
      <c r="L188" s="283"/>
    </row>
    <row r="189" spans="1:12" s="253" customFormat="1" ht="16.5" customHeight="1">
      <c r="A189" s="427" t="s">
        <v>731</v>
      </c>
      <c r="B189" s="427"/>
      <c r="C189" s="427"/>
      <c r="D189" s="427"/>
      <c r="E189" s="428"/>
      <c r="F189" s="428"/>
      <c r="G189" s="283"/>
      <c r="H189" s="283"/>
      <c r="I189" s="283"/>
      <c r="J189" s="283"/>
      <c r="K189" s="283"/>
      <c r="L189" s="283"/>
    </row>
    <row r="190" spans="1:12" s="253" customFormat="1" ht="16.5" customHeight="1">
      <c r="A190" s="413" t="s">
        <v>732</v>
      </c>
      <c r="B190" s="413"/>
      <c r="C190" s="413"/>
      <c r="D190" s="413"/>
      <c r="E190" s="414"/>
      <c r="F190" s="414"/>
      <c r="G190" s="283"/>
      <c r="H190" s="283"/>
      <c r="I190" s="283"/>
      <c r="J190" s="283"/>
      <c r="K190" s="283"/>
      <c r="L190" s="283"/>
    </row>
    <row r="191" spans="1:12" s="253" customFormat="1" ht="16.5" customHeight="1">
      <c r="A191" s="418" t="s">
        <v>1060</v>
      </c>
      <c r="B191" s="418"/>
      <c r="C191" s="418"/>
      <c r="D191" s="418"/>
      <c r="E191" s="419"/>
      <c r="F191" s="419"/>
      <c r="G191" s="283"/>
      <c r="H191" s="283"/>
      <c r="I191" s="283"/>
      <c r="J191" s="283"/>
      <c r="K191" s="283"/>
      <c r="L191" s="283"/>
    </row>
    <row r="192" spans="1:12" s="253" customFormat="1" ht="16.5" customHeight="1">
      <c r="A192" s="418" t="s">
        <v>1198</v>
      </c>
      <c r="B192" s="418"/>
      <c r="C192" s="418"/>
      <c r="D192" s="418"/>
      <c r="E192" s="419"/>
      <c r="F192" s="419"/>
      <c r="G192" s="283"/>
      <c r="H192" s="283"/>
      <c r="I192" s="283"/>
      <c r="J192" s="283"/>
      <c r="K192" s="283"/>
      <c r="L192" s="283"/>
    </row>
    <row r="193" spans="1:12" s="253" customFormat="1" ht="16.5" customHeight="1">
      <c r="A193" s="396" t="s">
        <v>512</v>
      </c>
      <c r="B193" s="396"/>
      <c r="C193" s="396"/>
      <c r="D193" s="396"/>
      <c r="E193" s="396"/>
      <c r="F193" s="396"/>
      <c r="G193" s="283"/>
      <c r="H193" s="283"/>
      <c r="I193" s="283"/>
      <c r="J193" s="283"/>
      <c r="K193" s="283"/>
      <c r="L193" s="283"/>
    </row>
    <row r="194" spans="1:12" s="253" customFormat="1" ht="16.5" customHeight="1">
      <c r="A194" s="410"/>
      <c r="B194" s="410"/>
      <c r="C194" s="410"/>
      <c r="D194" s="410"/>
      <c r="E194" s="410"/>
      <c r="F194" s="410"/>
      <c r="G194" s="283"/>
      <c r="H194" s="283"/>
      <c r="I194" s="283"/>
      <c r="J194" s="283"/>
      <c r="K194" s="283"/>
      <c r="L194" s="283"/>
    </row>
    <row r="195" spans="1:12" s="253" customFormat="1" ht="16.5" customHeight="1">
      <c r="A195" s="396" t="s">
        <v>513</v>
      </c>
      <c r="B195" s="396"/>
      <c r="C195" s="396"/>
      <c r="D195" s="396"/>
      <c r="E195" s="396"/>
      <c r="F195" s="396"/>
      <c r="G195" s="283"/>
      <c r="H195" s="283"/>
      <c r="I195" s="283"/>
      <c r="J195" s="283"/>
      <c r="K195" s="283"/>
      <c r="L195" s="283"/>
    </row>
    <row r="196" spans="1:12" s="253" customFormat="1" ht="16.5" customHeight="1">
      <c r="A196" s="403" t="s">
        <v>514</v>
      </c>
      <c r="B196" s="403"/>
      <c r="C196" s="403"/>
      <c r="D196" s="403"/>
      <c r="E196" s="403"/>
      <c r="F196" s="403"/>
      <c r="G196" s="283"/>
      <c r="H196" s="283"/>
      <c r="I196" s="283"/>
      <c r="J196" s="283"/>
      <c r="K196" s="283"/>
      <c r="L196" s="283"/>
    </row>
    <row r="197" spans="1:12" s="253" customFormat="1" ht="18" customHeight="1">
      <c r="A197" s="403" t="s">
        <v>515</v>
      </c>
      <c r="B197" s="403"/>
      <c r="C197" s="403"/>
      <c r="D197" s="403"/>
      <c r="E197" s="403"/>
      <c r="F197" s="403"/>
      <c r="G197" s="283"/>
      <c r="H197" s="283"/>
      <c r="I197" s="283"/>
      <c r="J197" s="283"/>
      <c r="K197" s="283"/>
      <c r="L197" s="283"/>
    </row>
    <row r="198" spans="1:12" s="253" customFormat="1" ht="20.25" customHeight="1">
      <c r="A198" s="403" t="s">
        <v>516</v>
      </c>
      <c r="B198" s="403"/>
      <c r="C198" s="403"/>
      <c r="D198" s="403"/>
      <c r="E198" s="403"/>
      <c r="F198" s="403"/>
      <c r="G198" s="283"/>
      <c r="H198" s="283"/>
      <c r="I198" s="283"/>
      <c r="J198" s="283"/>
      <c r="K198" s="283"/>
      <c r="L198" s="283"/>
    </row>
    <row r="199" spans="1:12" s="195" customFormat="1" ht="29.1" customHeight="1">
      <c r="A199" s="434" t="s">
        <v>1070</v>
      </c>
      <c r="B199" s="434"/>
      <c r="C199" s="434"/>
      <c r="D199" s="434"/>
      <c r="E199" s="434"/>
      <c r="F199" s="434"/>
      <c r="G199" s="266"/>
      <c r="H199" s="266"/>
      <c r="I199" s="266"/>
      <c r="J199" s="266"/>
      <c r="K199" s="266"/>
      <c r="L199" s="266"/>
    </row>
    <row r="200" spans="1:12" s="195" customFormat="1" ht="16.5" customHeight="1">
      <c r="A200" s="403" t="s">
        <v>740</v>
      </c>
      <c r="B200" s="403"/>
      <c r="C200" s="403"/>
      <c r="D200" s="403"/>
      <c r="E200" s="403"/>
      <c r="F200" s="403"/>
      <c r="G200" s="266"/>
      <c r="H200" s="266"/>
      <c r="I200" s="266"/>
      <c r="J200" s="266"/>
      <c r="K200" s="266"/>
      <c r="L200" s="266"/>
    </row>
    <row r="201" spans="1:12" s="195" customFormat="1" ht="16.5" customHeight="1">
      <c r="A201" s="403" t="s">
        <v>741</v>
      </c>
      <c r="B201" s="403"/>
      <c r="C201" s="403"/>
      <c r="D201" s="403"/>
      <c r="E201" s="403"/>
      <c r="F201" s="403"/>
      <c r="G201" s="266"/>
      <c r="H201" s="266"/>
      <c r="I201" s="266"/>
      <c r="J201" s="266"/>
      <c r="K201" s="266"/>
      <c r="L201" s="266"/>
    </row>
    <row r="202" spans="1:12" s="195" customFormat="1" ht="16.5" customHeight="1">
      <c r="A202" s="403" t="s">
        <v>742</v>
      </c>
      <c r="B202" s="403"/>
      <c r="C202" s="403"/>
      <c r="D202" s="403"/>
      <c r="E202" s="403"/>
      <c r="F202" s="403"/>
      <c r="G202" s="266"/>
      <c r="H202" s="266"/>
      <c r="I202" s="266"/>
      <c r="J202" s="266"/>
      <c r="K202" s="266"/>
      <c r="L202" s="266"/>
    </row>
    <row r="203" spans="1:12" s="195" customFormat="1" ht="16.5" customHeight="1">
      <c r="A203" s="403" t="s">
        <v>517</v>
      </c>
      <c r="B203" s="403"/>
      <c r="C203" s="403"/>
      <c r="D203" s="403"/>
      <c r="E203" s="403"/>
      <c r="F203" s="403"/>
      <c r="G203" s="266"/>
      <c r="H203" s="266"/>
      <c r="I203" s="266"/>
      <c r="J203" s="266"/>
      <c r="K203" s="266"/>
      <c r="L203" s="266"/>
    </row>
    <row r="204" spans="1:12" s="195" customFormat="1" ht="16.5" customHeight="1">
      <c r="A204" s="403" t="s">
        <v>1125</v>
      </c>
      <c r="B204" s="403"/>
      <c r="C204" s="403"/>
      <c r="D204" s="403"/>
      <c r="E204" s="403"/>
      <c r="F204" s="403"/>
      <c r="G204" s="266"/>
      <c r="H204" s="266"/>
      <c r="I204" s="266"/>
      <c r="J204" s="266"/>
      <c r="K204" s="266"/>
      <c r="L204" s="266"/>
    </row>
    <row r="205" spans="1:12" s="195" customFormat="1" ht="16.5" customHeight="1">
      <c r="A205" s="403" t="s">
        <v>518</v>
      </c>
      <c r="B205" s="403"/>
      <c r="C205" s="403"/>
      <c r="D205" s="403"/>
      <c r="E205" s="403"/>
      <c r="F205" s="403"/>
      <c r="G205" s="266"/>
      <c r="H205" s="266"/>
      <c r="I205" s="266"/>
      <c r="J205" s="266"/>
      <c r="K205" s="266"/>
      <c r="L205" s="266"/>
    </row>
    <row r="206" spans="1:12" s="195" customFormat="1" ht="16.5" customHeight="1">
      <c r="A206" s="403" t="s">
        <v>1038</v>
      </c>
      <c r="B206" s="403"/>
      <c r="C206" s="403"/>
      <c r="D206" s="403"/>
      <c r="E206" s="403"/>
      <c r="F206" s="403"/>
      <c r="G206" s="266"/>
      <c r="H206" s="266"/>
      <c r="I206" s="266"/>
      <c r="J206" s="266"/>
      <c r="K206" s="266"/>
      <c r="L206" s="266"/>
    </row>
    <row r="207" spans="1:12" s="195" customFormat="1" ht="16.5" customHeight="1">
      <c r="A207" s="403" t="s">
        <v>856</v>
      </c>
      <c r="B207" s="403"/>
      <c r="C207" s="403"/>
      <c r="D207" s="403"/>
      <c r="E207" s="403"/>
      <c r="F207" s="403"/>
      <c r="G207" s="266"/>
      <c r="H207" s="266"/>
      <c r="I207" s="266"/>
      <c r="J207" s="266"/>
      <c r="K207" s="266"/>
      <c r="L207" s="266"/>
    </row>
    <row r="208" spans="1:12" s="195" customFormat="1" ht="16.5" customHeight="1">
      <c r="A208" s="437" t="s">
        <v>519</v>
      </c>
      <c r="B208" s="437"/>
      <c r="C208" s="437"/>
      <c r="D208" s="437"/>
      <c r="E208" s="437"/>
      <c r="F208" s="437"/>
      <c r="G208" s="266"/>
      <c r="H208" s="266"/>
      <c r="I208" s="266"/>
      <c r="J208" s="266"/>
      <c r="K208" s="266"/>
      <c r="L208" s="266"/>
    </row>
    <row r="209" spans="1:12" s="195" customFormat="1" ht="16.5" customHeight="1">
      <c r="A209" s="437" t="s">
        <v>520</v>
      </c>
      <c r="B209" s="437"/>
      <c r="C209" s="437"/>
      <c r="D209" s="437"/>
      <c r="E209" s="437"/>
      <c r="F209" s="437"/>
      <c r="G209" s="266"/>
      <c r="H209" s="266"/>
      <c r="I209" s="266"/>
      <c r="J209" s="266"/>
      <c r="K209" s="266"/>
      <c r="L209" s="266"/>
    </row>
    <row r="210" spans="1:12" s="195" customFormat="1" ht="16.5" customHeight="1">
      <c r="A210" s="437" t="s">
        <v>521</v>
      </c>
      <c r="B210" s="437"/>
      <c r="C210" s="437"/>
      <c r="D210" s="437"/>
      <c r="E210" s="437"/>
      <c r="F210" s="437"/>
      <c r="G210" s="266"/>
      <c r="H210" s="266"/>
      <c r="I210" s="266"/>
      <c r="J210" s="266"/>
      <c r="K210" s="266"/>
      <c r="L210" s="266"/>
    </row>
    <row r="211" spans="1:12" s="195" customFormat="1" ht="16.5" customHeight="1">
      <c r="A211" s="437" t="s">
        <v>1095</v>
      </c>
      <c r="B211" s="437"/>
      <c r="C211" s="437"/>
      <c r="D211" s="437"/>
      <c r="E211" s="437"/>
      <c r="F211" s="437"/>
      <c r="G211" s="266"/>
      <c r="H211" s="266"/>
      <c r="I211" s="266"/>
      <c r="J211" s="266"/>
      <c r="K211" s="266"/>
      <c r="L211" s="266"/>
    </row>
    <row r="212" spans="1:12" s="195" customFormat="1" ht="16.5" customHeight="1">
      <c r="A212" s="403" t="s">
        <v>743</v>
      </c>
      <c r="B212" s="403"/>
      <c r="C212" s="403"/>
      <c r="D212" s="403"/>
      <c r="E212" s="403"/>
      <c r="F212" s="403"/>
      <c r="G212" s="266"/>
      <c r="H212" s="266"/>
      <c r="I212" s="266"/>
      <c r="J212" s="266"/>
      <c r="K212" s="266"/>
      <c r="L212" s="266"/>
    </row>
    <row r="213" spans="1:12" s="195" customFormat="1" ht="16.5" customHeight="1">
      <c r="A213" s="434" t="s">
        <v>522</v>
      </c>
      <c r="B213" s="434"/>
      <c r="C213" s="434"/>
      <c r="D213" s="434"/>
      <c r="E213" s="434"/>
      <c r="F213" s="434"/>
      <c r="G213" s="266"/>
      <c r="H213" s="266"/>
      <c r="I213" s="266"/>
      <c r="J213" s="266"/>
      <c r="K213" s="266"/>
      <c r="L213" s="266"/>
    </row>
    <row r="214" spans="1:12" s="195" customFormat="1" ht="16.5" customHeight="1">
      <c r="A214" s="403" t="s">
        <v>744</v>
      </c>
      <c r="B214" s="403"/>
      <c r="C214" s="403"/>
      <c r="D214" s="403"/>
      <c r="E214" s="403"/>
      <c r="F214" s="403"/>
      <c r="G214" s="266"/>
      <c r="H214" s="266"/>
      <c r="I214" s="266"/>
      <c r="J214" s="266"/>
      <c r="K214" s="266"/>
      <c r="L214" s="266"/>
    </row>
    <row r="215" spans="1:12" s="195" customFormat="1" ht="16.5" customHeight="1">
      <c r="A215" s="403" t="s">
        <v>745</v>
      </c>
      <c r="B215" s="403"/>
      <c r="C215" s="403"/>
      <c r="D215" s="403"/>
      <c r="E215" s="403"/>
      <c r="F215" s="403"/>
      <c r="G215" s="266"/>
      <c r="H215" s="266"/>
      <c r="I215" s="266"/>
      <c r="J215" s="266"/>
      <c r="K215" s="266"/>
      <c r="L215" s="266"/>
    </row>
    <row r="216" spans="1:12" ht="16.5" customHeight="1">
      <c r="A216" s="403" t="s">
        <v>746</v>
      </c>
      <c r="B216" s="403"/>
      <c r="C216" s="403"/>
      <c r="D216" s="403"/>
      <c r="E216" s="403"/>
      <c r="F216" s="403"/>
      <c r="G216" s="266"/>
      <c r="H216" s="283"/>
      <c r="I216" s="283"/>
      <c r="J216" s="283"/>
      <c r="K216" s="283"/>
      <c r="L216" s="283"/>
    </row>
    <row r="217" spans="1:12" ht="16.5" customHeight="1">
      <c r="A217" s="403" t="s">
        <v>523</v>
      </c>
      <c r="B217" s="403"/>
      <c r="C217" s="403"/>
      <c r="D217" s="403"/>
      <c r="E217" s="403"/>
      <c r="F217" s="403"/>
      <c r="G217" s="266"/>
      <c r="H217" s="283"/>
      <c r="I217" s="283"/>
      <c r="J217" s="283"/>
      <c r="K217" s="283"/>
      <c r="L217" s="283"/>
    </row>
    <row r="218" spans="1:12" ht="16.5" customHeight="1">
      <c r="A218" s="403" t="s">
        <v>1150</v>
      </c>
      <c r="B218" s="403"/>
      <c r="C218" s="403"/>
      <c r="D218" s="403"/>
      <c r="E218" s="403"/>
      <c r="F218" s="403"/>
      <c r="G218" s="266"/>
      <c r="H218" s="283"/>
      <c r="I218" s="283"/>
      <c r="J218" s="283"/>
      <c r="K218" s="283"/>
      <c r="L218" s="283"/>
    </row>
    <row r="219" spans="1:12" ht="16.5" customHeight="1">
      <c r="A219" s="403" t="s">
        <v>523</v>
      </c>
      <c r="B219" s="403"/>
      <c r="C219" s="403"/>
      <c r="D219" s="403"/>
      <c r="E219" s="403"/>
      <c r="F219" s="403"/>
      <c r="G219" s="266"/>
      <c r="H219" s="283"/>
      <c r="I219" s="283"/>
      <c r="J219" s="283"/>
      <c r="K219" s="283"/>
      <c r="L219" s="283"/>
    </row>
    <row r="220" spans="1:12" ht="16.5" customHeight="1">
      <c r="A220" s="300"/>
      <c r="B220" s="300"/>
      <c r="C220" s="300"/>
      <c r="D220" s="300"/>
      <c r="E220" s="300"/>
      <c r="F220" s="300"/>
      <c r="G220" s="266"/>
      <c r="H220" s="283"/>
      <c r="I220" s="283"/>
      <c r="J220" s="283"/>
      <c r="K220" s="283"/>
      <c r="L220" s="283"/>
    </row>
    <row r="221" spans="1:12" ht="16.5" customHeight="1">
      <c r="A221" s="402" t="s">
        <v>1124</v>
      </c>
      <c r="B221" s="402"/>
      <c r="C221" s="402"/>
      <c r="D221" s="402"/>
      <c r="E221" s="402"/>
      <c r="F221" s="402"/>
      <c r="G221" s="266"/>
      <c r="H221" s="283"/>
      <c r="I221" s="283"/>
      <c r="J221" s="283"/>
      <c r="K221" s="283"/>
      <c r="L221" s="283"/>
    </row>
    <row r="222" spans="1:12" ht="16.5" customHeight="1">
      <c r="A222" s="403" t="s">
        <v>524</v>
      </c>
      <c r="B222" s="403"/>
      <c r="C222" s="403"/>
      <c r="D222" s="403"/>
      <c r="E222" s="403"/>
      <c r="F222" s="403"/>
      <c r="G222" s="266"/>
      <c r="H222" s="283"/>
      <c r="I222" s="283"/>
      <c r="J222" s="283"/>
      <c r="K222" s="283"/>
      <c r="L222" s="283"/>
    </row>
    <row r="223" spans="1:12" ht="16.5" customHeight="1">
      <c r="A223" s="427" t="s">
        <v>1126</v>
      </c>
      <c r="B223" s="427"/>
      <c r="C223" s="427"/>
      <c r="D223" s="427"/>
      <c r="E223" s="427"/>
      <c r="F223" s="427"/>
      <c r="G223" s="266"/>
      <c r="H223" s="283"/>
      <c r="I223" s="283"/>
      <c r="J223" s="283"/>
      <c r="K223" s="283"/>
      <c r="L223" s="283"/>
    </row>
    <row r="224" spans="1:12" ht="16.5" customHeight="1">
      <c r="A224" s="427" t="s">
        <v>525</v>
      </c>
      <c r="B224" s="427"/>
      <c r="C224" s="427"/>
      <c r="D224" s="427"/>
      <c r="E224" s="427"/>
      <c r="F224" s="427"/>
      <c r="G224" s="266"/>
      <c r="H224" s="283"/>
      <c r="I224" s="283"/>
      <c r="J224" s="283"/>
      <c r="K224" s="283"/>
      <c r="L224" s="283"/>
    </row>
    <row r="225" spans="1:12" ht="16.5" customHeight="1">
      <c r="A225" s="426" t="s">
        <v>526</v>
      </c>
      <c r="B225" s="426"/>
      <c r="C225" s="426"/>
      <c r="D225" s="426"/>
      <c r="E225" s="426"/>
      <c r="F225" s="426"/>
      <c r="G225" s="266"/>
      <c r="H225" s="283"/>
      <c r="I225" s="283"/>
      <c r="J225" s="283"/>
      <c r="K225" s="283"/>
      <c r="L225" s="283"/>
    </row>
    <row r="226" spans="1:12" ht="16.5" customHeight="1">
      <c r="A226" s="426" t="s">
        <v>527</v>
      </c>
      <c r="B226" s="426"/>
      <c r="C226" s="426"/>
      <c r="D226" s="426"/>
      <c r="E226" s="426"/>
      <c r="F226" s="426"/>
      <c r="G226" s="426"/>
      <c r="H226" s="283"/>
      <c r="I226" s="283"/>
      <c r="J226" s="283"/>
      <c r="K226" s="283"/>
      <c r="L226" s="283"/>
    </row>
    <row r="227" spans="1:12" ht="16.5" customHeight="1">
      <c r="A227" s="300"/>
      <c r="B227" s="300"/>
      <c r="C227" s="300"/>
      <c r="D227" s="300"/>
      <c r="E227" s="300"/>
      <c r="F227" s="300"/>
      <c r="G227" s="266"/>
      <c r="H227" s="283"/>
      <c r="I227" s="283"/>
      <c r="J227" s="283"/>
      <c r="K227" s="283"/>
      <c r="L227" s="283"/>
    </row>
    <row r="228" spans="1:12" ht="16.5" customHeight="1">
      <c r="A228" s="403" t="s">
        <v>528</v>
      </c>
      <c r="B228" s="403"/>
      <c r="C228" s="403"/>
      <c r="D228" s="403"/>
      <c r="E228" s="403"/>
      <c r="F228" s="403"/>
      <c r="G228" s="266"/>
      <c r="H228" s="283"/>
      <c r="I228" s="283"/>
      <c r="J228" s="283"/>
      <c r="K228" s="283"/>
      <c r="L228" s="283"/>
    </row>
    <row r="229" spans="1:12" ht="16.5" customHeight="1">
      <c r="A229" s="403" t="s">
        <v>1127</v>
      </c>
      <c r="B229" s="403"/>
      <c r="C229" s="403"/>
      <c r="D229" s="403"/>
      <c r="E229" s="403"/>
      <c r="F229" s="403"/>
      <c r="G229" s="266"/>
      <c r="H229" s="283"/>
      <c r="I229" s="283"/>
      <c r="J229" s="283"/>
      <c r="K229" s="283"/>
      <c r="L229" s="283"/>
    </row>
    <row r="230" spans="1:12" ht="16.5" customHeight="1">
      <c r="A230" s="426"/>
      <c r="B230" s="426"/>
      <c r="C230" s="426"/>
      <c r="D230" s="426"/>
      <c r="E230" s="435"/>
      <c r="F230" s="435"/>
      <c r="G230" s="266"/>
      <c r="H230" s="283"/>
      <c r="I230" s="283"/>
      <c r="J230" s="283"/>
      <c r="K230" s="283"/>
      <c r="L230" s="283"/>
    </row>
    <row r="231" spans="1:12" ht="16.5" customHeight="1">
      <c r="A231" s="403" t="s">
        <v>513</v>
      </c>
      <c r="B231" s="403"/>
      <c r="C231" s="403"/>
      <c r="D231" s="403"/>
      <c r="E231" s="403"/>
      <c r="F231" s="403"/>
      <c r="G231" s="266"/>
      <c r="H231" s="283"/>
      <c r="I231" s="283"/>
      <c r="J231" s="283"/>
      <c r="K231" s="283"/>
      <c r="L231" s="283"/>
    </row>
    <row r="232" spans="1:12" ht="16.5" customHeight="1">
      <c r="A232" s="402" t="s">
        <v>1061</v>
      </c>
      <c r="B232" s="402"/>
      <c r="C232" s="402"/>
      <c r="D232" s="402"/>
      <c r="E232" s="402"/>
      <c r="F232" s="402"/>
      <c r="G232" s="266"/>
      <c r="H232" s="283"/>
      <c r="I232" s="283"/>
      <c r="J232" s="283"/>
      <c r="K232" s="283"/>
      <c r="L232" s="283"/>
    </row>
    <row r="233" spans="1:12" ht="16.5" customHeight="1">
      <c r="A233" s="410" t="s">
        <v>1153</v>
      </c>
      <c r="B233" s="410"/>
      <c r="C233" s="410"/>
      <c r="D233" s="410"/>
      <c r="E233" s="410"/>
      <c r="F233" s="410"/>
      <c r="G233" s="266"/>
      <c r="H233" s="283"/>
      <c r="I233" s="283"/>
      <c r="J233" s="283"/>
      <c r="K233" s="283"/>
      <c r="L233" s="283"/>
    </row>
    <row r="234" spans="1:12" ht="16.5" customHeight="1">
      <c r="A234" s="403" t="s">
        <v>682</v>
      </c>
      <c r="B234" s="403"/>
      <c r="C234" s="403"/>
      <c r="D234" s="403"/>
      <c r="E234" s="403"/>
      <c r="F234" s="403"/>
      <c r="G234" s="266"/>
      <c r="H234" s="283"/>
      <c r="I234" s="283"/>
      <c r="J234" s="283"/>
      <c r="K234" s="283"/>
      <c r="L234" s="283"/>
    </row>
    <row r="235" spans="1:12" ht="16.5" customHeight="1">
      <c r="A235" s="403" t="s">
        <v>529</v>
      </c>
      <c r="B235" s="403"/>
      <c r="C235" s="403"/>
      <c r="D235" s="403"/>
      <c r="E235" s="403"/>
      <c r="F235" s="403"/>
      <c r="G235" s="266"/>
      <c r="H235" s="283"/>
      <c r="I235" s="283"/>
      <c r="J235" s="283"/>
      <c r="K235" s="283"/>
      <c r="L235" s="283"/>
    </row>
    <row r="236" spans="1:12" ht="16.5" customHeight="1">
      <c r="A236" s="402" t="s">
        <v>530</v>
      </c>
      <c r="B236" s="402"/>
      <c r="C236" s="402"/>
      <c r="D236" s="402"/>
      <c r="E236" s="402"/>
      <c r="F236" s="402"/>
      <c r="G236" s="266"/>
      <c r="H236" s="283"/>
      <c r="I236" s="283"/>
      <c r="J236" s="283"/>
      <c r="K236" s="283"/>
      <c r="L236" s="283"/>
    </row>
    <row r="237" spans="1:12" ht="16.5" customHeight="1">
      <c r="A237" s="403" t="s">
        <v>1199</v>
      </c>
      <c r="B237" s="403"/>
      <c r="C237" s="403"/>
      <c r="D237" s="403"/>
      <c r="E237" s="403"/>
      <c r="F237" s="403"/>
      <c r="G237" s="266"/>
      <c r="H237" s="283"/>
      <c r="I237" s="283"/>
      <c r="J237" s="283"/>
      <c r="K237" s="283"/>
      <c r="L237" s="283"/>
    </row>
    <row r="238" spans="1:12" ht="16.5" customHeight="1">
      <c r="A238" s="436" t="s">
        <v>1200</v>
      </c>
      <c r="B238" s="436"/>
      <c r="C238" s="436"/>
      <c r="D238" s="436"/>
      <c r="E238" s="436"/>
      <c r="F238" s="436"/>
      <c r="G238" s="266"/>
      <c r="H238" s="283"/>
      <c r="I238" s="283"/>
      <c r="J238" s="283"/>
      <c r="K238" s="283"/>
      <c r="L238" s="283"/>
    </row>
    <row r="239" spans="1:12" s="201" customFormat="1" ht="16.5" customHeight="1">
      <c r="A239" s="403" t="s">
        <v>1076</v>
      </c>
      <c r="B239" s="403"/>
      <c r="C239" s="403"/>
      <c r="D239" s="403"/>
      <c r="E239" s="403"/>
      <c r="F239" s="403"/>
      <c r="G239" s="266"/>
      <c r="H239" s="283"/>
      <c r="I239" s="283"/>
      <c r="J239" s="283"/>
      <c r="K239" s="283"/>
      <c r="L239" s="283"/>
    </row>
    <row r="240" spans="1:12" ht="16.5" customHeight="1">
      <c r="A240" s="403" t="s">
        <v>857</v>
      </c>
      <c r="B240" s="403"/>
      <c r="C240" s="403"/>
      <c r="D240" s="403"/>
      <c r="E240" s="403"/>
      <c r="F240" s="403"/>
      <c r="G240" s="266"/>
      <c r="H240" s="283"/>
      <c r="I240" s="283"/>
      <c r="J240" s="283"/>
      <c r="K240" s="283"/>
      <c r="L240" s="283"/>
    </row>
    <row r="241" spans="1:12" ht="16.5" customHeight="1">
      <c r="A241" s="426" t="s">
        <v>726</v>
      </c>
      <c r="B241" s="426"/>
      <c r="C241" s="426"/>
      <c r="D241" s="426"/>
      <c r="E241" s="426"/>
      <c r="F241" s="426"/>
      <c r="G241" s="291"/>
      <c r="H241" s="291"/>
      <c r="I241" s="291"/>
      <c r="J241" s="291"/>
      <c r="K241" s="291"/>
      <c r="L241" s="291"/>
    </row>
    <row r="242" spans="1:12" ht="16.5" customHeight="1">
      <c r="A242" s="403" t="s">
        <v>1077</v>
      </c>
      <c r="B242" s="403"/>
      <c r="C242" s="403"/>
      <c r="D242" s="403"/>
      <c r="E242" s="403"/>
      <c r="F242" s="403"/>
      <c r="G242" s="266"/>
      <c r="H242" s="283"/>
      <c r="I242" s="283"/>
      <c r="J242" s="283"/>
      <c r="K242" s="283"/>
      <c r="L242" s="283"/>
    </row>
    <row r="243" spans="1:12" ht="16.5" customHeight="1">
      <c r="A243" s="403" t="s">
        <v>858</v>
      </c>
      <c r="B243" s="403"/>
      <c r="C243" s="403"/>
      <c r="D243" s="403"/>
      <c r="E243" s="403"/>
      <c r="F243" s="403"/>
      <c r="G243" s="266"/>
      <c r="H243" s="283"/>
      <c r="I243" s="283"/>
      <c r="J243" s="283"/>
      <c r="K243" s="283"/>
      <c r="L243" s="283"/>
    </row>
    <row r="244" spans="1:12" ht="16.5" customHeight="1">
      <c r="A244" s="403" t="s">
        <v>859</v>
      </c>
      <c r="B244" s="403"/>
      <c r="C244" s="403"/>
      <c r="D244" s="403"/>
      <c r="E244" s="403"/>
      <c r="F244" s="403"/>
      <c r="G244" s="266"/>
      <c r="H244" s="283"/>
      <c r="I244" s="283"/>
      <c r="J244" s="283"/>
      <c r="K244" s="283"/>
      <c r="L244" s="283"/>
    </row>
    <row r="245" spans="1:12" ht="16.5" customHeight="1">
      <c r="A245" s="403" t="s">
        <v>860</v>
      </c>
      <c r="B245" s="403"/>
      <c r="C245" s="403"/>
      <c r="D245" s="403"/>
      <c r="E245" s="403"/>
      <c r="F245" s="403"/>
      <c r="G245" s="266"/>
      <c r="H245" s="283"/>
      <c r="I245" s="283"/>
      <c r="J245" s="283"/>
      <c r="K245" s="283"/>
      <c r="L245" s="283"/>
    </row>
    <row r="246" spans="1:12" ht="16.5" customHeight="1">
      <c r="A246" s="403" t="s">
        <v>1078</v>
      </c>
      <c r="B246" s="403"/>
      <c r="C246" s="403"/>
      <c r="D246" s="403"/>
      <c r="E246" s="403"/>
      <c r="F246" s="403"/>
      <c r="G246" s="266"/>
      <c r="H246" s="283"/>
      <c r="I246" s="283"/>
      <c r="J246" s="283"/>
      <c r="K246" s="283"/>
      <c r="L246" s="283"/>
    </row>
    <row r="247" spans="1:12" ht="16.5" customHeight="1">
      <c r="A247" s="403" t="s">
        <v>531</v>
      </c>
      <c r="B247" s="403"/>
      <c r="C247" s="403"/>
      <c r="D247" s="403"/>
      <c r="E247" s="403"/>
      <c r="F247" s="403"/>
      <c r="G247" s="266"/>
      <c r="H247" s="283"/>
      <c r="I247" s="283"/>
      <c r="J247" s="283"/>
      <c r="K247" s="283"/>
      <c r="L247" s="283"/>
    </row>
    <row r="248" spans="1:12" ht="16.5" customHeight="1">
      <c r="A248" s="403" t="s">
        <v>532</v>
      </c>
      <c r="B248" s="403"/>
      <c r="C248" s="403"/>
      <c r="D248" s="403"/>
      <c r="E248" s="403"/>
      <c r="F248" s="403"/>
      <c r="G248" s="266"/>
      <c r="H248" s="283"/>
      <c r="I248" s="283"/>
      <c r="J248" s="283"/>
      <c r="K248" s="283"/>
      <c r="L248" s="283"/>
    </row>
    <row r="249" spans="1:12" s="201" customFormat="1" ht="16.5" customHeight="1">
      <c r="A249" s="403" t="s">
        <v>1079</v>
      </c>
      <c r="B249" s="403"/>
      <c r="C249" s="403"/>
      <c r="D249" s="403"/>
      <c r="E249" s="403"/>
      <c r="F249" s="403"/>
      <c r="G249" s="266"/>
      <c r="H249" s="283"/>
      <c r="I249" s="283"/>
      <c r="J249" s="283"/>
      <c r="K249" s="283"/>
      <c r="L249" s="283"/>
    </row>
    <row r="250" spans="1:12" ht="16.5" customHeight="1">
      <c r="A250" s="403" t="s">
        <v>533</v>
      </c>
      <c r="B250" s="403"/>
      <c r="C250" s="403"/>
      <c r="D250" s="403"/>
      <c r="E250" s="403"/>
      <c r="F250" s="403"/>
      <c r="G250" s="266"/>
      <c r="H250" s="283"/>
      <c r="I250" s="283"/>
      <c r="J250" s="283"/>
      <c r="K250" s="283"/>
      <c r="L250" s="283"/>
    </row>
    <row r="251" spans="1:12" ht="16.5" customHeight="1">
      <c r="A251" s="426" t="s">
        <v>679</v>
      </c>
      <c r="B251" s="426"/>
      <c r="C251" s="426"/>
      <c r="D251" s="426"/>
      <c r="E251" s="426"/>
      <c r="F251" s="426"/>
      <c r="G251" s="291"/>
      <c r="H251" s="291"/>
      <c r="I251" s="291"/>
      <c r="J251" s="291"/>
      <c r="K251" s="291"/>
      <c r="L251" s="291"/>
    </row>
    <row r="252" spans="1:12" ht="16.5" customHeight="1">
      <c r="A252" s="403" t="s">
        <v>534</v>
      </c>
      <c r="B252" s="403"/>
      <c r="C252" s="403"/>
      <c r="D252" s="403"/>
      <c r="E252" s="403"/>
      <c r="F252" s="403"/>
      <c r="G252" s="283"/>
      <c r="H252" s="283"/>
      <c r="I252" s="283"/>
      <c r="J252" s="283"/>
      <c r="K252" s="283"/>
      <c r="L252" s="283"/>
    </row>
    <row r="253" spans="1:12" ht="16.5" customHeight="1">
      <c r="A253" s="300"/>
      <c r="B253" s="300"/>
      <c r="C253" s="300"/>
      <c r="D253" s="300"/>
      <c r="E253" s="300"/>
      <c r="F253" s="300"/>
      <c r="G253" s="283"/>
      <c r="H253" s="283"/>
      <c r="I253" s="283"/>
      <c r="J253" s="283"/>
      <c r="K253" s="283"/>
      <c r="L253" s="283"/>
    </row>
    <row r="254" spans="1:12" ht="16.5" customHeight="1">
      <c r="A254" s="300"/>
      <c r="B254" s="300"/>
      <c r="C254" s="300"/>
      <c r="D254" s="300"/>
      <c r="E254" s="300"/>
      <c r="F254" s="300"/>
      <c r="G254" s="283"/>
      <c r="H254" s="283"/>
      <c r="I254" s="283"/>
      <c r="J254" s="283"/>
      <c r="K254" s="283"/>
      <c r="L254" s="283"/>
    </row>
    <row r="255" spans="1:12" ht="16.5" customHeight="1">
      <c r="A255" s="300"/>
      <c r="B255" s="300"/>
      <c r="C255" s="300"/>
      <c r="D255" s="300"/>
      <c r="E255" s="300"/>
      <c r="F255" s="300"/>
      <c r="G255" s="283"/>
      <c r="H255" s="283"/>
      <c r="I255" s="283"/>
      <c r="J255" s="283"/>
      <c r="K255" s="283"/>
      <c r="L255" s="283"/>
    </row>
    <row r="256" spans="1:12" ht="16.5" customHeight="1">
      <c r="A256" s="300"/>
      <c r="B256" s="300"/>
      <c r="C256" s="300"/>
      <c r="D256" s="300"/>
      <c r="E256" s="300"/>
      <c r="F256" s="300"/>
      <c r="G256" s="283"/>
      <c r="H256" s="283"/>
      <c r="I256" s="283"/>
      <c r="J256" s="283"/>
      <c r="K256" s="283"/>
      <c r="L256" s="283"/>
    </row>
    <row r="257" spans="1:12" ht="16.5" customHeight="1">
      <c r="A257" s="300"/>
      <c r="B257" s="300"/>
      <c r="C257" s="300"/>
      <c r="D257" s="300"/>
      <c r="E257" s="300"/>
      <c r="F257" s="300"/>
      <c r="G257" s="283"/>
      <c r="H257" s="283"/>
      <c r="I257" s="283"/>
      <c r="J257" s="283"/>
      <c r="K257" s="283"/>
      <c r="L257" s="283"/>
    </row>
    <row r="258" spans="1:12" ht="16.5" customHeight="1">
      <c r="A258" s="300"/>
      <c r="B258" s="300"/>
      <c r="C258" s="300"/>
      <c r="D258" s="300"/>
      <c r="E258" s="300"/>
      <c r="F258" s="300"/>
      <c r="G258" s="283"/>
      <c r="H258" s="283"/>
      <c r="I258" s="283"/>
      <c r="J258" s="283"/>
      <c r="K258" s="283"/>
      <c r="L258" s="283"/>
    </row>
    <row r="259" spans="1:12" ht="16.5" customHeight="1">
      <c r="A259" s="300"/>
      <c r="B259" s="300"/>
      <c r="C259" s="300"/>
      <c r="D259" s="300"/>
      <c r="E259" s="300"/>
      <c r="F259" s="300"/>
      <c r="G259" s="283"/>
      <c r="H259" s="283"/>
      <c r="I259" s="283"/>
      <c r="J259" s="283"/>
      <c r="K259" s="283"/>
      <c r="L259" s="283"/>
    </row>
    <row r="260" spans="1:12" ht="16.5" customHeight="1">
      <c r="A260" s="434" t="s">
        <v>1080</v>
      </c>
      <c r="B260" s="434"/>
      <c r="C260" s="434"/>
      <c r="D260" s="434"/>
      <c r="E260" s="434"/>
      <c r="F260" s="434"/>
      <c r="G260" s="283"/>
      <c r="H260" s="283"/>
      <c r="I260" s="283"/>
      <c r="J260" s="283"/>
      <c r="K260" s="283"/>
      <c r="L260" s="283"/>
    </row>
    <row r="261" spans="1:12" ht="16.5" customHeight="1">
      <c r="A261" s="403" t="s">
        <v>797</v>
      </c>
      <c r="B261" s="403"/>
      <c r="C261" s="403"/>
      <c r="D261" s="403"/>
      <c r="E261" s="403"/>
      <c r="F261" s="403"/>
      <c r="G261" s="283"/>
      <c r="H261" s="283"/>
      <c r="I261" s="283"/>
      <c r="J261" s="283"/>
      <c r="K261" s="283"/>
      <c r="L261" s="283"/>
    </row>
    <row r="262" spans="1:12" ht="16.5" customHeight="1">
      <c r="A262" s="403" t="s">
        <v>1041</v>
      </c>
      <c r="B262" s="403"/>
      <c r="C262" s="403"/>
      <c r="D262" s="403"/>
      <c r="E262" s="403"/>
      <c r="F262" s="403"/>
      <c r="G262" s="283"/>
      <c r="H262" s="283"/>
      <c r="I262" s="283"/>
      <c r="J262" s="283"/>
      <c r="K262" s="283"/>
      <c r="L262" s="283"/>
    </row>
    <row r="263" spans="1:12" ht="16.5" customHeight="1">
      <c r="A263" s="403" t="s">
        <v>1042</v>
      </c>
      <c r="B263" s="403"/>
      <c r="C263" s="403"/>
      <c r="D263" s="403"/>
      <c r="E263" s="403"/>
      <c r="F263" s="403"/>
      <c r="G263" s="283"/>
      <c r="H263" s="283"/>
      <c r="I263" s="283"/>
      <c r="J263" s="283"/>
      <c r="K263" s="283"/>
      <c r="L263" s="283"/>
    </row>
    <row r="264" spans="1:12" ht="16.5" customHeight="1">
      <c r="A264" s="403" t="s">
        <v>798</v>
      </c>
      <c r="B264" s="403"/>
      <c r="C264" s="403"/>
      <c r="D264" s="403"/>
      <c r="E264" s="403"/>
      <c r="F264" s="403"/>
      <c r="G264" s="283"/>
      <c r="H264" s="283"/>
      <c r="I264" s="283"/>
      <c r="J264" s="283"/>
      <c r="K264" s="283"/>
      <c r="L264" s="283"/>
    </row>
    <row r="265" spans="1:12" ht="16.5" customHeight="1">
      <c r="A265" s="403" t="s">
        <v>1043</v>
      </c>
      <c r="B265" s="403"/>
      <c r="C265" s="403"/>
      <c r="D265" s="403"/>
      <c r="E265" s="403"/>
      <c r="F265" s="403"/>
      <c r="G265" s="283"/>
      <c r="H265" s="283"/>
      <c r="I265" s="283"/>
      <c r="J265" s="283"/>
      <c r="K265" s="283"/>
      <c r="L265" s="283"/>
    </row>
    <row r="266" spans="1:12" ht="16.5" customHeight="1">
      <c r="A266" s="403" t="s">
        <v>799</v>
      </c>
      <c r="B266" s="403"/>
      <c r="C266" s="403"/>
      <c r="D266" s="403"/>
      <c r="E266" s="403"/>
      <c r="F266" s="403"/>
      <c r="G266" s="283"/>
      <c r="H266" s="283"/>
      <c r="I266" s="283"/>
      <c r="J266" s="283"/>
      <c r="K266" s="283"/>
      <c r="L266" s="283"/>
    </row>
    <row r="267" spans="1:12" ht="16.5" customHeight="1">
      <c r="A267" s="403" t="s">
        <v>535</v>
      </c>
      <c r="B267" s="403"/>
      <c r="C267" s="403"/>
      <c r="D267" s="403"/>
      <c r="E267" s="403"/>
      <c r="F267" s="403"/>
      <c r="G267" s="283"/>
      <c r="H267" s="283"/>
      <c r="I267" s="283"/>
      <c r="J267" s="283"/>
      <c r="K267" s="283"/>
      <c r="L267" s="283"/>
    </row>
    <row r="268" spans="1:12" s="22" customFormat="1" ht="16.5" customHeight="1">
      <c r="A268" s="403" t="s">
        <v>1044</v>
      </c>
      <c r="B268" s="403"/>
      <c r="C268" s="403"/>
      <c r="D268" s="403"/>
      <c r="E268" s="403"/>
      <c r="F268" s="403"/>
      <c r="G268" s="283"/>
      <c r="H268" s="283"/>
      <c r="I268" s="283"/>
      <c r="J268" s="283"/>
      <c r="K268" s="283"/>
      <c r="L268" s="283"/>
    </row>
    <row r="269" spans="1:12" ht="16.5" customHeight="1">
      <c r="A269" s="403" t="s">
        <v>1045</v>
      </c>
      <c r="B269" s="403"/>
      <c r="C269" s="403"/>
      <c r="D269" s="403"/>
      <c r="E269" s="403"/>
      <c r="F269" s="403"/>
      <c r="G269" s="283"/>
      <c r="H269" s="283"/>
      <c r="I269" s="283"/>
      <c r="J269" s="283"/>
      <c r="K269" s="283"/>
      <c r="L269" s="283"/>
    </row>
    <row r="270" spans="1:12" ht="16.5" customHeight="1">
      <c r="A270" s="403" t="s">
        <v>1046</v>
      </c>
      <c r="B270" s="403"/>
      <c r="C270" s="403"/>
      <c r="D270" s="403"/>
      <c r="E270" s="403"/>
      <c r="F270" s="403"/>
      <c r="G270" s="283"/>
      <c r="H270" s="283"/>
      <c r="I270" s="283"/>
      <c r="J270" s="283"/>
      <c r="K270" s="283"/>
      <c r="L270" s="283"/>
    </row>
    <row r="271" spans="1:12" ht="16.5" customHeight="1">
      <c r="A271" s="403" t="s">
        <v>1047</v>
      </c>
      <c r="B271" s="403"/>
      <c r="C271" s="403"/>
      <c r="D271" s="403"/>
      <c r="E271" s="403"/>
      <c r="F271" s="403"/>
      <c r="G271" s="283"/>
      <c r="H271" s="283"/>
      <c r="I271" s="283"/>
      <c r="J271" s="283"/>
      <c r="K271" s="283"/>
      <c r="L271" s="283"/>
    </row>
    <row r="272" spans="1:12" ht="16.5" customHeight="1">
      <c r="A272" s="434" t="s">
        <v>1048</v>
      </c>
      <c r="B272" s="434"/>
      <c r="C272" s="434"/>
      <c r="D272" s="434"/>
      <c r="E272" s="434"/>
      <c r="F272" s="434"/>
      <c r="G272" s="283"/>
      <c r="H272" s="283"/>
      <c r="I272" s="283"/>
      <c r="J272" s="283"/>
      <c r="K272" s="283"/>
      <c r="L272" s="283"/>
    </row>
    <row r="273" spans="1:12" ht="16.5" customHeight="1">
      <c r="A273" s="403" t="s">
        <v>1049</v>
      </c>
      <c r="B273" s="403"/>
      <c r="C273" s="403"/>
      <c r="D273" s="403"/>
      <c r="E273" s="403"/>
      <c r="F273" s="403"/>
      <c r="G273" s="266"/>
      <c r="H273" s="266"/>
      <c r="I273" s="266"/>
      <c r="J273" s="266"/>
      <c r="K273" s="266"/>
      <c r="L273" s="266"/>
    </row>
    <row r="274" spans="1:12" ht="16.5" customHeight="1">
      <c r="A274" s="402" t="s">
        <v>1081</v>
      </c>
      <c r="B274" s="402"/>
      <c r="C274" s="402"/>
      <c r="D274" s="402"/>
      <c r="E274" s="402"/>
      <c r="F274" s="402"/>
      <c r="G274" s="283"/>
      <c r="H274" s="283"/>
      <c r="I274" s="283"/>
      <c r="J274" s="283"/>
      <c r="K274" s="283"/>
      <c r="L274" s="283"/>
    </row>
    <row r="275" spans="1:12" ht="16.5" customHeight="1">
      <c r="A275" s="433" t="s">
        <v>536</v>
      </c>
      <c r="B275" s="433"/>
      <c r="C275" s="433"/>
      <c r="D275" s="433"/>
      <c r="E275" s="433"/>
      <c r="F275" s="433"/>
      <c r="G275" s="283"/>
      <c r="H275" s="283"/>
      <c r="I275" s="283"/>
      <c r="J275" s="283"/>
      <c r="K275" s="283"/>
      <c r="L275" s="283"/>
    </row>
    <row r="276" spans="1:12" ht="16.5" customHeight="1">
      <c r="A276" s="403" t="s">
        <v>737</v>
      </c>
      <c r="B276" s="403"/>
      <c r="C276" s="403"/>
      <c r="D276" s="403"/>
      <c r="E276" s="403"/>
      <c r="F276" s="403"/>
      <c r="G276" s="283"/>
      <c r="H276" s="283"/>
      <c r="I276" s="283"/>
      <c r="J276" s="283"/>
      <c r="K276" s="283"/>
      <c r="L276" s="283"/>
    </row>
    <row r="277" spans="1:12" ht="16.5" customHeight="1">
      <c r="A277" s="403" t="s">
        <v>1082</v>
      </c>
      <c r="B277" s="403"/>
      <c r="C277" s="403"/>
      <c r="D277" s="403"/>
      <c r="E277" s="403"/>
      <c r="F277" s="403"/>
      <c r="G277" s="283"/>
      <c r="H277" s="283"/>
      <c r="I277" s="283"/>
      <c r="J277" s="283"/>
      <c r="K277" s="283"/>
      <c r="L277" s="283"/>
    </row>
    <row r="278" spans="1:12" ht="16.5" customHeight="1">
      <c r="A278" s="403" t="s">
        <v>1083</v>
      </c>
      <c r="B278" s="403"/>
      <c r="C278" s="403"/>
      <c r="D278" s="403"/>
      <c r="E278" s="403"/>
      <c r="F278" s="403"/>
      <c r="G278" s="283"/>
      <c r="H278" s="283"/>
      <c r="I278" s="283"/>
      <c r="J278" s="283"/>
      <c r="K278" s="283"/>
      <c r="L278" s="283"/>
    </row>
    <row r="279" spans="1:12" s="254" customFormat="1" ht="16.5" customHeight="1">
      <c r="A279" s="403" t="s">
        <v>1084</v>
      </c>
      <c r="B279" s="403"/>
      <c r="C279" s="403"/>
      <c r="D279" s="403"/>
      <c r="E279" s="403"/>
      <c r="F279" s="403"/>
      <c r="G279" s="283"/>
      <c r="H279" s="283"/>
      <c r="I279" s="283"/>
      <c r="J279" s="283"/>
      <c r="K279" s="283"/>
      <c r="L279" s="283"/>
    </row>
    <row r="280" spans="1:12" ht="16.5" customHeight="1">
      <c r="A280" s="403" t="s">
        <v>861</v>
      </c>
      <c r="B280" s="403"/>
      <c r="C280" s="403"/>
      <c r="D280" s="403"/>
      <c r="E280" s="403"/>
      <c r="F280" s="403"/>
      <c r="G280" s="283"/>
      <c r="H280" s="283"/>
      <c r="I280" s="283"/>
      <c r="J280" s="283"/>
      <c r="K280" s="283"/>
      <c r="L280" s="283"/>
    </row>
    <row r="281" spans="1:12" ht="16.5" customHeight="1">
      <c r="A281" s="403" t="s">
        <v>862</v>
      </c>
      <c r="B281" s="403"/>
      <c r="C281" s="403"/>
      <c r="D281" s="403"/>
      <c r="E281" s="403"/>
      <c r="F281" s="403"/>
      <c r="G281" s="283"/>
      <c r="H281" s="283"/>
      <c r="I281" s="283"/>
      <c r="J281" s="283"/>
      <c r="K281" s="283"/>
      <c r="L281" s="283"/>
    </row>
    <row r="282" spans="1:12" ht="16.5" customHeight="1">
      <c r="A282" s="396" t="s">
        <v>537</v>
      </c>
      <c r="B282" s="396"/>
      <c r="C282" s="396"/>
      <c r="D282" s="396"/>
      <c r="E282" s="396"/>
      <c r="F282" s="396"/>
      <c r="G282" s="178"/>
      <c r="H282" s="178"/>
      <c r="I282" s="178"/>
      <c r="J282" s="178"/>
      <c r="K282" s="178"/>
      <c r="L282" s="178"/>
    </row>
    <row r="283" spans="1:12" ht="34.700000000000003" customHeight="1">
      <c r="A283" s="431" t="s">
        <v>1154</v>
      </c>
      <c r="B283" s="431"/>
      <c r="C283" s="431"/>
      <c r="D283" s="431"/>
      <c r="E283" s="431"/>
      <c r="F283" s="431"/>
      <c r="G283" s="178"/>
      <c r="H283" s="178"/>
      <c r="I283" s="178"/>
      <c r="J283" s="178"/>
      <c r="K283" s="178"/>
      <c r="L283" s="178"/>
    </row>
    <row r="284" spans="1:12" ht="45.95" customHeight="1">
      <c r="A284" s="432" t="s">
        <v>1206</v>
      </c>
      <c r="B284" s="432"/>
      <c r="C284" s="432"/>
      <c r="D284" s="432"/>
      <c r="E284" s="432"/>
      <c r="F284" s="432"/>
      <c r="G284" s="292"/>
      <c r="H284" s="292"/>
      <c r="I284" s="292"/>
      <c r="J284" s="292"/>
      <c r="K284" s="292"/>
      <c r="L284" s="292"/>
    </row>
    <row r="285" spans="1:12" ht="16.5" customHeight="1">
      <c r="A285" s="396" t="s">
        <v>1085</v>
      </c>
      <c r="B285" s="396"/>
      <c r="C285" s="396"/>
      <c r="D285" s="396"/>
      <c r="E285" s="396"/>
      <c r="F285" s="396"/>
      <c r="G285" s="178"/>
      <c r="H285" s="178"/>
      <c r="I285" s="178"/>
      <c r="J285" s="178"/>
      <c r="K285" s="178"/>
      <c r="L285" s="178"/>
    </row>
    <row r="286" spans="1:12" ht="16.5" customHeight="1">
      <c r="A286" s="396" t="s">
        <v>1086</v>
      </c>
      <c r="B286" s="396"/>
      <c r="C286" s="396"/>
      <c r="D286" s="396"/>
      <c r="E286" s="396"/>
      <c r="F286" s="396"/>
      <c r="G286" s="178"/>
      <c r="H286" s="178"/>
      <c r="I286" s="178"/>
      <c r="J286" s="178"/>
      <c r="K286" s="178"/>
      <c r="L286" s="178"/>
    </row>
    <row r="287" spans="1:12" ht="16.5" customHeight="1">
      <c r="A287" s="396" t="s">
        <v>538</v>
      </c>
      <c r="B287" s="396"/>
      <c r="C287" s="396"/>
      <c r="D287" s="396"/>
      <c r="E287" s="396"/>
      <c r="F287" s="396"/>
      <c r="G287" s="178"/>
      <c r="H287" s="178"/>
      <c r="I287" s="178"/>
      <c r="J287" s="178"/>
      <c r="K287" s="178"/>
      <c r="L287" s="178"/>
    </row>
    <row r="288" spans="1:12" ht="16.5" customHeight="1">
      <c r="A288" s="396" t="s">
        <v>539</v>
      </c>
      <c r="B288" s="396"/>
      <c r="C288" s="396"/>
      <c r="D288" s="396"/>
      <c r="E288" s="396"/>
      <c r="F288" s="396"/>
      <c r="G288" s="178"/>
      <c r="H288" s="178"/>
      <c r="I288" s="178"/>
      <c r="J288" s="178"/>
      <c r="K288" s="178"/>
      <c r="L288" s="178"/>
    </row>
    <row r="289" spans="1:12" ht="16.5" customHeight="1">
      <c r="A289" s="396" t="s">
        <v>540</v>
      </c>
      <c r="B289" s="396"/>
      <c r="C289" s="396"/>
      <c r="D289" s="396"/>
      <c r="E289" s="396"/>
      <c r="F289" s="396"/>
      <c r="G289" s="178"/>
      <c r="H289" s="178"/>
      <c r="I289" s="178"/>
      <c r="J289" s="178"/>
      <c r="K289" s="178"/>
      <c r="L289" s="178"/>
    </row>
    <row r="290" spans="1:12" ht="16.5" customHeight="1">
      <c r="A290" s="396" t="s">
        <v>541</v>
      </c>
      <c r="B290" s="396"/>
      <c r="C290" s="396"/>
      <c r="D290" s="396"/>
      <c r="E290" s="396"/>
      <c r="F290" s="396"/>
      <c r="G290" s="178"/>
      <c r="H290" s="178"/>
      <c r="I290" s="178"/>
      <c r="J290" s="178"/>
      <c r="K290" s="178"/>
      <c r="L290" s="178"/>
    </row>
    <row r="291" spans="1:12" ht="16.5" customHeight="1">
      <c r="A291" s="396" t="s">
        <v>542</v>
      </c>
      <c r="B291" s="396"/>
      <c r="C291" s="396"/>
      <c r="D291" s="396"/>
      <c r="E291" s="396"/>
      <c r="F291" s="396"/>
      <c r="G291" s="178"/>
      <c r="H291" s="178"/>
      <c r="I291" s="178"/>
      <c r="J291" s="178"/>
      <c r="K291" s="178"/>
      <c r="L291" s="178"/>
    </row>
    <row r="292" spans="1:12" ht="16.5" customHeight="1">
      <c r="A292" s="396" t="s">
        <v>1087</v>
      </c>
      <c r="B292" s="396"/>
      <c r="C292" s="396"/>
      <c r="D292" s="396"/>
      <c r="E292" s="396"/>
      <c r="F292" s="396"/>
      <c r="G292" s="178"/>
      <c r="H292" s="178"/>
      <c r="I292" s="178"/>
      <c r="J292" s="178"/>
      <c r="K292" s="178"/>
      <c r="L292" s="178"/>
    </row>
    <row r="293" spans="1:12" ht="16.5" customHeight="1">
      <c r="A293" s="396"/>
      <c r="B293" s="396"/>
      <c r="C293" s="396"/>
      <c r="D293" s="396"/>
      <c r="E293" s="396"/>
      <c r="F293" s="396"/>
      <c r="G293" s="178"/>
      <c r="H293" s="178"/>
      <c r="I293" s="178"/>
      <c r="J293" s="178"/>
      <c r="K293" s="178"/>
      <c r="L293" s="178"/>
    </row>
    <row r="294" spans="1:12" ht="16.5" customHeight="1">
      <c r="A294" s="410" t="s">
        <v>543</v>
      </c>
      <c r="B294" s="410"/>
      <c r="C294" s="410"/>
      <c r="D294" s="410"/>
      <c r="E294" s="410"/>
      <c r="F294" s="410"/>
      <c r="G294" s="178"/>
      <c r="H294" s="178"/>
      <c r="I294" s="178"/>
      <c r="J294" s="178"/>
      <c r="K294" s="178"/>
      <c r="L294" s="178"/>
    </row>
    <row r="295" spans="1:12" ht="16.5" customHeight="1">
      <c r="A295" s="396" t="s">
        <v>544</v>
      </c>
      <c r="B295" s="396"/>
      <c r="C295" s="396"/>
      <c r="D295" s="396"/>
      <c r="E295" s="396"/>
      <c r="F295" s="396"/>
      <c r="G295" s="178"/>
      <c r="H295" s="178"/>
      <c r="I295" s="178"/>
      <c r="J295" s="178"/>
      <c r="K295" s="178"/>
      <c r="L295" s="178"/>
    </row>
    <row r="296" spans="1:12" ht="16.5" customHeight="1">
      <c r="A296" s="416" t="s">
        <v>545</v>
      </c>
      <c r="B296" s="416"/>
      <c r="C296" s="416"/>
      <c r="D296" s="416"/>
      <c r="E296" s="416"/>
      <c r="F296" s="416"/>
      <c r="G296" s="178"/>
      <c r="H296" s="178"/>
      <c r="I296" s="178"/>
      <c r="J296" s="178"/>
      <c r="K296" s="178"/>
      <c r="L296" s="178"/>
    </row>
    <row r="297" spans="1:12" s="145" customFormat="1" ht="16.5" customHeight="1">
      <c r="A297" s="396"/>
      <c r="B297" s="396"/>
      <c r="C297" s="396"/>
      <c r="D297" s="396"/>
      <c r="E297" s="396"/>
      <c r="F297" s="396"/>
      <c r="G297" s="178"/>
      <c r="H297" s="178"/>
      <c r="I297" s="178"/>
      <c r="J297" s="178"/>
      <c r="K297" s="178"/>
      <c r="L297" s="178"/>
    </row>
    <row r="298" spans="1:12" ht="16.5" customHeight="1">
      <c r="A298" s="396" t="s">
        <v>528</v>
      </c>
      <c r="B298" s="396"/>
      <c r="C298" s="396"/>
      <c r="D298" s="396"/>
      <c r="E298" s="396"/>
      <c r="F298" s="396"/>
      <c r="G298" s="178"/>
      <c r="H298" s="178"/>
      <c r="I298" s="178"/>
      <c r="J298" s="178"/>
      <c r="K298" s="178"/>
      <c r="L298" s="178"/>
    </row>
    <row r="299" spans="1:12" ht="16.5" customHeight="1">
      <c r="A299" s="396" t="s">
        <v>546</v>
      </c>
      <c r="B299" s="396"/>
      <c r="C299" s="396"/>
      <c r="D299" s="396"/>
      <c r="E299" s="396"/>
      <c r="F299" s="396"/>
      <c r="G299" s="178"/>
      <c r="H299" s="178"/>
      <c r="I299" s="178"/>
      <c r="J299" s="178"/>
      <c r="K299" s="178"/>
      <c r="L299" s="178"/>
    </row>
    <row r="300" spans="1:12" ht="16.5" customHeight="1">
      <c r="A300" s="396" t="s">
        <v>547</v>
      </c>
      <c r="B300" s="396"/>
      <c r="C300" s="396"/>
      <c r="D300" s="396"/>
      <c r="E300" s="396"/>
      <c r="F300" s="396"/>
      <c r="G300" s="178"/>
      <c r="H300" s="178"/>
      <c r="I300" s="178"/>
      <c r="J300" s="178"/>
      <c r="K300" s="178"/>
      <c r="L300" s="178"/>
    </row>
    <row r="301" spans="1:12" ht="16.5" customHeight="1">
      <c r="A301" s="410" t="s">
        <v>548</v>
      </c>
      <c r="B301" s="410"/>
      <c r="C301" s="410"/>
      <c r="D301" s="410"/>
      <c r="E301" s="410"/>
      <c r="F301" s="410"/>
      <c r="G301" s="178"/>
      <c r="H301" s="178"/>
      <c r="I301" s="178"/>
      <c r="J301" s="178"/>
      <c r="K301" s="178"/>
      <c r="L301" s="178"/>
    </row>
    <row r="302" spans="1:12" ht="16.5" customHeight="1">
      <c r="A302" s="410" t="s">
        <v>684</v>
      </c>
      <c r="B302" s="410"/>
      <c r="C302" s="410"/>
      <c r="D302" s="410"/>
      <c r="E302" s="410"/>
      <c r="F302" s="410"/>
      <c r="G302" s="176"/>
      <c r="H302" s="176"/>
      <c r="I302" s="176"/>
      <c r="J302" s="176"/>
      <c r="K302" s="176"/>
      <c r="L302" s="176"/>
    </row>
    <row r="303" spans="1:12" ht="28.7" customHeight="1">
      <c r="A303" s="430" t="s">
        <v>1202</v>
      </c>
      <c r="B303" s="430"/>
      <c r="C303" s="430"/>
      <c r="D303" s="430"/>
      <c r="E303" s="430"/>
      <c r="F303" s="430"/>
      <c r="G303" s="176"/>
      <c r="H303" s="176"/>
      <c r="I303" s="176"/>
      <c r="J303" s="176"/>
      <c r="K303" s="176"/>
      <c r="L303" s="176"/>
    </row>
    <row r="304" spans="1:12" s="145" customFormat="1" ht="16.5" customHeight="1">
      <c r="A304" s="396"/>
      <c r="B304" s="396"/>
      <c r="C304" s="396"/>
      <c r="D304" s="396"/>
      <c r="E304" s="396"/>
      <c r="F304" s="396"/>
      <c r="G304" s="178"/>
      <c r="H304" s="178"/>
      <c r="I304" s="178"/>
      <c r="J304" s="178"/>
      <c r="K304" s="178"/>
      <c r="L304" s="178"/>
    </row>
    <row r="305" spans="1:12" ht="16.5" customHeight="1">
      <c r="A305" s="396" t="s">
        <v>513</v>
      </c>
      <c r="B305" s="396"/>
      <c r="C305" s="396"/>
      <c r="D305" s="396"/>
      <c r="E305" s="396"/>
      <c r="F305" s="396"/>
      <c r="G305" s="178"/>
      <c r="H305" s="178"/>
      <c r="I305" s="178"/>
      <c r="J305" s="178"/>
      <c r="K305" s="178"/>
      <c r="L305" s="178"/>
    </row>
    <row r="306" spans="1:12" ht="16.5" customHeight="1">
      <c r="A306" s="396" t="s">
        <v>549</v>
      </c>
      <c r="B306" s="396"/>
      <c r="C306" s="396"/>
      <c r="D306" s="396"/>
      <c r="E306" s="396"/>
      <c r="F306" s="396"/>
      <c r="G306" s="178"/>
      <c r="H306" s="178"/>
      <c r="I306" s="178"/>
      <c r="J306" s="178"/>
      <c r="K306" s="178"/>
      <c r="L306" s="178"/>
    </row>
    <row r="307" spans="1:12" ht="16.5" customHeight="1">
      <c r="A307" s="396" t="s">
        <v>550</v>
      </c>
      <c r="B307" s="396"/>
      <c r="C307" s="396"/>
      <c r="D307" s="396"/>
      <c r="E307" s="396"/>
      <c r="F307" s="396"/>
      <c r="G307" s="178"/>
      <c r="H307" s="178"/>
      <c r="I307" s="178"/>
      <c r="J307" s="178"/>
      <c r="K307" s="178"/>
      <c r="L307" s="178"/>
    </row>
    <row r="308" spans="1:12" ht="16.5" customHeight="1">
      <c r="A308" s="396" t="s">
        <v>551</v>
      </c>
      <c r="B308" s="396"/>
      <c r="C308" s="396"/>
      <c r="D308" s="396"/>
      <c r="E308" s="396"/>
      <c r="F308" s="396"/>
      <c r="G308" s="178"/>
      <c r="H308" s="178"/>
      <c r="I308" s="178"/>
      <c r="J308" s="178"/>
      <c r="K308" s="178"/>
      <c r="L308" s="178"/>
    </row>
    <row r="309" spans="1:12" ht="16.5" customHeight="1">
      <c r="A309" s="429" t="s">
        <v>552</v>
      </c>
      <c r="B309" s="396"/>
      <c r="C309" s="396" t="s">
        <v>553</v>
      </c>
      <c r="D309" s="396"/>
      <c r="E309" s="396"/>
      <c r="F309" s="396"/>
      <c r="G309" s="176"/>
      <c r="H309" s="176"/>
      <c r="I309" s="176"/>
      <c r="J309" s="176"/>
      <c r="K309" s="176"/>
      <c r="L309" s="176"/>
    </row>
    <row r="310" spans="1:12" ht="16.5" customHeight="1">
      <c r="A310" s="396" t="s">
        <v>554</v>
      </c>
      <c r="B310" s="396"/>
      <c r="C310" s="396"/>
      <c r="D310" s="396"/>
      <c r="E310" s="396"/>
      <c r="F310" s="396"/>
      <c r="G310" s="178"/>
      <c r="H310" s="178"/>
      <c r="I310" s="178"/>
      <c r="J310" s="178"/>
      <c r="K310" s="178"/>
      <c r="L310" s="178"/>
    </row>
    <row r="311" spans="1:12" ht="16.5" customHeight="1">
      <c r="A311" s="396"/>
      <c r="B311" s="396"/>
      <c r="C311" s="396"/>
      <c r="D311" s="396"/>
      <c r="E311" s="396"/>
      <c r="F311" s="396"/>
      <c r="G311" s="178"/>
      <c r="H311" s="178"/>
      <c r="I311" s="178"/>
      <c r="J311" s="178"/>
      <c r="K311" s="178"/>
      <c r="L311" s="178"/>
    </row>
    <row r="312" spans="1:12" ht="16.5" customHeight="1">
      <c r="A312" s="410" t="s">
        <v>555</v>
      </c>
      <c r="B312" s="410"/>
      <c r="C312" s="410"/>
      <c r="D312" s="410"/>
      <c r="E312" s="410"/>
      <c r="F312" s="410"/>
      <c r="G312" s="178"/>
      <c r="H312" s="178"/>
      <c r="I312" s="178"/>
      <c r="J312" s="178"/>
      <c r="K312" s="178"/>
      <c r="L312" s="178"/>
    </row>
    <row r="313" spans="1:12" ht="16.5" customHeight="1">
      <c r="A313" s="396" t="s">
        <v>510</v>
      </c>
      <c r="B313" s="396"/>
      <c r="C313" s="396"/>
      <c r="D313" s="396"/>
      <c r="E313" s="396"/>
      <c r="F313" s="396"/>
      <c r="G313" s="178"/>
      <c r="H313" s="178"/>
      <c r="I313" s="178"/>
      <c r="J313" s="178"/>
      <c r="K313" s="178"/>
      <c r="L313" s="178"/>
    </row>
    <row r="314" spans="1:12" ht="16.5" customHeight="1">
      <c r="A314" s="426" t="s">
        <v>805</v>
      </c>
      <c r="B314" s="426"/>
      <c r="C314" s="426"/>
      <c r="D314" s="426"/>
      <c r="E314" s="426"/>
      <c r="F314" s="426"/>
      <c r="G314" s="178"/>
      <c r="H314" s="178"/>
      <c r="I314" s="178"/>
      <c r="J314" s="178"/>
      <c r="K314" s="178"/>
      <c r="L314" s="178"/>
    </row>
    <row r="315" spans="1:12" ht="16.5" customHeight="1">
      <c r="A315" s="426" t="s">
        <v>1155</v>
      </c>
      <c r="B315" s="426"/>
      <c r="C315" s="426"/>
      <c r="D315" s="426"/>
      <c r="E315" s="426"/>
      <c r="F315" s="426"/>
      <c r="G315" s="178"/>
      <c r="H315" s="178"/>
      <c r="I315" s="178"/>
      <c r="J315" s="178"/>
      <c r="K315" s="178"/>
      <c r="L315" s="178"/>
    </row>
    <row r="316" spans="1:12" ht="16.5" customHeight="1">
      <c r="A316" s="427" t="s">
        <v>806</v>
      </c>
      <c r="B316" s="427"/>
      <c r="C316" s="427"/>
      <c r="D316" s="427"/>
      <c r="E316" s="428"/>
      <c r="F316" s="428"/>
      <c r="G316" s="178"/>
      <c r="H316" s="178"/>
      <c r="I316" s="178"/>
      <c r="J316" s="178"/>
      <c r="K316" s="178"/>
      <c r="L316" s="178"/>
    </row>
    <row r="317" spans="1:12" ht="16.5" customHeight="1">
      <c r="A317" s="413" t="s">
        <v>556</v>
      </c>
      <c r="B317" s="413"/>
      <c r="C317" s="413"/>
      <c r="D317" s="413"/>
      <c r="E317" s="414"/>
      <c r="F317" s="414"/>
      <c r="G317" s="178"/>
      <c r="H317" s="178"/>
      <c r="I317" s="178"/>
      <c r="J317" s="178"/>
      <c r="K317" s="178"/>
      <c r="L317" s="178"/>
    </row>
    <row r="318" spans="1:12" ht="16.5" customHeight="1">
      <c r="A318" s="413" t="s">
        <v>733</v>
      </c>
      <c r="B318" s="413"/>
      <c r="C318" s="413"/>
      <c r="D318" s="413"/>
      <c r="E318" s="414"/>
      <c r="F318" s="414"/>
      <c r="G318" s="178"/>
      <c r="H318" s="178"/>
      <c r="I318" s="178"/>
      <c r="J318" s="178"/>
      <c r="K318" s="178"/>
      <c r="L318" s="178"/>
    </row>
    <row r="319" spans="1:12" ht="16.5" customHeight="1">
      <c r="A319" s="415" t="s">
        <v>557</v>
      </c>
      <c r="B319" s="413"/>
      <c r="C319" s="413"/>
      <c r="D319" s="413"/>
      <c r="E319" s="414"/>
      <c r="F319" s="414"/>
      <c r="G319" s="178"/>
      <c r="H319" s="178"/>
      <c r="I319" s="178"/>
      <c r="J319" s="178"/>
      <c r="K319" s="178"/>
      <c r="L319" s="178"/>
    </row>
    <row r="320" spans="1:12" ht="16.5" customHeight="1">
      <c r="A320" s="413" t="s">
        <v>734</v>
      </c>
      <c r="B320" s="413"/>
      <c r="C320" s="413"/>
      <c r="D320" s="413"/>
      <c r="E320" s="414"/>
      <c r="F320" s="414"/>
      <c r="G320" s="178"/>
      <c r="H320" s="178"/>
      <c r="I320" s="178"/>
      <c r="J320" s="178"/>
      <c r="K320" s="178"/>
      <c r="L320" s="178"/>
    </row>
    <row r="321" spans="1:12" ht="16.5" customHeight="1">
      <c r="A321" s="425" t="s">
        <v>685</v>
      </c>
      <c r="B321" s="425"/>
      <c r="C321" s="425"/>
      <c r="D321" s="425"/>
      <c r="E321" s="425"/>
      <c r="F321" s="425"/>
      <c r="G321" s="178"/>
      <c r="H321" s="178"/>
      <c r="I321" s="178"/>
      <c r="J321" s="178"/>
      <c r="K321" s="178"/>
      <c r="L321" s="178"/>
    </row>
    <row r="322" spans="1:12" ht="16.5" customHeight="1">
      <c r="A322" s="413" t="s">
        <v>558</v>
      </c>
      <c r="B322" s="413"/>
      <c r="C322" s="413"/>
      <c r="D322" s="413"/>
      <c r="E322" s="414"/>
      <c r="F322" s="414"/>
      <c r="G322" s="178"/>
      <c r="H322" s="178"/>
      <c r="I322" s="178"/>
      <c r="J322" s="178"/>
      <c r="K322" s="178"/>
      <c r="L322" s="178"/>
    </row>
    <row r="323" spans="1:12" ht="16.5" customHeight="1">
      <c r="A323" s="413" t="s">
        <v>559</v>
      </c>
      <c r="B323" s="423"/>
      <c r="C323" s="423"/>
      <c r="D323" s="423"/>
      <c r="E323" s="424"/>
      <c r="F323" s="424"/>
      <c r="G323" s="178"/>
      <c r="H323" s="178"/>
      <c r="I323" s="178"/>
      <c r="J323" s="178"/>
      <c r="K323" s="178"/>
      <c r="L323" s="178"/>
    </row>
    <row r="324" spans="1:12" ht="16.5" customHeight="1">
      <c r="A324" s="413" t="s">
        <v>560</v>
      </c>
      <c r="B324" s="423"/>
      <c r="C324" s="423"/>
      <c r="D324" s="423"/>
      <c r="E324" s="424"/>
      <c r="F324" s="424"/>
      <c r="G324" s="178"/>
      <c r="H324" s="178"/>
      <c r="I324" s="178"/>
      <c r="J324" s="178"/>
      <c r="K324" s="178"/>
      <c r="L324" s="178"/>
    </row>
    <row r="325" spans="1:12" s="173" customFormat="1" ht="16.5" customHeight="1">
      <c r="A325" s="413" t="s">
        <v>561</v>
      </c>
      <c r="B325" s="413"/>
      <c r="C325" s="413"/>
      <c r="D325" s="413"/>
      <c r="E325" s="414"/>
      <c r="F325" s="414"/>
      <c r="G325" s="178"/>
      <c r="H325" s="178"/>
      <c r="I325" s="178"/>
      <c r="J325" s="178"/>
      <c r="K325" s="178"/>
      <c r="L325" s="178"/>
    </row>
    <row r="326" spans="1:12" s="173" customFormat="1" ht="16.5" customHeight="1">
      <c r="A326" s="418" t="s">
        <v>562</v>
      </c>
      <c r="B326" s="418"/>
      <c r="C326" s="418"/>
      <c r="D326" s="418"/>
      <c r="E326" s="419"/>
      <c r="F326" s="419"/>
      <c r="G326" s="178"/>
      <c r="H326" s="178"/>
      <c r="I326" s="178"/>
      <c r="J326" s="178"/>
      <c r="K326" s="178"/>
      <c r="L326" s="178"/>
    </row>
    <row r="327" spans="1:12" ht="16.5" customHeight="1">
      <c r="A327" s="418" t="s">
        <v>563</v>
      </c>
      <c r="B327" s="418"/>
      <c r="C327" s="418"/>
      <c r="D327" s="418"/>
      <c r="E327" s="419"/>
      <c r="F327" s="419"/>
      <c r="G327" s="178"/>
      <c r="H327" s="178"/>
      <c r="I327" s="178"/>
      <c r="J327" s="178"/>
      <c r="K327" s="178"/>
      <c r="L327" s="178"/>
    </row>
    <row r="328" spans="1:12" ht="16.5" customHeight="1">
      <c r="A328" s="418" t="s">
        <v>564</v>
      </c>
      <c r="B328" s="418"/>
      <c r="C328" s="418"/>
      <c r="D328" s="418"/>
      <c r="E328" s="419"/>
      <c r="F328" s="419"/>
      <c r="G328" s="178"/>
      <c r="H328" s="178"/>
      <c r="I328" s="178"/>
      <c r="J328" s="178"/>
      <c r="K328" s="178"/>
      <c r="L328" s="178"/>
    </row>
    <row r="329" spans="1:12" ht="16.5" customHeight="1">
      <c r="A329" s="413" t="s">
        <v>565</v>
      </c>
      <c r="B329" s="413"/>
      <c r="C329" s="413"/>
      <c r="D329" s="413"/>
      <c r="E329" s="414"/>
      <c r="F329" s="414"/>
      <c r="G329" s="178"/>
      <c r="H329" s="178"/>
      <c r="I329" s="178"/>
      <c r="J329" s="178"/>
      <c r="K329" s="178"/>
      <c r="L329" s="178"/>
    </row>
    <row r="330" spans="1:12" ht="16.5" customHeight="1">
      <c r="A330" s="417" t="s">
        <v>668</v>
      </c>
      <c r="B330" s="418"/>
      <c r="C330" s="418"/>
      <c r="D330" s="418"/>
      <c r="E330" s="419"/>
      <c r="F330" s="419"/>
      <c r="G330" s="25"/>
      <c r="H330" s="25"/>
      <c r="I330" s="25"/>
      <c r="J330" s="25"/>
      <c r="K330" s="25"/>
      <c r="L330" s="25"/>
    </row>
    <row r="331" spans="1:12" ht="16.5" customHeight="1">
      <c r="A331" s="420" t="s">
        <v>807</v>
      </c>
      <c r="B331" s="421"/>
      <c r="C331" s="421"/>
      <c r="D331" s="421"/>
      <c r="E331" s="422"/>
      <c r="F331" s="422"/>
      <c r="G331" s="25"/>
      <c r="H331" s="25"/>
      <c r="I331" s="25"/>
      <c r="J331" s="25"/>
      <c r="K331" s="25"/>
      <c r="L331" s="25"/>
    </row>
    <row r="332" spans="1:12" ht="16.5" customHeight="1">
      <c r="A332" s="303"/>
      <c r="B332" s="303"/>
      <c r="C332" s="303"/>
      <c r="D332" s="303"/>
      <c r="E332" s="304"/>
      <c r="F332" s="304"/>
      <c r="G332" s="178"/>
      <c r="H332" s="178"/>
      <c r="I332" s="178"/>
      <c r="J332" s="178"/>
      <c r="K332" s="178"/>
      <c r="L332" s="178"/>
    </row>
    <row r="333" spans="1:12" ht="16.5" customHeight="1">
      <c r="A333" s="396" t="s">
        <v>566</v>
      </c>
      <c r="B333" s="396"/>
      <c r="C333" s="396"/>
      <c r="D333" s="396"/>
      <c r="E333" s="396"/>
      <c r="F333" s="396"/>
      <c r="G333" s="178"/>
      <c r="H333" s="178"/>
      <c r="I333" s="178"/>
      <c r="J333" s="178"/>
      <c r="K333" s="178"/>
      <c r="L333" s="178"/>
    </row>
    <row r="334" spans="1:12" s="22" customFormat="1" ht="16.5" customHeight="1">
      <c r="A334" s="396" t="s">
        <v>567</v>
      </c>
      <c r="B334" s="396"/>
      <c r="C334" s="396"/>
      <c r="D334" s="396"/>
      <c r="E334" s="396"/>
      <c r="F334" s="396"/>
      <c r="G334" s="178"/>
      <c r="H334" s="178"/>
      <c r="I334" s="178"/>
      <c r="J334" s="178"/>
      <c r="K334" s="178"/>
      <c r="L334" s="178"/>
    </row>
    <row r="335" spans="1:12" s="22" customFormat="1" ht="16.5" customHeight="1">
      <c r="A335" s="413" t="s">
        <v>568</v>
      </c>
      <c r="B335" s="413"/>
      <c r="C335" s="413"/>
      <c r="D335" s="413"/>
      <c r="E335" s="414"/>
      <c r="F335" s="414"/>
      <c r="G335" s="178"/>
      <c r="H335" s="178"/>
      <c r="I335" s="178"/>
      <c r="J335" s="178"/>
      <c r="K335" s="178"/>
      <c r="L335" s="178"/>
    </row>
    <row r="336" spans="1:12" ht="16.5" customHeight="1">
      <c r="A336" s="396" t="s">
        <v>569</v>
      </c>
      <c r="B336" s="396"/>
      <c r="C336" s="396"/>
      <c r="D336" s="396"/>
      <c r="E336" s="396"/>
      <c r="F336" s="396"/>
      <c r="G336" s="178"/>
      <c r="H336" s="178"/>
      <c r="I336" s="178"/>
      <c r="J336" s="178"/>
      <c r="K336" s="178"/>
      <c r="L336" s="178"/>
    </row>
    <row r="337" spans="1:12" ht="16.5" customHeight="1">
      <c r="A337" s="396"/>
      <c r="B337" s="396"/>
      <c r="C337" s="396"/>
      <c r="D337" s="396"/>
      <c r="E337" s="396"/>
      <c r="F337" s="396"/>
      <c r="G337" s="178"/>
      <c r="H337" s="178"/>
      <c r="I337" s="178"/>
      <c r="J337" s="178"/>
      <c r="K337" s="178"/>
      <c r="L337" s="178"/>
    </row>
    <row r="338" spans="1:12" s="22" customFormat="1" ht="16.5" customHeight="1">
      <c r="A338" s="396" t="s">
        <v>570</v>
      </c>
      <c r="B338" s="396"/>
      <c r="C338" s="396"/>
      <c r="D338" s="396"/>
      <c r="E338" s="396"/>
      <c r="F338" s="396"/>
      <c r="G338" s="178"/>
      <c r="H338" s="178"/>
      <c r="I338" s="178"/>
      <c r="J338" s="178"/>
      <c r="K338" s="178"/>
      <c r="L338" s="178"/>
    </row>
    <row r="339" spans="1:12" s="22" customFormat="1" ht="16.5" customHeight="1">
      <c r="A339" s="410" t="s">
        <v>686</v>
      </c>
      <c r="B339" s="410"/>
      <c r="C339" s="410"/>
      <c r="D339" s="410"/>
      <c r="E339" s="410"/>
      <c r="F339" s="410"/>
      <c r="G339" s="25"/>
      <c r="H339" s="25"/>
      <c r="I339" s="25"/>
      <c r="J339" s="25"/>
      <c r="K339" s="25"/>
      <c r="L339" s="25"/>
    </row>
    <row r="340" spans="1:12" s="22" customFormat="1" ht="24.75" customHeight="1">
      <c r="A340" s="410" t="s">
        <v>669</v>
      </c>
      <c r="B340" s="410"/>
      <c r="C340" s="410"/>
      <c r="D340" s="410"/>
      <c r="E340" s="410"/>
      <c r="F340" s="410"/>
      <c r="G340" s="25"/>
      <c r="H340" s="25"/>
      <c r="I340" s="25"/>
      <c r="J340" s="25"/>
      <c r="K340" s="25"/>
      <c r="L340" s="25"/>
    </row>
    <row r="341" spans="1:12" ht="16.5" customHeight="1">
      <c r="A341" s="410" t="s">
        <v>670</v>
      </c>
      <c r="B341" s="410"/>
      <c r="C341" s="410"/>
      <c r="D341" s="410"/>
      <c r="E341" s="410"/>
      <c r="F341" s="410"/>
      <c r="G341" s="178"/>
      <c r="H341" s="178"/>
      <c r="I341" s="178"/>
      <c r="J341" s="178"/>
      <c r="K341" s="178"/>
      <c r="L341" s="178"/>
    </row>
    <row r="342" spans="1:12" ht="16.5" customHeight="1">
      <c r="A342" s="396" t="s">
        <v>687</v>
      </c>
      <c r="B342" s="396"/>
      <c r="C342" s="396"/>
      <c r="D342" s="396"/>
      <c r="E342" s="396"/>
      <c r="F342" s="396"/>
      <c r="G342" s="178"/>
      <c r="H342" s="178"/>
      <c r="I342" s="178"/>
      <c r="J342" s="178"/>
      <c r="K342" s="178"/>
      <c r="L342" s="178"/>
    </row>
    <row r="343" spans="1:12" ht="16.5" customHeight="1">
      <c r="A343" s="410" t="s">
        <v>671</v>
      </c>
      <c r="B343" s="410"/>
      <c r="C343" s="410"/>
      <c r="D343" s="410"/>
      <c r="E343" s="410"/>
      <c r="F343" s="410"/>
      <c r="G343" s="25"/>
      <c r="H343" s="25"/>
      <c r="I343" s="25"/>
      <c r="J343" s="25"/>
      <c r="K343" s="25"/>
      <c r="L343" s="25"/>
    </row>
    <row r="344" spans="1:12" ht="16.5" customHeight="1">
      <c r="A344" s="396" t="s">
        <v>1088</v>
      </c>
      <c r="B344" s="396"/>
      <c r="C344" s="396"/>
      <c r="D344" s="396"/>
      <c r="E344" s="396"/>
      <c r="F344" s="396"/>
      <c r="G344" s="25"/>
      <c r="H344" s="25"/>
      <c r="I344" s="25"/>
      <c r="J344" s="25"/>
      <c r="K344" s="25"/>
      <c r="L344" s="25"/>
    </row>
    <row r="345" spans="1:12" ht="17.100000000000001" customHeight="1">
      <c r="A345" s="410" t="s">
        <v>688</v>
      </c>
      <c r="B345" s="410"/>
      <c r="C345" s="410"/>
      <c r="D345" s="410"/>
      <c r="E345" s="410"/>
      <c r="F345" s="410"/>
      <c r="G345" s="25"/>
      <c r="H345" s="25"/>
      <c r="I345" s="25"/>
      <c r="J345" s="25"/>
      <c r="K345" s="25"/>
      <c r="L345" s="25"/>
    </row>
    <row r="346" spans="1:12" ht="33.6" customHeight="1">
      <c r="A346" s="410" t="s">
        <v>747</v>
      </c>
      <c r="B346" s="410"/>
      <c r="C346" s="410"/>
      <c r="D346" s="410"/>
      <c r="E346" s="410"/>
      <c r="F346" s="410"/>
      <c r="G346" s="25"/>
      <c r="H346" s="25"/>
      <c r="I346" s="25"/>
      <c r="J346" s="25"/>
      <c r="K346" s="25"/>
      <c r="L346" s="25"/>
    </row>
    <row r="347" spans="1:12" ht="16.5" customHeight="1">
      <c r="A347" s="396" t="s">
        <v>672</v>
      </c>
      <c r="B347" s="396"/>
      <c r="C347" s="396"/>
      <c r="D347" s="396"/>
      <c r="E347" s="396"/>
      <c r="F347" s="396"/>
      <c r="G347" s="178"/>
      <c r="H347" s="178"/>
      <c r="I347" s="178"/>
      <c r="J347" s="178"/>
      <c r="K347" s="178"/>
      <c r="L347" s="178"/>
    </row>
    <row r="348" spans="1:12" ht="16.5" customHeight="1">
      <c r="A348" s="396" t="s">
        <v>673</v>
      </c>
      <c r="B348" s="396"/>
      <c r="C348" s="396"/>
      <c r="D348" s="396"/>
      <c r="E348" s="396"/>
      <c r="F348" s="396"/>
      <c r="G348" s="178"/>
      <c r="H348" s="178"/>
      <c r="I348" s="178"/>
      <c r="J348" s="178"/>
      <c r="K348" s="178"/>
      <c r="L348" s="178"/>
    </row>
    <row r="349" spans="1:12" ht="16.5" customHeight="1">
      <c r="A349" s="410" t="s">
        <v>571</v>
      </c>
      <c r="B349" s="410"/>
      <c r="C349" s="410"/>
      <c r="D349" s="410"/>
      <c r="E349" s="410"/>
      <c r="F349" s="410"/>
      <c r="G349" s="178"/>
      <c r="H349" s="178"/>
      <c r="I349" s="178"/>
      <c r="J349" s="178"/>
      <c r="K349" s="178"/>
      <c r="L349" s="178"/>
    </row>
    <row r="350" spans="1:12" ht="26.45" customHeight="1">
      <c r="A350" s="396" t="s">
        <v>674</v>
      </c>
      <c r="B350" s="396"/>
      <c r="C350" s="396"/>
      <c r="D350" s="396"/>
      <c r="E350" s="396"/>
      <c r="F350" s="396"/>
      <c r="G350" s="178"/>
      <c r="H350" s="178"/>
      <c r="I350" s="178"/>
      <c r="J350" s="178"/>
      <c r="K350" s="178"/>
      <c r="L350" s="178"/>
    </row>
    <row r="351" spans="1:12" ht="16.5" customHeight="1">
      <c r="A351" s="396" t="s">
        <v>664</v>
      </c>
      <c r="B351" s="396"/>
      <c r="C351" s="396"/>
      <c r="D351" s="396"/>
      <c r="E351" s="396"/>
      <c r="F351" s="396"/>
      <c r="G351" s="178"/>
      <c r="H351" s="178"/>
      <c r="I351" s="178"/>
      <c r="J351" s="178"/>
      <c r="K351" s="178"/>
      <c r="L351" s="178"/>
    </row>
    <row r="352" spans="1:12" ht="16.5" customHeight="1">
      <c r="A352" s="410" t="s">
        <v>572</v>
      </c>
      <c r="B352" s="410"/>
      <c r="C352" s="410"/>
      <c r="D352" s="410"/>
      <c r="E352" s="410"/>
      <c r="F352" s="410"/>
      <c r="G352" s="178"/>
      <c r="H352" s="178"/>
      <c r="I352" s="178"/>
      <c r="J352" s="178"/>
      <c r="K352" s="178"/>
      <c r="L352" s="178"/>
    </row>
    <row r="353" spans="1:12" ht="16.5" customHeight="1">
      <c r="A353" s="410" t="s">
        <v>750</v>
      </c>
      <c r="B353" s="410"/>
      <c r="C353" s="410"/>
      <c r="D353" s="410"/>
      <c r="E353" s="410"/>
      <c r="F353" s="410"/>
      <c r="G353" s="178"/>
      <c r="H353" s="178"/>
      <c r="I353" s="178"/>
      <c r="J353" s="178"/>
      <c r="K353" s="178"/>
      <c r="L353" s="178"/>
    </row>
    <row r="354" spans="1:12" ht="21.95" customHeight="1">
      <c r="A354" s="396" t="s">
        <v>689</v>
      </c>
      <c r="B354" s="396"/>
      <c r="C354" s="396"/>
      <c r="D354" s="396"/>
      <c r="E354" s="396"/>
      <c r="F354" s="396"/>
      <c r="G354" s="178"/>
      <c r="H354" s="178"/>
      <c r="I354" s="178"/>
      <c r="J354" s="178"/>
      <c r="K354" s="178"/>
      <c r="L354" s="178"/>
    </row>
    <row r="355" spans="1:12" ht="38.1" customHeight="1">
      <c r="A355" s="396" t="s">
        <v>1156</v>
      </c>
      <c r="B355" s="396"/>
      <c r="C355" s="396"/>
      <c r="D355" s="396"/>
      <c r="E355" s="396"/>
      <c r="F355" s="396"/>
      <c r="G355" s="178"/>
      <c r="H355" s="178"/>
      <c r="I355" s="178"/>
      <c r="J355" s="178"/>
      <c r="K355" s="178"/>
      <c r="L355" s="178"/>
    </row>
    <row r="356" spans="1:12" ht="16.5" customHeight="1">
      <c r="A356" s="396" t="s">
        <v>784</v>
      </c>
      <c r="B356" s="396"/>
      <c r="C356" s="396"/>
      <c r="D356" s="396"/>
      <c r="E356" s="396"/>
      <c r="F356" s="396"/>
      <c r="G356" s="178"/>
      <c r="H356" s="178"/>
      <c r="I356" s="178"/>
      <c r="J356" s="178"/>
      <c r="K356" s="178"/>
      <c r="L356" s="178"/>
    </row>
    <row r="357" spans="1:12" ht="16.5" customHeight="1">
      <c r="A357" s="396" t="s">
        <v>785</v>
      </c>
      <c r="B357" s="396"/>
      <c r="C357" s="396"/>
      <c r="D357" s="396"/>
      <c r="E357" s="396"/>
      <c r="F357" s="396"/>
      <c r="G357" s="178"/>
      <c r="H357" s="178"/>
      <c r="I357" s="178"/>
      <c r="J357" s="178"/>
      <c r="K357" s="178"/>
      <c r="L357" s="178"/>
    </row>
    <row r="358" spans="1:12" ht="16.5" customHeight="1">
      <c r="A358" s="396" t="s">
        <v>573</v>
      </c>
      <c r="B358" s="396"/>
      <c r="C358" s="396"/>
      <c r="D358" s="396"/>
      <c r="E358" s="396"/>
      <c r="F358" s="396"/>
      <c r="G358" s="178"/>
      <c r="H358" s="178"/>
      <c r="I358" s="178"/>
      <c r="J358" s="178"/>
      <c r="K358" s="178"/>
      <c r="L358" s="178"/>
    </row>
    <row r="359" spans="1:12" ht="16.5" customHeight="1">
      <c r="A359" s="396" t="s">
        <v>574</v>
      </c>
      <c r="B359" s="396"/>
      <c r="C359" s="396"/>
      <c r="D359" s="396"/>
      <c r="E359" s="396"/>
      <c r="F359" s="396"/>
      <c r="G359" s="178"/>
      <c r="H359" s="178"/>
      <c r="I359" s="178"/>
      <c r="J359" s="178"/>
      <c r="K359" s="178"/>
      <c r="L359" s="178"/>
    </row>
    <row r="360" spans="1:12" ht="16.5" customHeight="1">
      <c r="A360" s="396" t="s">
        <v>786</v>
      </c>
      <c r="B360" s="396"/>
      <c r="C360" s="396"/>
      <c r="D360" s="396"/>
      <c r="E360" s="396"/>
      <c r="F360" s="396"/>
      <c r="G360" s="178"/>
      <c r="H360" s="178"/>
      <c r="I360" s="178"/>
      <c r="J360" s="178"/>
      <c r="K360" s="178"/>
      <c r="L360" s="178"/>
    </row>
    <row r="361" spans="1:12" ht="16.5" customHeight="1">
      <c r="A361" s="416" t="s">
        <v>675</v>
      </c>
      <c r="B361" s="416"/>
      <c r="C361" s="416"/>
      <c r="D361" s="416"/>
      <c r="E361" s="416"/>
      <c r="F361" s="416"/>
      <c r="G361" s="178"/>
      <c r="H361" s="178"/>
      <c r="I361" s="178"/>
      <c r="J361" s="178"/>
      <c r="K361" s="178"/>
      <c r="L361" s="178"/>
    </row>
    <row r="362" spans="1:12" ht="16.5" customHeight="1">
      <c r="A362" s="396" t="s">
        <v>575</v>
      </c>
      <c r="B362" s="396"/>
      <c r="C362" s="396"/>
      <c r="D362" s="396"/>
      <c r="E362" s="396"/>
      <c r="F362" s="396"/>
      <c r="G362" s="178"/>
      <c r="H362" s="178"/>
      <c r="I362" s="178"/>
      <c r="J362" s="178"/>
      <c r="K362" s="178"/>
      <c r="L362" s="178"/>
    </row>
    <row r="363" spans="1:12" ht="16.5" customHeight="1">
      <c r="A363" s="301"/>
      <c r="B363" s="301"/>
      <c r="C363" s="301"/>
      <c r="D363" s="301"/>
      <c r="E363" s="301"/>
      <c r="F363" s="301"/>
      <c r="G363" s="178"/>
      <c r="H363" s="178"/>
      <c r="I363" s="178"/>
      <c r="J363" s="178"/>
      <c r="K363" s="178"/>
      <c r="L363" s="178"/>
    </row>
    <row r="364" spans="1:12" ht="16.5" customHeight="1">
      <c r="A364" s="410" t="s">
        <v>576</v>
      </c>
      <c r="B364" s="410"/>
      <c r="C364" s="410"/>
      <c r="D364" s="410"/>
      <c r="E364" s="410"/>
      <c r="F364" s="410"/>
      <c r="G364" s="178"/>
      <c r="H364" s="178"/>
      <c r="I364" s="178"/>
      <c r="J364" s="178"/>
      <c r="K364" s="178"/>
      <c r="L364" s="178"/>
    </row>
    <row r="365" spans="1:12" ht="16.5" customHeight="1">
      <c r="A365" s="396" t="s">
        <v>577</v>
      </c>
      <c r="B365" s="396"/>
      <c r="C365" s="396"/>
      <c r="D365" s="396"/>
      <c r="E365" s="396"/>
      <c r="F365" s="396"/>
      <c r="G365" s="178"/>
      <c r="H365" s="178"/>
      <c r="I365" s="178"/>
      <c r="J365" s="178"/>
      <c r="K365" s="178"/>
      <c r="L365" s="178"/>
    </row>
    <row r="366" spans="1:12" ht="16.5" customHeight="1">
      <c r="A366" s="413" t="s">
        <v>787</v>
      </c>
      <c r="B366" s="413"/>
      <c r="C366" s="413"/>
      <c r="D366" s="413"/>
      <c r="E366" s="414"/>
      <c r="F366" s="414"/>
      <c r="G366" s="178"/>
      <c r="H366" s="178"/>
      <c r="I366" s="178"/>
      <c r="J366" s="178"/>
      <c r="K366" s="178"/>
      <c r="L366" s="178"/>
    </row>
    <row r="367" spans="1:12" ht="16.5" customHeight="1">
      <c r="A367" s="396" t="s">
        <v>788</v>
      </c>
      <c r="B367" s="396"/>
      <c r="C367" s="396"/>
      <c r="D367" s="396"/>
      <c r="E367" s="396"/>
      <c r="F367" s="396"/>
      <c r="G367" s="178"/>
      <c r="H367" s="178"/>
      <c r="I367" s="178"/>
      <c r="J367" s="178"/>
      <c r="K367" s="178"/>
      <c r="L367" s="178"/>
    </row>
    <row r="368" spans="1:12" ht="16.5" customHeight="1">
      <c r="A368" s="396"/>
      <c r="B368" s="396"/>
      <c r="C368" s="396"/>
      <c r="D368" s="396"/>
      <c r="E368" s="396"/>
      <c r="F368" s="396"/>
      <c r="G368" s="178"/>
      <c r="H368" s="178"/>
      <c r="I368" s="178"/>
      <c r="J368" s="178"/>
      <c r="K368" s="178"/>
      <c r="L368" s="178"/>
    </row>
    <row r="369" spans="1:12" ht="16.5" customHeight="1">
      <c r="A369" s="410" t="s">
        <v>578</v>
      </c>
      <c r="B369" s="410"/>
      <c r="C369" s="410"/>
      <c r="D369" s="410"/>
      <c r="E369" s="410"/>
      <c r="F369" s="410"/>
      <c r="G369" s="178"/>
      <c r="H369" s="178"/>
      <c r="I369" s="178"/>
      <c r="J369" s="178"/>
      <c r="K369" s="178"/>
      <c r="L369" s="178"/>
    </row>
    <row r="370" spans="1:12" ht="16.5" customHeight="1">
      <c r="A370" s="396" t="s">
        <v>579</v>
      </c>
      <c r="B370" s="396"/>
      <c r="C370" s="396"/>
      <c r="D370" s="396"/>
      <c r="E370" s="396"/>
      <c r="F370" s="396"/>
      <c r="G370" s="178"/>
      <c r="H370" s="178"/>
      <c r="I370" s="178"/>
      <c r="J370" s="178"/>
      <c r="K370" s="178"/>
      <c r="L370" s="178"/>
    </row>
    <row r="371" spans="1:12" ht="16.5" customHeight="1">
      <c r="A371" s="410" t="s">
        <v>580</v>
      </c>
      <c r="B371" s="410"/>
      <c r="C371" s="410"/>
      <c r="D371" s="410"/>
      <c r="E371" s="410"/>
      <c r="F371" s="410"/>
      <c r="G371" s="178"/>
      <c r="H371" s="178"/>
      <c r="I371" s="178"/>
      <c r="J371" s="178"/>
      <c r="K371" s="178"/>
      <c r="L371" s="178"/>
    </row>
    <row r="372" spans="1:12" ht="16.5" customHeight="1">
      <c r="A372" s="396" t="s">
        <v>789</v>
      </c>
      <c r="B372" s="396"/>
      <c r="C372" s="396"/>
      <c r="D372" s="396"/>
      <c r="E372" s="396"/>
      <c r="F372" s="396"/>
      <c r="G372" s="178"/>
      <c r="H372" s="178"/>
      <c r="I372" s="178"/>
      <c r="J372" s="178"/>
      <c r="K372" s="178"/>
      <c r="L372" s="178"/>
    </row>
    <row r="373" spans="1:12" ht="16.5" customHeight="1">
      <c r="A373" s="396" t="s">
        <v>581</v>
      </c>
      <c r="B373" s="396"/>
      <c r="C373" s="396"/>
      <c r="D373" s="396"/>
      <c r="E373" s="396"/>
      <c r="F373" s="396"/>
      <c r="G373" s="178"/>
      <c r="H373" s="178"/>
      <c r="I373" s="178"/>
      <c r="J373" s="178"/>
      <c r="K373" s="178"/>
      <c r="L373" s="178"/>
    </row>
    <row r="374" spans="1:12" ht="16.5" customHeight="1">
      <c r="A374" s="396" t="s">
        <v>582</v>
      </c>
      <c r="B374" s="396"/>
      <c r="C374" s="396"/>
      <c r="D374" s="396"/>
      <c r="E374" s="396"/>
      <c r="F374" s="396"/>
      <c r="G374" s="178"/>
      <c r="H374" s="178"/>
      <c r="I374" s="178"/>
      <c r="J374" s="178"/>
      <c r="K374" s="178"/>
      <c r="L374" s="178"/>
    </row>
    <row r="375" spans="1:12" ht="16.5" customHeight="1">
      <c r="A375" s="301"/>
      <c r="B375" s="301"/>
      <c r="C375" s="301"/>
      <c r="D375" s="301"/>
      <c r="E375" s="301"/>
      <c r="F375" s="301"/>
      <c r="G375" s="178"/>
      <c r="H375" s="178"/>
      <c r="I375" s="178"/>
      <c r="J375" s="178"/>
      <c r="K375" s="178"/>
      <c r="L375" s="178"/>
    </row>
    <row r="376" spans="1:12" ht="16.5" customHeight="1">
      <c r="A376" s="301"/>
      <c r="B376" s="301"/>
      <c r="C376" s="301"/>
      <c r="D376" s="301"/>
      <c r="E376" s="301"/>
      <c r="F376" s="301"/>
      <c r="G376" s="178"/>
      <c r="H376" s="178"/>
      <c r="I376" s="178"/>
      <c r="J376" s="178"/>
      <c r="K376" s="178"/>
      <c r="L376" s="178"/>
    </row>
    <row r="377" spans="1:12" ht="16.5" customHeight="1">
      <c r="A377" s="301"/>
      <c r="B377" s="301"/>
      <c r="C377" s="301"/>
      <c r="D377" s="301"/>
      <c r="E377" s="301"/>
      <c r="F377" s="301"/>
      <c r="G377" s="178"/>
      <c r="H377" s="178"/>
      <c r="I377" s="178"/>
      <c r="J377" s="178"/>
      <c r="K377" s="178"/>
      <c r="L377" s="178"/>
    </row>
    <row r="378" spans="1:12" ht="16.5" customHeight="1">
      <c r="A378" s="301"/>
      <c r="B378" s="301"/>
      <c r="C378" s="301"/>
      <c r="D378" s="301"/>
      <c r="E378" s="301"/>
      <c r="F378" s="301"/>
      <c r="G378" s="178"/>
      <c r="H378" s="178"/>
      <c r="I378" s="178"/>
      <c r="J378" s="178"/>
      <c r="K378" s="178"/>
      <c r="L378" s="178"/>
    </row>
    <row r="379" spans="1:12" s="173" customFormat="1" ht="16.5" customHeight="1">
      <c r="A379" s="301"/>
      <c r="B379" s="301"/>
      <c r="C379" s="301"/>
      <c r="D379" s="301"/>
      <c r="E379" s="301"/>
      <c r="F379" s="301"/>
      <c r="G379" s="178"/>
      <c r="H379" s="178"/>
      <c r="I379" s="178"/>
      <c r="J379" s="178"/>
      <c r="K379" s="178"/>
      <c r="L379" s="178"/>
    </row>
    <row r="380" spans="1:12" ht="16.5" customHeight="1">
      <c r="A380" s="301"/>
      <c r="B380" s="301"/>
      <c r="C380" s="301"/>
      <c r="D380" s="301"/>
      <c r="E380" s="301"/>
      <c r="F380" s="301"/>
      <c r="G380" s="178"/>
      <c r="H380" s="178"/>
      <c r="I380" s="178"/>
      <c r="J380" s="178"/>
      <c r="K380" s="178"/>
      <c r="L380" s="178"/>
    </row>
    <row r="381" spans="1:12" ht="16.5" customHeight="1">
      <c r="A381" s="301"/>
      <c r="B381" s="301"/>
      <c r="C381" s="301"/>
      <c r="D381" s="301"/>
      <c r="E381" s="301"/>
      <c r="F381" s="301"/>
      <c r="G381" s="178"/>
      <c r="H381" s="178"/>
      <c r="I381" s="178"/>
      <c r="J381" s="178"/>
      <c r="K381" s="178"/>
      <c r="L381" s="178"/>
    </row>
    <row r="382" spans="1:12" ht="16.5" customHeight="1">
      <c r="A382" s="396" t="s">
        <v>513</v>
      </c>
      <c r="B382" s="396"/>
      <c r="C382" s="396"/>
      <c r="D382" s="396"/>
      <c r="E382" s="396"/>
      <c r="F382" s="396"/>
      <c r="G382" s="178"/>
      <c r="H382" s="178"/>
      <c r="I382" s="178"/>
      <c r="J382" s="178"/>
      <c r="K382" s="178"/>
      <c r="L382" s="178"/>
    </row>
    <row r="383" spans="1:12" ht="16.5" customHeight="1">
      <c r="A383" s="396" t="s">
        <v>583</v>
      </c>
      <c r="B383" s="396"/>
      <c r="C383" s="396"/>
      <c r="D383" s="396"/>
      <c r="E383" s="396"/>
      <c r="F383" s="396"/>
      <c r="G383" s="178"/>
      <c r="H383" s="178"/>
      <c r="I383" s="178"/>
      <c r="J383" s="178"/>
      <c r="K383" s="178"/>
      <c r="L383" s="178"/>
    </row>
    <row r="384" spans="1:12" ht="16.5" customHeight="1">
      <c r="A384" s="410" t="s">
        <v>690</v>
      </c>
      <c r="B384" s="410"/>
      <c r="C384" s="410"/>
      <c r="D384" s="410"/>
      <c r="E384" s="410"/>
      <c r="F384" s="410"/>
      <c r="G384" s="25"/>
      <c r="H384" s="25"/>
      <c r="I384" s="25"/>
      <c r="J384" s="25"/>
      <c r="K384" s="25"/>
      <c r="L384" s="25"/>
    </row>
    <row r="385" spans="1:12" ht="16.5" customHeight="1">
      <c r="A385" s="396" t="s">
        <v>584</v>
      </c>
      <c r="B385" s="396"/>
      <c r="C385" s="396"/>
      <c r="D385" s="396"/>
      <c r="E385" s="396"/>
      <c r="F385" s="396"/>
      <c r="G385" s="178"/>
      <c r="H385" s="178"/>
      <c r="I385" s="178"/>
      <c r="J385" s="178"/>
      <c r="K385" s="178"/>
      <c r="L385" s="178"/>
    </row>
    <row r="386" spans="1:12" ht="16.5" customHeight="1">
      <c r="A386" s="396" t="s">
        <v>585</v>
      </c>
      <c r="B386" s="396"/>
      <c r="C386" s="396"/>
      <c r="D386" s="396"/>
      <c r="E386" s="396"/>
      <c r="F386" s="396"/>
      <c r="G386" s="178"/>
      <c r="H386" s="178"/>
      <c r="I386" s="178"/>
      <c r="J386" s="178"/>
      <c r="K386" s="178"/>
      <c r="L386" s="178"/>
    </row>
    <row r="387" spans="1:12" ht="16.5" customHeight="1">
      <c r="A387" s="396" t="s">
        <v>586</v>
      </c>
      <c r="B387" s="396"/>
      <c r="C387" s="396"/>
      <c r="D387" s="396"/>
      <c r="E387" s="396"/>
      <c r="F387" s="396"/>
      <c r="G387" s="178"/>
      <c r="H387" s="178"/>
      <c r="I387" s="178"/>
      <c r="J387" s="178"/>
      <c r="K387" s="178"/>
      <c r="L387" s="178"/>
    </row>
    <row r="388" spans="1:12" ht="16.5" customHeight="1">
      <c r="A388" s="410" t="s">
        <v>587</v>
      </c>
      <c r="B388" s="410"/>
      <c r="C388" s="410"/>
      <c r="D388" s="410"/>
      <c r="E388" s="410"/>
      <c r="F388" s="410"/>
      <c r="G388" s="178"/>
      <c r="H388" s="178"/>
      <c r="I388" s="178"/>
      <c r="J388" s="178"/>
      <c r="K388" s="178"/>
      <c r="L388" s="178"/>
    </row>
    <row r="389" spans="1:12" ht="16.5" customHeight="1">
      <c r="A389" s="413" t="s">
        <v>588</v>
      </c>
      <c r="B389" s="413"/>
      <c r="C389" s="413"/>
      <c r="D389" s="413"/>
      <c r="E389" s="414"/>
      <c r="F389" s="414"/>
      <c r="G389" s="178"/>
      <c r="H389" s="178"/>
      <c r="I389" s="178"/>
      <c r="J389" s="178"/>
      <c r="K389" s="178"/>
      <c r="L389" s="178"/>
    </row>
    <row r="390" spans="1:12" ht="16.5" customHeight="1">
      <c r="A390" s="413" t="s">
        <v>589</v>
      </c>
      <c r="B390" s="413"/>
      <c r="C390" s="413"/>
      <c r="D390" s="413"/>
      <c r="E390" s="414"/>
      <c r="F390" s="414"/>
      <c r="G390" s="178"/>
      <c r="H390" s="178"/>
      <c r="I390" s="178"/>
      <c r="J390" s="178"/>
      <c r="K390" s="178"/>
      <c r="L390" s="178"/>
    </row>
    <row r="391" spans="1:12" ht="16.5" customHeight="1">
      <c r="A391" s="410" t="s">
        <v>590</v>
      </c>
      <c r="B391" s="410"/>
      <c r="C391" s="410"/>
      <c r="D391" s="410"/>
      <c r="E391" s="410"/>
      <c r="F391" s="410"/>
      <c r="G391" s="178"/>
      <c r="H391" s="178"/>
      <c r="I391" s="178"/>
      <c r="J391" s="178"/>
      <c r="K391" s="178"/>
      <c r="L391" s="178"/>
    </row>
    <row r="392" spans="1:12" ht="16.5" customHeight="1">
      <c r="A392" s="410" t="s">
        <v>735</v>
      </c>
      <c r="B392" s="410"/>
      <c r="C392" s="410"/>
      <c r="D392" s="410"/>
      <c r="E392" s="410"/>
      <c r="F392" s="410"/>
      <c r="G392" s="178"/>
      <c r="H392" s="178"/>
      <c r="I392" s="178"/>
      <c r="J392" s="178"/>
      <c r="K392" s="178"/>
      <c r="L392" s="178"/>
    </row>
    <row r="393" spans="1:12" ht="16.5" customHeight="1">
      <c r="A393" s="410" t="s">
        <v>736</v>
      </c>
      <c r="B393" s="410"/>
      <c r="C393" s="410"/>
      <c r="D393" s="410"/>
      <c r="E393" s="410"/>
      <c r="F393" s="410"/>
      <c r="G393" s="178"/>
      <c r="H393" s="178"/>
      <c r="I393" s="178"/>
      <c r="J393" s="178"/>
      <c r="K393" s="178"/>
      <c r="L393" s="178"/>
    </row>
    <row r="394" spans="1:12" ht="16.5" customHeight="1">
      <c r="A394" s="402" t="s">
        <v>1090</v>
      </c>
      <c r="B394" s="402"/>
      <c r="C394" s="402"/>
      <c r="D394" s="402"/>
      <c r="E394" s="402"/>
      <c r="F394" s="402"/>
      <c r="G394" s="178"/>
      <c r="H394" s="178"/>
      <c r="I394" s="178"/>
      <c r="J394" s="178"/>
      <c r="K394" s="178"/>
      <c r="L394" s="178"/>
    </row>
    <row r="395" spans="1:12" ht="16.5" customHeight="1">
      <c r="A395" s="402" t="s">
        <v>808</v>
      </c>
      <c r="B395" s="402"/>
      <c r="C395" s="402"/>
      <c r="D395" s="402"/>
      <c r="E395" s="402"/>
      <c r="F395" s="402"/>
      <c r="G395" s="178"/>
      <c r="H395" s="178"/>
      <c r="I395" s="178"/>
      <c r="J395" s="178"/>
      <c r="K395" s="178"/>
      <c r="L395" s="178"/>
    </row>
    <row r="396" spans="1:12" ht="16.5" customHeight="1">
      <c r="A396" s="402" t="s">
        <v>809</v>
      </c>
      <c r="B396" s="402"/>
      <c r="C396" s="402"/>
      <c r="D396" s="402"/>
      <c r="E396" s="402"/>
      <c r="F396" s="402"/>
      <c r="G396" s="178"/>
      <c r="H396" s="178"/>
      <c r="I396" s="178"/>
      <c r="J396" s="178"/>
      <c r="K396" s="178"/>
      <c r="L396" s="178"/>
    </row>
    <row r="397" spans="1:12" ht="16.5" customHeight="1">
      <c r="A397" s="413" t="s">
        <v>691</v>
      </c>
      <c r="B397" s="413"/>
      <c r="C397" s="413"/>
      <c r="D397" s="413"/>
      <c r="E397" s="414"/>
      <c r="F397" s="414"/>
      <c r="G397" s="178"/>
      <c r="H397" s="178"/>
      <c r="I397" s="178"/>
      <c r="J397" s="178"/>
      <c r="K397" s="178"/>
      <c r="L397" s="178"/>
    </row>
    <row r="398" spans="1:12" ht="16.5" customHeight="1">
      <c r="A398" s="413" t="s">
        <v>591</v>
      </c>
      <c r="B398" s="413"/>
      <c r="C398" s="413"/>
      <c r="D398" s="413"/>
      <c r="E398" s="414"/>
      <c r="F398" s="414"/>
      <c r="G398" s="178"/>
      <c r="H398" s="178"/>
      <c r="I398" s="178"/>
      <c r="J398" s="178"/>
      <c r="K398" s="178"/>
      <c r="L398" s="178"/>
    </row>
    <row r="399" spans="1:12" ht="16.5" customHeight="1">
      <c r="A399" s="415" t="s">
        <v>592</v>
      </c>
      <c r="B399" s="413"/>
      <c r="C399" s="413"/>
      <c r="D399" s="413"/>
      <c r="E399" s="414"/>
      <c r="F399" s="414"/>
      <c r="G399" s="178"/>
      <c r="H399" s="178"/>
      <c r="I399" s="178"/>
      <c r="J399" s="178"/>
      <c r="K399" s="178"/>
      <c r="L399" s="178"/>
    </row>
    <row r="400" spans="1:12" ht="16.5" customHeight="1">
      <c r="A400" s="410" t="s">
        <v>790</v>
      </c>
      <c r="B400" s="410"/>
      <c r="C400" s="410"/>
      <c r="D400" s="410"/>
      <c r="E400" s="410"/>
      <c r="F400" s="410"/>
      <c r="G400" s="178"/>
      <c r="H400" s="178"/>
      <c r="I400" s="178"/>
      <c r="J400" s="178"/>
      <c r="K400" s="178"/>
      <c r="L400" s="178"/>
    </row>
    <row r="401" spans="1:12" ht="16.5" customHeight="1">
      <c r="A401" s="410" t="s">
        <v>676</v>
      </c>
      <c r="B401" s="410"/>
      <c r="C401" s="410"/>
      <c r="D401" s="410"/>
      <c r="E401" s="410"/>
      <c r="F401" s="410"/>
      <c r="G401" s="178"/>
      <c r="H401" s="178"/>
      <c r="I401" s="178"/>
      <c r="J401" s="178"/>
      <c r="K401" s="178"/>
      <c r="L401" s="178"/>
    </row>
    <row r="402" spans="1:12" ht="16.5" customHeight="1">
      <c r="A402" s="410" t="s">
        <v>749</v>
      </c>
      <c r="B402" s="410"/>
      <c r="C402" s="410"/>
      <c r="D402" s="410"/>
      <c r="E402" s="410"/>
      <c r="F402" s="410"/>
      <c r="G402" s="178"/>
      <c r="H402" s="178"/>
      <c r="I402" s="178"/>
      <c r="J402" s="178"/>
      <c r="K402" s="178"/>
      <c r="L402" s="178"/>
    </row>
    <row r="403" spans="1:12" ht="13.5" customHeight="1">
      <c r="A403" s="396"/>
      <c r="B403" s="396"/>
      <c r="C403" s="396"/>
      <c r="D403" s="396"/>
      <c r="E403" s="396"/>
      <c r="F403" s="396"/>
      <c r="G403" s="178"/>
      <c r="H403" s="178"/>
      <c r="I403" s="178"/>
      <c r="J403" s="178"/>
      <c r="K403" s="178"/>
      <c r="L403" s="178"/>
    </row>
    <row r="404" spans="1:12" ht="16.5" customHeight="1">
      <c r="A404" s="410" t="s">
        <v>593</v>
      </c>
      <c r="B404" s="410"/>
      <c r="C404" s="410"/>
      <c r="D404" s="410"/>
      <c r="E404" s="410"/>
      <c r="F404" s="410"/>
      <c r="G404" s="178"/>
      <c r="H404" s="178"/>
      <c r="I404" s="178"/>
      <c r="J404" s="178"/>
      <c r="K404" s="178"/>
      <c r="L404" s="178"/>
    </row>
    <row r="405" spans="1:12" ht="16.5" customHeight="1">
      <c r="A405" s="396" t="s">
        <v>524</v>
      </c>
      <c r="B405" s="396"/>
      <c r="C405" s="396"/>
      <c r="D405" s="396"/>
      <c r="E405" s="396"/>
      <c r="F405" s="396"/>
      <c r="G405" s="178"/>
      <c r="H405" s="178"/>
      <c r="I405" s="178"/>
      <c r="J405" s="178"/>
      <c r="K405" s="178"/>
      <c r="L405" s="178"/>
    </row>
    <row r="406" spans="1:12" ht="16.5" customHeight="1">
      <c r="A406" s="396" t="s">
        <v>1148</v>
      </c>
      <c r="B406" s="396"/>
      <c r="C406" s="396"/>
      <c r="D406" s="396"/>
      <c r="E406" s="396"/>
      <c r="F406" s="396"/>
      <c r="G406" s="178"/>
      <c r="H406" s="178"/>
      <c r="I406" s="178"/>
      <c r="J406" s="178"/>
      <c r="K406" s="178"/>
      <c r="L406" s="178"/>
    </row>
    <row r="407" spans="1:12" ht="16.5" customHeight="1">
      <c r="A407" s="396" t="s">
        <v>594</v>
      </c>
      <c r="B407" s="396"/>
      <c r="C407" s="396"/>
      <c r="D407" s="396"/>
      <c r="E407" s="396"/>
      <c r="F407" s="396"/>
      <c r="G407" s="178"/>
      <c r="H407" s="178"/>
      <c r="I407" s="178"/>
      <c r="J407" s="178"/>
      <c r="K407" s="178"/>
      <c r="L407" s="178"/>
    </row>
    <row r="408" spans="1:12" ht="12.6" customHeight="1">
      <c r="A408" s="396"/>
      <c r="B408" s="396"/>
      <c r="C408" s="396"/>
      <c r="D408" s="396"/>
      <c r="E408" s="396"/>
      <c r="F408" s="396"/>
      <c r="G408" s="178"/>
      <c r="H408" s="178"/>
      <c r="I408" s="178"/>
      <c r="J408" s="178"/>
      <c r="K408" s="178"/>
      <c r="L408" s="178"/>
    </row>
    <row r="409" spans="1:12" ht="16.5" customHeight="1">
      <c r="A409" s="396" t="s">
        <v>595</v>
      </c>
      <c r="B409" s="396"/>
      <c r="C409" s="396"/>
      <c r="D409" s="396"/>
      <c r="E409" s="396"/>
      <c r="F409" s="396"/>
      <c r="G409" s="178"/>
      <c r="H409" s="178"/>
      <c r="I409" s="178"/>
      <c r="J409" s="178"/>
      <c r="K409" s="178"/>
      <c r="L409" s="178"/>
    </row>
    <row r="410" spans="1:12" ht="16.5" customHeight="1">
      <c r="A410" s="396" t="s">
        <v>1203</v>
      </c>
      <c r="B410" s="396"/>
      <c r="C410" s="396"/>
      <c r="D410" s="396"/>
      <c r="E410" s="396"/>
      <c r="F410" s="396"/>
      <c r="G410" s="178"/>
      <c r="H410" s="178"/>
      <c r="I410" s="178"/>
      <c r="J410" s="178"/>
      <c r="K410" s="178"/>
      <c r="L410" s="178"/>
    </row>
    <row r="411" spans="1:12" ht="16.5" customHeight="1">
      <c r="A411" s="410" t="s">
        <v>596</v>
      </c>
      <c r="B411" s="410"/>
      <c r="C411" s="410"/>
      <c r="D411" s="410"/>
      <c r="E411" s="410"/>
      <c r="F411" s="410"/>
      <c r="G411" s="178"/>
      <c r="H411" s="178"/>
      <c r="I411" s="178"/>
      <c r="J411" s="178"/>
      <c r="K411" s="178"/>
      <c r="L411" s="178"/>
    </row>
    <row r="412" spans="1:12" ht="11.45" customHeight="1">
      <c r="A412" s="396"/>
      <c r="B412" s="396"/>
      <c r="C412" s="396"/>
      <c r="D412" s="396"/>
      <c r="E412" s="396"/>
      <c r="F412" s="396"/>
      <c r="G412" s="178"/>
      <c r="H412" s="178"/>
      <c r="I412" s="178"/>
      <c r="J412" s="178"/>
      <c r="K412" s="178"/>
      <c r="L412" s="178"/>
    </row>
    <row r="413" spans="1:12" ht="16.5" customHeight="1">
      <c r="A413" s="396" t="s">
        <v>597</v>
      </c>
      <c r="B413" s="396"/>
      <c r="C413" s="396"/>
      <c r="D413" s="396"/>
      <c r="E413" s="396"/>
      <c r="F413" s="396"/>
      <c r="G413" s="178"/>
      <c r="H413" s="178"/>
      <c r="I413" s="178"/>
      <c r="J413" s="178"/>
      <c r="K413" s="178"/>
      <c r="L413" s="178"/>
    </row>
    <row r="414" spans="1:12" ht="16.5" customHeight="1">
      <c r="A414" s="396" t="s">
        <v>598</v>
      </c>
      <c r="B414" s="396"/>
      <c r="C414" s="396"/>
      <c r="D414" s="396"/>
      <c r="E414" s="396"/>
      <c r="F414" s="396"/>
      <c r="G414" s="178"/>
      <c r="H414" s="178"/>
      <c r="I414" s="178"/>
      <c r="J414" s="178"/>
      <c r="K414" s="178"/>
      <c r="L414" s="178"/>
    </row>
    <row r="415" spans="1:12" ht="16.5" customHeight="1">
      <c r="A415" s="396" t="s">
        <v>599</v>
      </c>
      <c r="B415" s="396"/>
      <c r="C415" s="396"/>
      <c r="D415" s="396"/>
      <c r="E415" s="396"/>
      <c r="F415" s="396"/>
      <c r="G415" s="178"/>
      <c r="H415" s="178"/>
      <c r="I415" s="178"/>
      <c r="J415" s="178"/>
      <c r="K415" s="178"/>
      <c r="L415" s="178"/>
    </row>
    <row r="416" spans="1:12" ht="16.5" customHeight="1">
      <c r="A416" s="403" t="s">
        <v>897</v>
      </c>
      <c r="B416" s="403"/>
      <c r="C416" s="403"/>
      <c r="D416" s="403"/>
      <c r="E416" s="403"/>
      <c r="F416" s="403"/>
      <c r="G416" s="178"/>
      <c r="H416" s="178"/>
      <c r="I416" s="178"/>
      <c r="J416" s="178"/>
      <c r="K416" s="178"/>
      <c r="L416" s="178"/>
    </row>
    <row r="417" spans="1:12" ht="16.5" customHeight="1">
      <c r="A417" s="410" t="s">
        <v>895</v>
      </c>
      <c r="B417" s="410"/>
      <c r="C417" s="410"/>
      <c r="D417" s="410"/>
      <c r="E417" s="410"/>
      <c r="F417" s="410"/>
      <c r="G417" s="178"/>
      <c r="H417" s="178"/>
      <c r="I417" s="178"/>
      <c r="J417" s="178"/>
      <c r="K417" s="178"/>
      <c r="L417" s="178"/>
    </row>
    <row r="418" spans="1:12" ht="16.5" customHeight="1">
      <c r="A418" s="396" t="s">
        <v>896</v>
      </c>
      <c r="B418" s="396"/>
      <c r="C418" s="396"/>
      <c r="D418" s="396"/>
      <c r="E418" s="396"/>
      <c r="F418" s="396"/>
      <c r="G418" s="178"/>
      <c r="H418" s="178"/>
      <c r="I418" s="178"/>
      <c r="J418" s="178"/>
      <c r="K418" s="178"/>
      <c r="L418" s="178"/>
    </row>
    <row r="419" spans="1:12" ht="16.5" customHeight="1">
      <c r="A419" s="396" t="s">
        <v>600</v>
      </c>
      <c r="B419" s="396"/>
      <c r="C419" s="396"/>
      <c r="D419" s="396"/>
      <c r="E419" s="396"/>
      <c r="F419" s="396"/>
      <c r="G419" s="178"/>
      <c r="H419" s="178"/>
      <c r="I419" s="178"/>
      <c r="J419" s="178"/>
      <c r="K419" s="178"/>
      <c r="L419" s="178"/>
    </row>
    <row r="420" spans="1:12" ht="16.5" customHeight="1">
      <c r="A420" s="396" t="s">
        <v>1149</v>
      </c>
      <c r="B420" s="396"/>
      <c r="C420" s="396"/>
      <c r="D420" s="396"/>
      <c r="E420" s="396"/>
      <c r="F420" s="396"/>
      <c r="G420" s="178"/>
      <c r="H420" s="178"/>
      <c r="I420" s="178"/>
      <c r="J420" s="178"/>
      <c r="K420" s="178"/>
      <c r="L420" s="178"/>
    </row>
    <row r="421" spans="1:12" ht="16.5" customHeight="1">
      <c r="A421" s="178"/>
      <c r="B421" s="178"/>
      <c r="C421" s="178"/>
      <c r="D421" s="178"/>
      <c r="E421" s="178"/>
      <c r="F421" s="178"/>
      <c r="G421" s="178"/>
      <c r="H421" s="178"/>
      <c r="I421" s="178"/>
      <c r="J421" s="178"/>
      <c r="K421" s="178"/>
      <c r="L421" s="178"/>
    </row>
    <row r="422" spans="1:12" ht="16.5" customHeight="1">
      <c r="A422" s="410" t="s">
        <v>601</v>
      </c>
      <c r="B422" s="410"/>
      <c r="C422" s="410"/>
      <c r="D422" s="410"/>
      <c r="E422" s="410"/>
      <c r="F422" s="410"/>
      <c r="G422" s="178"/>
      <c r="H422" s="178"/>
      <c r="I422" s="178"/>
      <c r="J422" s="178"/>
      <c r="K422" s="178"/>
      <c r="L422" s="178"/>
    </row>
    <row r="423" spans="1:12" ht="16.5" customHeight="1">
      <c r="A423" s="396" t="s">
        <v>510</v>
      </c>
      <c r="B423" s="396"/>
      <c r="C423" s="396"/>
      <c r="D423" s="396"/>
      <c r="E423" s="396"/>
      <c r="F423" s="396"/>
      <c r="G423" s="178"/>
      <c r="H423" s="178"/>
      <c r="I423" s="178"/>
      <c r="J423" s="178"/>
      <c r="K423" s="178"/>
      <c r="L423" s="178"/>
    </row>
    <row r="424" spans="1:12" ht="16.5" customHeight="1">
      <c r="A424" s="396" t="s">
        <v>1128</v>
      </c>
      <c r="B424" s="396"/>
      <c r="C424" s="396"/>
      <c r="D424" s="396"/>
      <c r="E424" s="396"/>
      <c r="F424" s="396"/>
      <c r="G424" s="178"/>
      <c r="H424" s="178"/>
      <c r="I424" s="178"/>
      <c r="J424" s="178"/>
      <c r="K424" s="178"/>
      <c r="L424" s="178"/>
    </row>
    <row r="425" spans="1:12" ht="16.5" customHeight="1">
      <c r="A425" s="396" t="s">
        <v>1040</v>
      </c>
      <c r="B425" s="396"/>
      <c r="C425" s="396"/>
      <c r="D425" s="396"/>
      <c r="E425" s="396"/>
      <c r="F425" s="396"/>
      <c r="G425" s="178"/>
      <c r="H425" s="178"/>
      <c r="I425" s="178"/>
      <c r="J425" s="178"/>
      <c r="K425" s="178"/>
      <c r="L425" s="178"/>
    </row>
    <row r="426" spans="1:12" ht="16.5" customHeight="1">
      <c r="A426" s="411" t="s">
        <v>602</v>
      </c>
      <c r="B426" s="411"/>
      <c r="C426" s="411"/>
      <c r="D426" s="411"/>
      <c r="E426" s="411"/>
      <c r="F426" s="411"/>
      <c r="G426" s="178"/>
      <c r="H426" s="178"/>
      <c r="I426" s="178"/>
      <c r="J426" s="178"/>
      <c r="K426" s="178"/>
      <c r="L426" s="178"/>
    </row>
    <row r="427" spans="1:12" ht="16.5" customHeight="1">
      <c r="A427" s="293"/>
      <c r="B427" s="293"/>
      <c r="C427" s="293"/>
      <c r="D427" s="293"/>
      <c r="E427" s="293"/>
      <c r="F427" s="293"/>
      <c r="G427" s="178"/>
      <c r="H427" s="178"/>
      <c r="I427" s="178"/>
      <c r="J427" s="178"/>
      <c r="K427" s="178"/>
      <c r="L427" s="178"/>
    </row>
    <row r="428" spans="1:12" ht="16.5" customHeight="1">
      <c r="A428" s="396" t="s">
        <v>603</v>
      </c>
      <c r="B428" s="396"/>
      <c r="C428" s="396"/>
      <c r="D428" s="396"/>
      <c r="E428" s="396"/>
      <c r="F428" s="396"/>
      <c r="G428" s="178"/>
      <c r="H428" s="178"/>
      <c r="I428" s="178"/>
      <c r="J428" s="178"/>
      <c r="K428" s="178"/>
      <c r="L428" s="178"/>
    </row>
    <row r="429" spans="1:12" ht="16.5" customHeight="1">
      <c r="A429" s="411" t="s">
        <v>1129</v>
      </c>
      <c r="B429" s="411"/>
      <c r="C429" s="411"/>
      <c r="D429" s="411"/>
      <c r="E429" s="411"/>
      <c r="F429" s="411"/>
      <c r="G429" s="178"/>
      <c r="H429" s="178"/>
      <c r="I429" s="178"/>
      <c r="J429" s="178"/>
      <c r="K429" s="178"/>
      <c r="L429" s="178"/>
    </row>
    <row r="430" spans="1:12" ht="16.5" customHeight="1">
      <c r="A430" s="396" t="s">
        <v>692</v>
      </c>
      <c r="B430" s="396"/>
      <c r="C430" s="396"/>
      <c r="D430" s="396"/>
      <c r="E430" s="396"/>
      <c r="F430" s="396"/>
      <c r="G430" s="178"/>
      <c r="H430" s="178"/>
      <c r="I430" s="178"/>
      <c r="J430" s="178"/>
      <c r="K430" s="178"/>
      <c r="L430" s="178"/>
    </row>
    <row r="431" spans="1:12" ht="16.5" customHeight="1">
      <c r="A431" s="411" t="s">
        <v>604</v>
      </c>
      <c r="B431" s="411"/>
      <c r="C431" s="411"/>
      <c r="D431" s="411"/>
      <c r="E431" s="411"/>
      <c r="F431" s="411"/>
      <c r="G431" s="178"/>
      <c r="H431" s="178"/>
      <c r="I431" s="178"/>
      <c r="J431" s="178"/>
      <c r="K431" s="178"/>
      <c r="L431" s="178"/>
    </row>
    <row r="432" spans="1:12" ht="16.5" customHeight="1">
      <c r="A432" s="293"/>
      <c r="B432" s="293"/>
      <c r="C432" s="293"/>
      <c r="D432" s="293"/>
      <c r="E432" s="293"/>
      <c r="F432" s="293"/>
      <c r="G432" s="178"/>
      <c r="H432" s="178"/>
      <c r="I432" s="178"/>
      <c r="J432" s="178"/>
      <c r="K432" s="178"/>
      <c r="L432" s="178"/>
    </row>
    <row r="433" spans="1:12" ht="16.5" customHeight="1">
      <c r="A433" s="410" t="s">
        <v>605</v>
      </c>
      <c r="B433" s="410"/>
      <c r="C433" s="410"/>
      <c r="D433" s="410"/>
      <c r="E433" s="410"/>
      <c r="F433" s="410"/>
      <c r="G433" s="178"/>
      <c r="H433" s="178"/>
      <c r="I433" s="178"/>
      <c r="J433" s="178"/>
      <c r="K433" s="178"/>
      <c r="L433" s="178"/>
    </row>
    <row r="434" spans="1:12" ht="16.5" customHeight="1">
      <c r="A434" s="407" t="s">
        <v>606</v>
      </c>
      <c r="B434" s="407"/>
      <c r="C434" s="407"/>
      <c r="D434" s="407"/>
      <c r="E434" s="407"/>
      <c r="F434" s="407"/>
      <c r="G434" s="178"/>
      <c r="H434" s="178"/>
      <c r="I434" s="178"/>
      <c r="J434" s="178"/>
      <c r="K434" s="178"/>
      <c r="L434" s="178"/>
    </row>
    <row r="435" spans="1:12" ht="16.5" customHeight="1">
      <c r="A435" s="411" t="s">
        <v>607</v>
      </c>
      <c r="B435" s="412"/>
      <c r="C435" s="412"/>
      <c r="D435" s="412"/>
      <c r="E435" s="412"/>
      <c r="F435" s="412"/>
      <c r="G435" s="178"/>
      <c r="H435" s="178"/>
      <c r="I435" s="178"/>
      <c r="J435" s="178"/>
      <c r="K435" s="178"/>
      <c r="L435" s="178"/>
    </row>
    <row r="436" spans="1:12" ht="16.5" customHeight="1">
      <c r="A436" s="407" t="s">
        <v>693</v>
      </c>
      <c r="B436" s="407"/>
      <c r="C436" s="407"/>
      <c r="D436" s="407"/>
      <c r="E436" s="407"/>
      <c r="F436" s="407"/>
      <c r="G436" s="178"/>
      <c r="H436" s="178"/>
      <c r="I436" s="178"/>
      <c r="J436" s="178"/>
      <c r="K436" s="178"/>
      <c r="L436" s="178"/>
    </row>
    <row r="437" spans="1:12" ht="16.5" customHeight="1">
      <c r="A437" s="407" t="s">
        <v>608</v>
      </c>
      <c r="B437" s="407"/>
      <c r="C437" s="407"/>
      <c r="D437" s="407"/>
      <c r="E437" s="407"/>
      <c r="F437" s="407"/>
      <c r="G437" s="178"/>
      <c r="H437" s="178"/>
      <c r="I437" s="178"/>
      <c r="J437" s="178"/>
      <c r="K437" s="178"/>
      <c r="L437" s="178"/>
    </row>
    <row r="438" spans="1:12" ht="16.5" customHeight="1">
      <c r="A438" s="407" t="s">
        <v>694</v>
      </c>
      <c r="B438" s="407"/>
      <c r="C438" s="407"/>
      <c r="D438" s="407"/>
      <c r="E438" s="407"/>
      <c r="F438" s="407"/>
      <c r="G438" s="178"/>
      <c r="H438" s="178"/>
      <c r="I438" s="178"/>
      <c r="J438" s="178"/>
      <c r="K438" s="178"/>
      <c r="L438" s="178"/>
    </row>
    <row r="439" spans="1:12" ht="16.5" customHeight="1">
      <c r="A439" s="407" t="s">
        <v>609</v>
      </c>
      <c r="B439" s="407"/>
      <c r="C439" s="407"/>
      <c r="D439" s="407"/>
      <c r="E439" s="407"/>
      <c r="F439" s="407"/>
      <c r="G439" s="178"/>
      <c r="H439" s="178"/>
      <c r="I439" s="178"/>
      <c r="J439" s="178"/>
      <c r="K439" s="178"/>
      <c r="L439" s="178"/>
    </row>
    <row r="440" spans="1:12" ht="16.5" customHeight="1">
      <c r="A440" s="407" t="s">
        <v>610</v>
      </c>
      <c r="B440" s="408"/>
      <c r="C440" s="408"/>
      <c r="D440" s="408"/>
      <c r="E440" s="408"/>
      <c r="F440" s="408"/>
      <c r="G440" s="178"/>
      <c r="H440" s="178"/>
      <c r="I440" s="178"/>
      <c r="J440" s="178"/>
      <c r="K440" s="178"/>
      <c r="L440" s="178"/>
    </row>
    <row r="441" spans="1:12" ht="16.5" customHeight="1">
      <c r="A441" s="407" t="s">
        <v>191</v>
      </c>
      <c r="B441" s="407"/>
      <c r="C441" s="407"/>
      <c r="D441" s="407"/>
      <c r="E441" s="407"/>
      <c r="F441" s="407"/>
      <c r="G441" s="178"/>
      <c r="H441" s="178"/>
      <c r="I441" s="178"/>
      <c r="J441" s="178"/>
      <c r="K441" s="178"/>
      <c r="L441" s="178"/>
    </row>
    <row r="442" spans="1:12" ht="12.6" customHeight="1">
      <c r="A442" s="294"/>
      <c r="B442" s="301"/>
      <c r="C442" s="301"/>
      <c r="D442" s="301"/>
      <c r="E442" s="301"/>
      <c r="F442" s="301"/>
      <c r="G442" s="178"/>
      <c r="H442" s="178"/>
      <c r="I442" s="178"/>
      <c r="J442" s="178"/>
      <c r="K442" s="178"/>
      <c r="L442" s="178"/>
    </row>
    <row r="443" spans="1:12" ht="16.5" customHeight="1">
      <c r="A443" s="396" t="s">
        <v>611</v>
      </c>
      <c r="B443" s="396"/>
      <c r="C443" s="396"/>
      <c r="D443" s="396"/>
      <c r="E443" s="396"/>
      <c r="F443" s="396"/>
      <c r="G443" s="178"/>
      <c r="H443" s="178"/>
      <c r="I443" s="178"/>
      <c r="J443" s="178"/>
      <c r="K443" s="178"/>
      <c r="L443" s="178"/>
    </row>
    <row r="444" spans="1:12" ht="16.5" customHeight="1">
      <c r="A444" s="294" t="s">
        <v>192</v>
      </c>
      <c r="B444" s="302"/>
      <c r="C444" s="302"/>
      <c r="D444" s="302"/>
      <c r="E444" s="302"/>
      <c r="F444" s="302"/>
      <c r="G444" s="178"/>
      <c r="H444" s="178"/>
      <c r="I444" s="178"/>
      <c r="J444" s="178"/>
      <c r="K444" s="178"/>
      <c r="L444" s="178"/>
    </row>
    <row r="445" spans="1:12" ht="16.5" customHeight="1">
      <c r="A445" s="295" t="s">
        <v>612</v>
      </c>
      <c r="B445" s="302"/>
      <c r="C445" s="302"/>
      <c r="D445" s="302"/>
      <c r="E445" s="302"/>
      <c r="F445" s="302"/>
      <c r="G445" s="178"/>
      <c r="H445" s="178"/>
      <c r="I445" s="178"/>
      <c r="J445" s="178"/>
      <c r="K445" s="178"/>
      <c r="L445" s="178"/>
    </row>
    <row r="446" spans="1:12" ht="16.5" customHeight="1">
      <c r="A446" s="294" t="s">
        <v>193</v>
      </c>
      <c r="B446" s="302"/>
      <c r="C446" s="302"/>
      <c r="D446" s="302"/>
      <c r="E446" s="302"/>
      <c r="F446" s="302"/>
      <c r="G446" s="178"/>
      <c r="H446" s="178"/>
      <c r="I446" s="178"/>
      <c r="J446" s="178"/>
      <c r="K446" s="178"/>
      <c r="L446" s="178"/>
    </row>
    <row r="447" spans="1:12" ht="16.5" customHeight="1">
      <c r="A447" s="294" t="s">
        <v>194</v>
      </c>
      <c r="B447" s="302"/>
      <c r="C447" s="302"/>
      <c r="D447" s="302"/>
      <c r="E447" s="302"/>
      <c r="F447" s="302"/>
      <c r="G447" s="178"/>
      <c r="H447" s="178"/>
      <c r="I447" s="178"/>
      <c r="J447" s="178"/>
      <c r="K447" s="178"/>
      <c r="L447" s="178"/>
    </row>
    <row r="448" spans="1:12" ht="16.5" customHeight="1">
      <c r="A448" s="294" t="s">
        <v>195</v>
      </c>
      <c r="B448" s="302"/>
      <c r="C448" s="302"/>
      <c r="D448" s="302"/>
      <c r="E448" s="302"/>
      <c r="F448" s="302"/>
      <c r="G448" s="178"/>
      <c r="H448" s="178"/>
      <c r="I448" s="178"/>
      <c r="J448" s="178"/>
      <c r="K448" s="178"/>
      <c r="L448" s="178"/>
    </row>
    <row r="449" spans="1:12" ht="16.5" customHeight="1">
      <c r="A449" s="294" t="s">
        <v>196</v>
      </c>
      <c r="B449" s="302"/>
      <c r="C449" s="302"/>
      <c r="D449" s="302"/>
      <c r="E449" s="302"/>
      <c r="F449" s="302"/>
      <c r="G449" s="178"/>
      <c r="H449" s="178"/>
      <c r="I449" s="178"/>
      <c r="J449" s="178"/>
      <c r="K449" s="178"/>
      <c r="L449" s="178"/>
    </row>
    <row r="450" spans="1:12" ht="16.5" customHeight="1">
      <c r="A450" s="294" t="s">
        <v>197</v>
      </c>
      <c r="B450" s="13"/>
      <c r="C450" s="13"/>
      <c r="D450" s="13"/>
      <c r="E450" s="13"/>
      <c r="F450" s="13"/>
      <c r="G450" s="178"/>
      <c r="H450" s="178"/>
      <c r="I450" s="178"/>
      <c r="J450" s="178"/>
      <c r="K450" s="178"/>
      <c r="L450" s="178"/>
    </row>
    <row r="451" spans="1:12" ht="12.6" customHeight="1">
      <c r="A451" s="409"/>
      <c r="B451" s="409"/>
      <c r="C451" s="409"/>
      <c r="D451" s="409"/>
      <c r="E451" s="409"/>
      <c r="F451" s="409"/>
      <c r="G451" s="178"/>
      <c r="H451" s="178"/>
      <c r="I451" s="178"/>
      <c r="J451" s="178"/>
      <c r="K451" s="178"/>
      <c r="L451" s="178"/>
    </row>
    <row r="452" spans="1:12" ht="16.5" customHeight="1">
      <c r="A452" s="402" t="s">
        <v>613</v>
      </c>
      <c r="B452" s="402"/>
      <c r="C452" s="402"/>
      <c r="D452" s="402"/>
      <c r="E452" s="402"/>
      <c r="F452" s="402"/>
      <c r="G452" s="178"/>
      <c r="H452" s="178"/>
      <c r="I452" s="178"/>
      <c r="J452" s="178"/>
      <c r="K452" s="178"/>
      <c r="L452" s="178"/>
    </row>
    <row r="453" spans="1:12" ht="16.5" customHeight="1">
      <c r="A453" s="396" t="s">
        <v>875</v>
      </c>
      <c r="B453" s="396"/>
      <c r="C453" s="396"/>
      <c r="D453" s="396"/>
      <c r="E453" s="396"/>
      <c r="F453" s="396"/>
      <c r="G453" s="178"/>
      <c r="H453" s="178"/>
      <c r="I453" s="178"/>
      <c r="J453" s="178"/>
      <c r="K453" s="178"/>
      <c r="L453" s="178"/>
    </row>
    <row r="454" spans="1:12" ht="16.5" customHeight="1">
      <c r="A454" s="396" t="s">
        <v>1157</v>
      </c>
      <c r="B454" s="396"/>
      <c r="C454" s="396"/>
      <c r="D454" s="396"/>
      <c r="E454" s="396"/>
      <c r="F454" s="396"/>
      <c r="G454" s="178"/>
      <c r="H454" s="178"/>
      <c r="I454" s="178"/>
      <c r="J454" s="178"/>
      <c r="K454" s="178"/>
      <c r="L454" s="178"/>
    </row>
    <row r="455" spans="1:12" ht="22.5" customHeight="1">
      <c r="A455" s="396" t="s">
        <v>614</v>
      </c>
      <c r="B455" s="396"/>
      <c r="C455" s="396"/>
      <c r="D455" s="396"/>
      <c r="E455" s="396"/>
      <c r="F455" s="396"/>
      <c r="G455" s="178"/>
      <c r="H455" s="178"/>
      <c r="I455" s="178"/>
      <c r="J455" s="178"/>
      <c r="K455" s="178"/>
      <c r="L455" s="178"/>
    </row>
    <row r="456" spans="1:12" ht="16.5" customHeight="1">
      <c r="A456" s="396" t="s">
        <v>1158</v>
      </c>
      <c r="B456" s="396"/>
      <c r="C456" s="396"/>
      <c r="D456" s="396"/>
      <c r="E456" s="396"/>
      <c r="F456" s="396"/>
      <c r="G456" s="178"/>
      <c r="H456" s="178"/>
      <c r="I456" s="178"/>
      <c r="J456" s="178"/>
      <c r="K456" s="178"/>
      <c r="L456" s="178"/>
    </row>
    <row r="457" spans="1:12" ht="22.5" customHeight="1">
      <c r="A457" s="396" t="s">
        <v>1131</v>
      </c>
      <c r="B457" s="396"/>
      <c r="C457" s="396"/>
      <c r="D457" s="396"/>
      <c r="E457" s="396"/>
      <c r="F457" s="396"/>
      <c r="G457" s="178"/>
      <c r="H457" s="178"/>
      <c r="I457" s="178"/>
      <c r="J457" s="178"/>
      <c r="K457" s="178"/>
      <c r="L457" s="178"/>
    </row>
    <row r="458" spans="1:12" ht="34.35" customHeight="1">
      <c r="A458" s="396" t="s">
        <v>1132</v>
      </c>
      <c r="B458" s="396"/>
      <c r="C458" s="396"/>
      <c r="D458" s="396"/>
      <c r="E458" s="396"/>
      <c r="F458" s="396"/>
      <c r="G458" s="178"/>
      <c r="H458" s="178"/>
      <c r="I458" s="178"/>
      <c r="J458" s="178"/>
      <c r="K458" s="178"/>
      <c r="L458" s="178"/>
    </row>
    <row r="459" spans="1:12" ht="33.6" customHeight="1">
      <c r="A459" s="396" t="s">
        <v>1133</v>
      </c>
      <c r="B459" s="396"/>
      <c r="C459" s="396"/>
      <c r="D459" s="396"/>
      <c r="E459" s="396"/>
      <c r="F459" s="396"/>
      <c r="G459" s="178"/>
      <c r="H459" s="178"/>
      <c r="I459" s="178"/>
      <c r="J459" s="178"/>
      <c r="K459" s="178"/>
      <c r="L459" s="178"/>
    </row>
    <row r="460" spans="1:12" ht="22.5" customHeight="1">
      <c r="A460" s="396" t="s">
        <v>1141</v>
      </c>
      <c r="B460" s="396"/>
      <c r="C460" s="396"/>
      <c r="D460" s="396"/>
      <c r="E460" s="396"/>
      <c r="F460" s="396"/>
      <c r="G460" s="178"/>
      <c r="H460" s="178"/>
      <c r="I460" s="178"/>
      <c r="J460" s="178"/>
      <c r="K460" s="178"/>
      <c r="L460" s="178"/>
    </row>
    <row r="461" spans="1:12" ht="35.65" customHeight="1">
      <c r="A461" s="396" t="s">
        <v>1142</v>
      </c>
      <c r="B461" s="396"/>
      <c r="C461" s="396"/>
      <c r="D461" s="396"/>
      <c r="E461" s="396"/>
      <c r="F461" s="396"/>
      <c r="G461" s="178"/>
      <c r="H461" s="178"/>
      <c r="I461" s="178"/>
      <c r="J461" s="178"/>
      <c r="K461" s="178"/>
      <c r="L461" s="178"/>
    </row>
    <row r="462" spans="1:12" ht="30.95" customHeight="1">
      <c r="A462" s="396" t="s">
        <v>1135</v>
      </c>
      <c r="B462" s="396"/>
      <c r="C462" s="396"/>
      <c r="D462" s="396"/>
      <c r="E462" s="396"/>
      <c r="F462" s="396"/>
      <c r="G462" s="178"/>
      <c r="H462" s="178"/>
      <c r="I462" s="178"/>
      <c r="J462" s="178"/>
      <c r="K462" s="178"/>
      <c r="L462" s="178"/>
    </row>
    <row r="463" spans="1:12" ht="30.95" customHeight="1">
      <c r="A463" s="396" t="s">
        <v>1145</v>
      </c>
      <c r="B463" s="396"/>
      <c r="C463" s="396"/>
      <c r="D463" s="396"/>
      <c r="E463" s="396"/>
      <c r="F463" s="396"/>
      <c r="G463" s="178"/>
      <c r="H463" s="178"/>
      <c r="I463" s="178"/>
      <c r="J463" s="178"/>
      <c r="K463" s="178"/>
      <c r="L463" s="178"/>
    </row>
    <row r="464" spans="1:12" ht="20.100000000000001" customHeight="1">
      <c r="A464" s="396" t="s">
        <v>1136</v>
      </c>
      <c r="B464" s="396"/>
      <c r="C464" s="396"/>
      <c r="D464" s="396"/>
      <c r="E464" s="396"/>
      <c r="F464" s="396"/>
      <c r="G464" s="178"/>
      <c r="H464" s="178"/>
      <c r="I464" s="178"/>
      <c r="J464" s="178"/>
      <c r="K464" s="178"/>
      <c r="L464" s="178"/>
    </row>
    <row r="465" spans="1:12" ht="20.100000000000001" customHeight="1">
      <c r="A465" s="396" t="s">
        <v>1146</v>
      </c>
      <c r="B465" s="396"/>
      <c r="C465" s="396"/>
      <c r="D465" s="396"/>
      <c r="E465" s="396"/>
      <c r="F465" s="396"/>
      <c r="G465" s="178"/>
      <c r="H465" s="178"/>
      <c r="I465" s="178"/>
      <c r="J465" s="178"/>
      <c r="K465" s="178"/>
      <c r="L465" s="178"/>
    </row>
    <row r="466" spans="1:12" ht="20.100000000000001" customHeight="1">
      <c r="A466" s="396" t="s">
        <v>1147</v>
      </c>
      <c r="B466" s="396"/>
      <c r="C466" s="396"/>
      <c r="D466" s="396"/>
      <c r="E466" s="396"/>
      <c r="F466" s="396"/>
      <c r="G466" s="178"/>
      <c r="H466" s="178"/>
      <c r="I466" s="178"/>
      <c r="J466" s="178"/>
      <c r="K466" s="178"/>
      <c r="L466" s="178"/>
    </row>
    <row r="467" spans="1:12" ht="12.6" customHeight="1">
      <c r="A467" s="405"/>
      <c r="B467" s="405"/>
      <c r="C467" s="405"/>
      <c r="D467" s="405"/>
      <c r="E467" s="405"/>
      <c r="F467" s="405"/>
      <c r="G467" s="178"/>
      <c r="H467" s="178"/>
      <c r="I467" s="178"/>
      <c r="J467" s="178"/>
      <c r="K467" s="178"/>
      <c r="L467" s="178"/>
    </row>
    <row r="468" spans="1:12" s="178" customFormat="1" ht="16.5" customHeight="1">
      <c r="A468" s="402" t="s">
        <v>1062</v>
      </c>
      <c r="B468" s="402"/>
      <c r="C468" s="402"/>
      <c r="D468" s="402"/>
      <c r="E468" s="402"/>
      <c r="F468" s="402"/>
    </row>
    <row r="469" spans="1:12" s="178" customFormat="1" ht="16.5" customHeight="1">
      <c r="A469" s="403" t="s">
        <v>874</v>
      </c>
      <c r="B469" s="403"/>
      <c r="C469" s="403"/>
      <c r="D469" s="403"/>
      <c r="E469" s="403"/>
      <c r="F469" s="403"/>
    </row>
    <row r="470" spans="1:12" s="178" customFormat="1" ht="17.45" customHeight="1">
      <c r="A470" s="279" t="s">
        <v>1072</v>
      </c>
      <c r="B470" s="279"/>
      <c r="C470" s="279"/>
      <c r="D470" s="279"/>
      <c r="E470" s="279"/>
      <c r="F470" s="279"/>
    </row>
    <row r="471" spans="1:12" s="178" customFormat="1" ht="17.45" customHeight="1">
      <c r="A471" s="279" t="s">
        <v>1130</v>
      </c>
      <c r="B471" s="279"/>
      <c r="C471" s="279"/>
      <c r="D471" s="279"/>
      <c r="E471" s="279"/>
      <c r="F471" s="279"/>
    </row>
    <row r="472" spans="1:12" s="178" customFormat="1" ht="14.1" customHeight="1">
      <c r="A472" s="279"/>
      <c r="B472" s="279"/>
      <c r="C472" s="279"/>
      <c r="D472" s="279"/>
      <c r="E472" s="279"/>
      <c r="F472" s="279"/>
    </row>
    <row r="473" spans="1:12" ht="18" customHeight="1">
      <c r="A473" s="279" t="s">
        <v>876</v>
      </c>
      <c r="B473" s="279"/>
      <c r="C473" s="279"/>
      <c r="D473" s="279"/>
      <c r="E473" s="279"/>
      <c r="F473" s="279"/>
      <c r="G473" s="178"/>
      <c r="H473" s="178"/>
      <c r="I473" s="178"/>
      <c r="J473" s="178"/>
      <c r="K473" s="178"/>
      <c r="L473" s="178"/>
    </row>
    <row r="474" spans="1:12" ht="16.5" customHeight="1">
      <c r="A474" s="279" t="s">
        <v>1036</v>
      </c>
      <c r="B474" s="279"/>
      <c r="C474" s="279"/>
      <c r="D474" s="279"/>
      <c r="E474" s="279"/>
      <c r="F474" s="279"/>
      <c r="G474" s="178"/>
      <c r="H474" s="178"/>
      <c r="I474" s="178"/>
      <c r="J474" s="178"/>
      <c r="K474" s="178"/>
      <c r="L474" s="178"/>
    </row>
    <row r="475" spans="1:12" ht="16.5" customHeight="1">
      <c r="A475" s="279" t="s">
        <v>1163</v>
      </c>
      <c r="B475" s="279"/>
      <c r="C475" s="279"/>
      <c r="D475" s="279"/>
      <c r="E475" s="279"/>
      <c r="F475" s="279"/>
      <c r="G475" s="178"/>
      <c r="H475" s="178"/>
      <c r="I475" s="178"/>
      <c r="J475" s="178"/>
      <c r="K475" s="178"/>
      <c r="L475" s="178"/>
    </row>
    <row r="476" spans="1:12" ht="16.5" customHeight="1">
      <c r="A476" s="279" t="s">
        <v>1159</v>
      </c>
      <c r="B476" s="279"/>
      <c r="C476" s="279"/>
      <c r="D476" s="279"/>
      <c r="E476" s="279"/>
      <c r="F476" s="279"/>
      <c r="G476" s="178"/>
      <c r="H476" s="178"/>
      <c r="I476" s="178"/>
      <c r="J476" s="178"/>
      <c r="K476" s="178"/>
      <c r="L476" s="178"/>
    </row>
    <row r="477" spans="1:12" ht="16.5" customHeight="1">
      <c r="A477" s="176" t="s">
        <v>1160</v>
      </c>
      <c r="B477" s="176"/>
      <c r="C477" s="176"/>
      <c r="D477" s="176"/>
      <c r="E477" s="176"/>
      <c r="F477" s="176"/>
      <c r="G477" s="178"/>
      <c r="H477" s="178"/>
      <c r="I477" s="178"/>
      <c r="J477" s="178"/>
      <c r="K477" s="178"/>
      <c r="L477" s="178"/>
    </row>
    <row r="478" spans="1:12" ht="16.5" customHeight="1">
      <c r="A478" s="176" t="s">
        <v>1161</v>
      </c>
      <c r="B478" s="176"/>
      <c r="C478" s="176"/>
      <c r="D478" s="176"/>
      <c r="E478" s="176"/>
      <c r="F478" s="176"/>
      <c r="G478" s="178"/>
      <c r="H478" s="178"/>
      <c r="I478" s="178"/>
      <c r="J478" s="178"/>
      <c r="K478" s="178"/>
      <c r="L478" s="178"/>
    </row>
    <row r="479" spans="1:12" ht="36.6" customHeight="1">
      <c r="A479" s="406" t="s">
        <v>1192</v>
      </c>
      <c r="B479" s="406"/>
      <c r="C479" s="406"/>
      <c r="D479" s="406"/>
      <c r="E479" s="406"/>
      <c r="F479" s="406"/>
      <c r="G479" s="178"/>
      <c r="H479" s="178"/>
      <c r="I479" s="178"/>
      <c r="J479" s="178"/>
      <c r="K479" s="178"/>
      <c r="L479" s="178"/>
    </row>
    <row r="480" spans="1:12" ht="16.5" customHeight="1">
      <c r="A480" s="176" t="s">
        <v>1162</v>
      </c>
      <c r="B480" s="176"/>
      <c r="C480" s="176"/>
      <c r="D480" s="176"/>
      <c r="E480" s="176"/>
      <c r="F480" s="176"/>
      <c r="G480" s="178"/>
      <c r="H480" s="178"/>
      <c r="I480" s="178"/>
      <c r="J480" s="178"/>
      <c r="K480" s="178"/>
      <c r="L480" s="178"/>
    </row>
    <row r="481" spans="1:12" ht="16.5" customHeight="1">
      <c r="A481" s="25"/>
      <c r="B481" s="25"/>
      <c r="C481" s="25"/>
      <c r="D481" s="25"/>
      <c r="E481" s="25"/>
      <c r="F481" s="25"/>
      <c r="G481" s="178"/>
      <c r="H481" s="178"/>
      <c r="I481" s="178"/>
      <c r="J481" s="178"/>
      <c r="K481" s="178"/>
      <c r="L481" s="178"/>
    </row>
    <row r="482" spans="1:12" ht="16.5" customHeight="1">
      <c r="A482" s="176" t="s">
        <v>1096</v>
      </c>
      <c r="B482" s="176"/>
      <c r="C482" s="176"/>
      <c r="D482" s="176"/>
      <c r="E482" s="176"/>
      <c r="F482" s="176"/>
      <c r="G482" s="178"/>
      <c r="H482" s="178"/>
      <c r="I482" s="178"/>
      <c r="J482" s="178"/>
      <c r="K482" s="178"/>
      <c r="L482" s="178"/>
    </row>
    <row r="483" spans="1:12" ht="16.5" customHeight="1">
      <c r="A483" s="176" t="s">
        <v>1164</v>
      </c>
      <c r="B483" s="176"/>
      <c r="C483" s="176"/>
      <c r="D483" s="176"/>
      <c r="E483" s="176"/>
      <c r="F483" s="176"/>
      <c r="G483" s="266"/>
      <c r="H483" s="283"/>
      <c r="I483" s="283"/>
      <c r="J483" s="283"/>
      <c r="K483" s="283"/>
      <c r="L483" s="283"/>
    </row>
    <row r="484" spans="1:12" ht="16.5" customHeight="1">
      <c r="A484" s="404"/>
      <c r="B484" s="404"/>
      <c r="C484" s="404"/>
      <c r="D484" s="404"/>
      <c r="E484" s="404"/>
      <c r="F484" s="404"/>
      <c r="G484" s="198"/>
      <c r="H484" s="219"/>
      <c r="I484" s="219"/>
      <c r="J484" s="219"/>
      <c r="K484" s="219"/>
      <c r="L484" s="219"/>
    </row>
    <row r="485" spans="1:12" ht="16.5" customHeight="1">
      <c r="A485" s="399"/>
      <c r="B485" s="399"/>
      <c r="C485" s="399"/>
      <c r="D485" s="399"/>
      <c r="E485" s="399"/>
      <c r="F485" s="399"/>
      <c r="G485" s="198"/>
      <c r="H485" s="219"/>
      <c r="I485" s="219"/>
      <c r="J485" s="219"/>
      <c r="K485" s="219"/>
      <c r="L485" s="219"/>
    </row>
    <row r="486" spans="1:12" ht="16.5" customHeight="1">
      <c r="A486" s="400"/>
      <c r="B486" s="400"/>
      <c r="C486" s="400"/>
      <c r="D486" s="400"/>
      <c r="E486" s="400"/>
      <c r="F486" s="400"/>
      <c r="G486" s="198"/>
      <c r="H486" s="219"/>
      <c r="I486" s="219"/>
      <c r="J486" s="219"/>
      <c r="K486" s="219"/>
      <c r="L486" s="219"/>
    </row>
    <row r="487" spans="1:12" ht="16.5" customHeight="1">
      <c r="A487" s="400"/>
      <c r="B487" s="400"/>
      <c r="C487" s="400"/>
      <c r="D487" s="400"/>
      <c r="E487" s="400"/>
      <c r="F487" s="400"/>
      <c r="G487" s="400"/>
      <c r="H487" s="219"/>
      <c r="I487" s="219"/>
      <c r="J487" s="219"/>
      <c r="K487" s="219"/>
      <c r="L487" s="219"/>
    </row>
    <row r="488" spans="1:12" ht="16.5" customHeight="1">
      <c r="A488" s="251"/>
      <c r="B488" s="251"/>
      <c r="C488" s="251"/>
      <c r="D488" s="251"/>
      <c r="E488" s="251"/>
      <c r="F488" s="251"/>
      <c r="G488" s="198"/>
      <c r="H488" s="219"/>
      <c r="I488" s="219"/>
      <c r="J488" s="219"/>
      <c r="K488" s="219"/>
      <c r="L488" s="219"/>
    </row>
    <row r="489" spans="1:12" ht="16.5" customHeight="1">
      <c r="A489" s="397"/>
      <c r="B489" s="397"/>
      <c r="C489" s="397"/>
      <c r="D489" s="397"/>
      <c r="E489" s="397"/>
      <c r="F489" s="397"/>
      <c r="G489" s="198"/>
      <c r="H489" s="219"/>
      <c r="I489" s="219"/>
      <c r="J489" s="219"/>
      <c r="K489" s="219"/>
      <c r="L489" s="219"/>
    </row>
    <row r="490" spans="1:12" ht="16.5" customHeight="1">
      <c r="A490" s="397"/>
      <c r="B490" s="397"/>
      <c r="C490" s="397"/>
      <c r="D490" s="397"/>
      <c r="E490" s="397"/>
      <c r="F490" s="397"/>
      <c r="G490" s="198"/>
      <c r="H490" s="219"/>
      <c r="I490" s="219"/>
      <c r="J490" s="219"/>
      <c r="K490" s="219"/>
      <c r="L490" s="219"/>
    </row>
    <row r="491" spans="1:12" ht="16.5" customHeight="1">
      <c r="A491" s="400"/>
      <c r="B491" s="400"/>
      <c r="C491" s="400"/>
      <c r="D491" s="400"/>
      <c r="E491" s="401"/>
      <c r="F491" s="401"/>
      <c r="G491" s="198"/>
      <c r="H491" s="219"/>
      <c r="I491" s="219"/>
      <c r="J491" s="219"/>
      <c r="K491" s="219"/>
      <c r="L491" s="219"/>
    </row>
    <row r="492" spans="1:12" ht="16.5" customHeight="1">
      <c r="A492" s="397"/>
      <c r="B492" s="397"/>
      <c r="C492" s="397"/>
      <c r="D492" s="397"/>
      <c r="E492" s="397"/>
      <c r="F492" s="397"/>
      <c r="G492" s="198"/>
      <c r="H492" s="219"/>
      <c r="I492" s="219"/>
      <c r="J492" s="219"/>
      <c r="K492" s="219"/>
      <c r="L492" s="219"/>
    </row>
    <row r="493" spans="1:12" ht="16.5" customHeight="1">
      <c r="A493" s="398"/>
      <c r="B493" s="398"/>
      <c r="C493" s="398"/>
      <c r="D493" s="398"/>
      <c r="E493" s="398"/>
      <c r="F493" s="398"/>
      <c r="G493" s="198"/>
      <c r="H493" s="219"/>
      <c r="I493" s="219"/>
      <c r="J493" s="219"/>
      <c r="K493" s="219"/>
      <c r="L493" s="219"/>
    </row>
    <row r="494" spans="1:12" ht="16.5" customHeight="1">
      <c r="A494" s="398"/>
      <c r="B494" s="398"/>
      <c r="C494" s="398"/>
      <c r="D494" s="398"/>
      <c r="E494" s="398"/>
      <c r="F494" s="398"/>
      <c r="G494" s="198"/>
      <c r="H494" s="219"/>
      <c r="I494" s="219"/>
      <c r="J494" s="219"/>
      <c r="K494" s="219"/>
      <c r="L494" s="219"/>
    </row>
  </sheetData>
  <mergeCells count="5924">
    <mergeCell ref="A15:F15"/>
    <mergeCell ref="A16:F16"/>
    <mergeCell ref="A17:F17"/>
    <mergeCell ref="A18:F18"/>
    <mergeCell ref="A19:F19"/>
    <mergeCell ref="A20:F20"/>
    <mergeCell ref="A9:F9"/>
    <mergeCell ref="A10:F10"/>
    <mergeCell ref="A11:F11"/>
    <mergeCell ref="A12:F12"/>
    <mergeCell ref="A13:F13"/>
    <mergeCell ref="A14:F14"/>
    <mergeCell ref="A3:F3"/>
    <mergeCell ref="A4:F4"/>
    <mergeCell ref="A5:F5"/>
    <mergeCell ref="A6:F6"/>
    <mergeCell ref="A7:F7"/>
    <mergeCell ref="A8:F8"/>
    <mergeCell ref="A35:F35"/>
    <mergeCell ref="A36:F36"/>
    <mergeCell ref="A41:B41"/>
    <mergeCell ref="C41:F41"/>
    <mergeCell ref="A42:B42"/>
    <mergeCell ref="C42:F42"/>
    <mergeCell ref="A29:F29"/>
    <mergeCell ref="A30:F30"/>
    <mergeCell ref="A31:F31"/>
    <mergeCell ref="A32:F32"/>
    <mergeCell ref="A33:F33"/>
    <mergeCell ref="A34:F34"/>
    <mergeCell ref="A21:F21"/>
    <mergeCell ref="A22:F22"/>
    <mergeCell ref="A23:F23"/>
    <mergeCell ref="A24:F24"/>
    <mergeCell ref="A27:F27"/>
    <mergeCell ref="A28:F28"/>
    <mergeCell ref="A37:F37"/>
    <mergeCell ref="A25:F25"/>
    <mergeCell ref="C60:F60"/>
    <mergeCell ref="C61:F61"/>
    <mergeCell ref="C62:F62"/>
    <mergeCell ref="C63:F63"/>
    <mergeCell ref="C64:F64"/>
    <mergeCell ref="C65:F65"/>
    <mergeCell ref="A51:B76"/>
    <mergeCell ref="C51:F51"/>
    <mergeCell ref="C52:F52"/>
    <mergeCell ref="C53:F53"/>
    <mergeCell ref="C54:F54"/>
    <mergeCell ref="C55:F55"/>
    <mergeCell ref="C56:F56"/>
    <mergeCell ref="C57:F57"/>
    <mergeCell ref="C58:F58"/>
    <mergeCell ref="C59:F59"/>
    <mergeCell ref="A43:B45"/>
    <mergeCell ref="C43:F43"/>
    <mergeCell ref="C44:F44"/>
    <mergeCell ref="C45:F45"/>
    <mergeCell ref="A46:B50"/>
    <mergeCell ref="C46:F46"/>
    <mergeCell ref="C47:F47"/>
    <mergeCell ref="C48:F48"/>
    <mergeCell ref="C49:F49"/>
    <mergeCell ref="C50:F50"/>
    <mergeCell ref="A78:B79"/>
    <mergeCell ref="C78:F78"/>
    <mergeCell ref="C79:F79"/>
    <mergeCell ref="A80:B82"/>
    <mergeCell ref="C80:F80"/>
    <mergeCell ref="C81:F81"/>
    <mergeCell ref="C82:F82"/>
    <mergeCell ref="C72:F72"/>
    <mergeCell ref="C73:F73"/>
    <mergeCell ref="C74:F74"/>
    <mergeCell ref="C75:F75"/>
    <mergeCell ref="C76:F76"/>
    <mergeCell ref="A77:B77"/>
    <mergeCell ref="C77:F77"/>
    <mergeCell ref="C66:F66"/>
    <mergeCell ref="C67:F67"/>
    <mergeCell ref="C68:F68"/>
    <mergeCell ref="C69:F69"/>
    <mergeCell ref="C70:F70"/>
    <mergeCell ref="C71:F71"/>
    <mergeCell ref="A97:B98"/>
    <mergeCell ref="C97:F97"/>
    <mergeCell ref="C98:F98"/>
    <mergeCell ref="A99:B101"/>
    <mergeCell ref="C99:F99"/>
    <mergeCell ref="C100:F100"/>
    <mergeCell ref="C101:F101"/>
    <mergeCell ref="C90:F90"/>
    <mergeCell ref="A91:A96"/>
    <mergeCell ref="C91:F91"/>
    <mergeCell ref="B92:B93"/>
    <mergeCell ref="C92:F92"/>
    <mergeCell ref="C93:F93"/>
    <mergeCell ref="C94:F94"/>
    <mergeCell ref="C95:F95"/>
    <mergeCell ref="C96:F96"/>
    <mergeCell ref="A83:B83"/>
    <mergeCell ref="C83:F83"/>
    <mergeCell ref="A84:A85"/>
    <mergeCell ref="C84:F84"/>
    <mergeCell ref="C85:F85"/>
    <mergeCell ref="A86:A90"/>
    <mergeCell ref="C86:F86"/>
    <mergeCell ref="C87:F87"/>
    <mergeCell ref="C88:F88"/>
    <mergeCell ref="C89:F89"/>
    <mergeCell ref="B116:F116"/>
    <mergeCell ref="B117:F117"/>
    <mergeCell ref="A118:A124"/>
    <mergeCell ref="C118:F118"/>
    <mergeCell ref="B119:B120"/>
    <mergeCell ref="C119:F119"/>
    <mergeCell ref="C120:F120"/>
    <mergeCell ref="C121:F121"/>
    <mergeCell ref="C122:F122"/>
    <mergeCell ref="B123:B124"/>
    <mergeCell ref="B110:B113"/>
    <mergeCell ref="C110:F110"/>
    <mergeCell ref="C111:F111"/>
    <mergeCell ref="C112:F112"/>
    <mergeCell ref="C113:F113"/>
    <mergeCell ref="B114:B115"/>
    <mergeCell ref="C114:F114"/>
    <mergeCell ref="C115:F115"/>
    <mergeCell ref="A102:A117"/>
    <mergeCell ref="C102:F102"/>
    <mergeCell ref="B103:B109"/>
    <mergeCell ref="C103:F103"/>
    <mergeCell ref="C104:F104"/>
    <mergeCell ref="C105:F105"/>
    <mergeCell ref="C106:F106"/>
    <mergeCell ref="C107:F107"/>
    <mergeCell ref="C108:F108"/>
    <mergeCell ref="C109:F109"/>
    <mergeCell ref="A137:F137"/>
    <mergeCell ref="A138:F138"/>
    <mergeCell ref="A139:F139"/>
    <mergeCell ref="A140:F140"/>
    <mergeCell ref="A141:F141"/>
    <mergeCell ref="A142:F142"/>
    <mergeCell ref="A130:F130"/>
    <mergeCell ref="A131:F131"/>
    <mergeCell ref="A132:F132"/>
    <mergeCell ref="A133:F133"/>
    <mergeCell ref="A135:F135"/>
    <mergeCell ref="A136:F136"/>
    <mergeCell ref="A155:F155"/>
    <mergeCell ref="C123:F123"/>
    <mergeCell ref="C124:F124"/>
    <mergeCell ref="A125:B128"/>
    <mergeCell ref="C125:F125"/>
    <mergeCell ref="C126:F126"/>
    <mergeCell ref="C127:F127"/>
    <mergeCell ref="C128:F128"/>
    <mergeCell ref="Y161:AD161"/>
    <mergeCell ref="AE161:AJ161"/>
    <mergeCell ref="AK161:AP161"/>
    <mergeCell ref="AQ161:AV161"/>
    <mergeCell ref="AW161:BB161"/>
    <mergeCell ref="BC161:BH161"/>
    <mergeCell ref="A158:F158"/>
    <mergeCell ref="A159:F159"/>
    <mergeCell ref="A160:F160"/>
    <mergeCell ref="A161:F161"/>
    <mergeCell ref="M161:R161"/>
    <mergeCell ref="S161:X161"/>
    <mergeCell ref="A152:F152"/>
    <mergeCell ref="A153:F153"/>
    <mergeCell ref="A154:F154"/>
    <mergeCell ref="A157:F157"/>
    <mergeCell ref="A143:F143"/>
    <mergeCell ref="A144:F144"/>
    <mergeCell ref="A145:F145"/>
    <mergeCell ref="A149:F149"/>
    <mergeCell ref="A150:F150"/>
    <mergeCell ref="A151:F151"/>
    <mergeCell ref="EC161:EH161"/>
    <mergeCell ref="EI161:EN161"/>
    <mergeCell ref="EO161:ET161"/>
    <mergeCell ref="EU161:EZ161"/>
    <mergeCell ref="FA161:FF161"/>
    <mergeCell ref="FG161:FL161"/>
    <mergeCell ref="CS161:CX161"/>
    <mergeCell ref="CY161:DD161"/>
    <mergeCell ref="DE161:DJ161"/>
    <mergeCell ref="DK161:DP161"/>
    <mergeCell ref="DQ161:DV161"/>
    <mergeCell ref="DW161:EB161"/>
    <mergeCell ref="BI161:BN161"/>
    <mergeCell ref="BO161:BT161"/>
    <mergeCell ref="BU161:BZ161"/>
    <mergeCell ref="CA161:CF161"/>
    <mergeCell ref="CG161:CL161"/>
    <mergeCell ref="CM161:CR161"/>
    <mergeCell ref="IG161:IL161"/>
    <mergeCell ref="IM161:IR161"/>
    <mergeCell ref="IS161:IX161"/>
    <mergeCell ref="IY161:JD161"/>
    <mergeCell ref="JE161:JJ161"/>
    <mergeCell ref="JK161:JP161"/>
    <mergeCell ref="GW161:HB161"/>
    <mergeCell ref="HC161:HH161"/>
    <mergeCell ref="HI161:HN161"/>
    <mergeCell ref="HO161:HT161"/>
    <mergeCell ref="HU161:HZ161"/>
    <mergeCell ref="IA161:IF161"/>
    <mergeCell ref="FM161:FR161"/>
    <mergeCell ref="FS161:FX161"/>
    <mergeCell ref="FY161:GD161"/>
    <mergeCell ref="GE161:GJ161"/>
    <mergeCell ref="GK161:GP161"/>
    <mergeCell ref="GQ161:GV161"/>
    <mergeCell ref="MK161:MP161"/>
    <mergeCell ref="MQ161:MV161"/>
    <mergeCell ref="MW161:NB161"/>
    <mergeCell ref="NC161:NH161"/>
    <mergeCell ref="NI161:NN161"/>
    <mergeCell ref="NO161:NT161"/>
    <mergeCell ref="LA161:LF161"/>
    <mergeCell ref="LG161:LL161"/>
    <mergeCell ref="LM161:LR161"/>
    <mergeCell ref="LS161:LX161"/>
    <mergeCell ref="LY161:MD161"/>
    <mergeCell ref="ME161:MJ161"/>
    <mergeCell ref="JQ161:JV161"/>
    <mergeCell ref="JW161:KB161"/>
    <mergeCell ref="KC161:KH161"/>
    <mergeCell ref="KI161:KN161"/>
    <mergeCell ref="KO161:KT161"/>
    <mergeCell ref="KU161:KZ161"/>
    <mergeCell ref="QO161:QT161"/>
    <mergeCell ref="QU161:QZ161"/>
    <mergeCell ref="RA161:RF161"/>
    <mergeCell ref="RG161:RL161"/>
    <mergeCell ref="RM161:RR161"/>
    <mergeCell ref="RS161:RX161"/>
    <mergeCell ref="PE161:PJ161"/>
    <mergeCell ref="PK161:PP161"/>
    <mergeCell ref="PQ161:PV161"/>
    <mergeCell ref="PW161:QB161"/>
    <mergeCell ref="QC161:QH161"/>
    <mergeCell ref="QI161:QN161"/>
    <mergeCell ref="NU161:NZ161"/>
    <mergeCell ref="OA161:OF161"/>
    <mergeCell ref="OG161:OL161"/>
    <mergeCell ref="OM161:OR161"/>
    <mergeCell ref="OS161:OX161"/>
    <mergeCell ref="OY161:PD161"/>
    <mergeCell ref="US161:UX161"/>
    <mergeCell ref="UY161:VD161"/>
    <mergeCell ref="VE161:VJ161"/>
    <mergeCell ref="VK161:VP161"/>
    <mergeCell ref="VQ161:VV161"/>
    <mergeCell ref="VW161:WB161"/>
    <mergeCell ref="TI161:TN161"/>
    <mergeCell ref="TO161:TT161"/>
    <mergeCell ref="TU161:TZ161"/>
    <mergeCell ref="UA161:UF161"/>
    <mergeCell ref="UG161:UL161"/>
    <mergeCell ref="UM161:UR161"/>
    <mergeCell ref="RY161:SD161"/>
    <mergeCell ref="SE161:SJ161"/>
    <mergeCell ref="SK161:SP161"/>
    <mergeCell ref="SQ161:SV161"/>
    <mergeCell ref="SW161:TB161"/>
    <mergeCell ref="TC161:TH161"/>
    <mergeCell ref="YW161:ZB161"/>
    <mergeCell ref="ZC161:ZH161"/>
    <mergeCell ref="ZI161:ZN161"/>
    <mergeCell ref="ZO161:ZT161"/>
    <mergeCell ref="ZU161:ZZ161"/>
    <mergeCell ref="AAA161:AAF161"/>
    <mergeCell ref="XM161:XR161"/>
    <mergeCell ref="XS161:XX161"/>
    <mergeCell ref="XY161:YD161"/>
    <mergeCell ref="YE161:YJ161"/>
    <mergeCell ref="YK161:YP161"/>
    <mergeCell ref="YQ161:YV161"/>
    <mergeCell ref="WC161:WH161"/>
    <mergeCell ref="WI161:WN161"/>
    <mergeCell ref="WO161:WT161"/>
    <mergeCell ref="WU161:WZ161"/>
    <mergeCell ref="XA161:XF161"/>
    <mergeCell ref="XG161:XL161"/>
    <mergeCell ref="ADA161:ADF161"/>
    <mergeCell ref="ADG161:ADL161"/>
    <mergeCell ref="ADM161:ADR161"/>
    <mergeCell ref="ADS161:ADX161"/>
    <mergeCell ref="ADY161:AED161"/>
    <mergeCell ref="AEE161:AEJ161"/>
    <mergeCell ref="ABQ161:ABV161"/>
    <mergeCell ref="ABW161:ACB161"/>
    <mergeCell ref="ACC161:ACH161"/>
    <mergeCell ref="ACI161:ACN161"/>
    <mergeCell ref="ACO161:ACT161"/>
    <mergeCell ref="ACU161:ACZ161"/>
    <mergeCell ref="AAG161:AAL161"/>
    <mergeCell ref="AAM161:AAR161"/>
    <mergeCell ref="AAS161:AAX161"/>
    <mergeCell ref="AAY161:ABD161"/>
    <mergeCell ref="ABE161:ABJ161"/>
    <mergeCell ref="ABK161:ABP161"/>
    <mergeCell ref="AHE161:AHJ161"/>
    <mergeCell ref="AHK161:AHP161"/>
    <mergeCell ref="AHQ161:AHV161"/>
    <mergeCell ref="AHW161:AIB161"/>
    <mergeCell ref="AIC161:AIH161"/>
    <mergeCell ref="AII161:AIN161"/>
    <mergeCell ref="AFU161:AFZ161"/>
    <mergeCell ref="AGA161:AGF161"/>
    <mergeCell ref="AGG161:AGL161"/>
    <mergeCell ref="AGM161:AGR161"/>
    <mergeCell ref="AGS161:AGX161"/>
    <mergeCell ref="AGY161:AHD161"/>
    <mergeCell ref="AEK161:AEP161"/>
    <mergeCell ref="AEQ161:AEV161"/>
    <mergeCell ref="AEW161:AFB161"/>
    <mergeCell ref="AFC161:AFH161"/>
    <mergeCell ref="AFI161:AFN161"/>
    <mergeCell ref="AFO161:AFT161"/>
    <mergeCell ref="ALI161:ALN161"/>
    <mergeCell ref="ALO161:ALT161"/>
    <mergeCell ref="ALU161:ALZ161"/>
    <mergeCell ref="AMA161:AMF161"/>
    <mergeCell ref="AMG161:AML161"/>
    <mergeCell ref="AMM161:AMR161"/>
    <mergeCell ref="AJY161:AKD161"/>
    <mergeCell ref="AKE161:AKJ161"/>
    <mergeCell ref="AKK161:AKP161"/>
    <mergeCell ref="AKQ161:AKV161"/>
    <mergeCell ref="AKW161:ALB161"/>
    <mergeCell ref="ALC161:ALH161"/>
    <mergeCell ref="AIO161:AIT161"/>
    <mergeCell ref="AIU161:AIZ161"/>
    <mergeCell ref="AJA161:AJF161"/>
    <mergeCell ref="AJG161:AJL161"/>
    <mergeCell ref="AJM161:AJR161"/>
    <mergeCell ref="AJS161:AJX161"/>
    <mergeCell ref="APM161:APR161"/>
    <mergeCell ref="APS161:APX161"/>
    <mergeCell ref="APY161:AQD161"/>
    <mergeCell ref="AQE161:AQJ161"/>
    <mergeCell ref="AQK161:AQP161"/>
    <mergeCell ref="AQQ161:AQV161"/>
    <mergeCell ref="AOC161:AOH161"/>
    <mergeCell ref="AOI161:AON161"/>
    <mergeCell ref="AOO161:AOT161"/>
    <mergeCell ref="AOU161:AOZ161"/>
    <mergeCell ref="APA161:APF161"/>
    <mergeCell ref="APG161:APL161"/>
    <mergeCell ref="AMS161:AMX161"/>
    <mergeCell ref="AMY161:AND161"/>
    <mergeCell ref="ANE161:ANJ161"/>
    <mergeCell ref="ANK161:ANP161"/>
    <mergeCell ref="ANQ161:ANV161"/>
    <mergeCell ref="ANW161:AOB161"/>
    <mergeCell ref="ATQ161:ATV161"/>
    <mergeCell ref="ATW161:AUB161"/>
    <mergeCell ref="AUC161:AUH161"/>
    <mergeCell ref="AUI161:AUN161"/>
    <mergeCell ref="AUO161:AUT161"/>
    <mergeCell ref="AUU161:AUZ161"/>
    <mergeCell ref="ASG161:ASL161"/>
    <mergeCell ref="ASM161:ASR161"/>
    <mergeCell ref="ASS161:ASX161"/>
    <mergeCell ref="ASY161:ATD161"/>
    <mergeCell ref="ATE161:ATJ161"/>
    <mergeCell ref="ATK161:ATP161"/>
    <mergeCell ref="AQW161:ARB161"/>
    <mergeCell ref="ARC161:ARH161"/>
    <mergeCell ref="ARI161:ARN161"/>
    <mergeCell ref="ARO161:ART161"/>
    <mergeCell ref="ARU161:ARZ161"/>
    <mergeCell ref="ASA161:ASF161"/>
    <mergeCell ref="AXU161:AXZ161"/>
    <mergeCell ref="AYA161:AYF161"/>
    <mergeCell ref="AYG161:AYL161"/>
    <mergeCell ref="AYM161:AYR161"/>
    <mergeCell ref="AYS161:AYX161"/>
    <mergeCell ref="AYY161:AZD161"/>
    <mergeCell ref="AWK161:AWP161"/>
    <mergeCell ref="AWQ161:AWV161"/>
    <mergeCell ref="AWW161:AXB161"/>
    <mergeCell ref="AXC161:AXH161"/>
    <mergeCell ref="AXI161:AXN161"/>
    <mergeCell ref="AXO161:AXT161"/>
    <mergeCell ref="AVA161:AVF161"/>
    <mergeCell ref="AVG161:AVL161"/>
    <mergeCell ref="AVM161:AVR161"/>
    <mergeCell ref="AVS161:AVX161"/>
    <mergeCell ref="AVY161:AWD161"/>
    <mergeCell ref="AWE161:AWJ161"/>
    <mergeCell ref="BBY161:BCD161"/>
    <mergeCell ref="BCE161:BCJ161"/>
    <mergeCell ref="BCK161:BCP161"/>
    <mergeCell ref="BCQ161:BCV161"/>
    <mergeCell ref="BCW161:BDB161"/>
    <mergeCell ref="BDC161:BDH161"/>
    <mergeCell ref="BAO161:BAT161"/>
    <mergeCell ref="BAU161:BAZ161"/>
    <mergeCell ref="BBA161:BBF161"/>
    <mergeCell ref="BBG161:BBL161"/>
    <mergeCell ref="BBM161:BBR161"/>
    <mergeCell ref="BBS161:BBX161"/>
    <mergeCell ref="AZE161:AZJ161"/>
    <mergeCell ref="AZK161:AZP161"/>
    <mergeCell ref="AZQ161:AZV161"/>
    <mergeCell ref="AZW161:BAB161"/>
    <mergeCell ref="BAC161:BAH161"/>
    <mergeCell ref="BAI161:BAN161"/>
    <mergeCell ref="BGC161:BGH161"/>
    <mergeCell ref="BGI161:BGN161"/>
    <mergeCell ref="BGO161:BGT161"/>
    <mergeCell ref="BGU161:BGZ161"/>
    <mergeCell ref="BHA161:BHF161"/>
    <mergeCell ref="BHG161:BHL161"/>
    <mergeCell ref="BES161:BEX161"/>
    <mergeCell ref="BEY161:BFD161"/>
    <mergeCell ref="BFE161:BFJ161"/>
    <mergeCell ref="BFK161:BFP161"/>
    <mergeCell ref="BFQ161:BFV161"/>
    <mergeCell ref="BFW161:BGB161"/>
    <mergeCell ref="BDI161:BDN161"/>
    <mergeCell ref="BDO161:BDT161"/>
    <mergeCell ref="BDU161:BDZ161"/>
    <mergeCell ref="BEA161:BEF161"/>
    <mergeCell ref="BEG161:BEL161"/>
    <mergeCell ref="BEM161:BER161"/>
    <mergeCell ref="BKG161:BKL161"/>
    <mergeCell ref="BKM161:BKR161"/>
    <mergeCell ref="BKS161:BKX161"/>
    <mergeCell ref="BKY161:BLD161"/>
    <mergeCell ref="BLE161:BLJ161"/>
    <mergeCell ref="BLK161:BLP161"/>
    <mergeCell ref="BIW161:BJB161"/>
    <mergeCell ref="BJC161:BJH161"/>
    <mergeCell ref="BJI161:BJN161"/>
    <mergeCell ref="BJO161:BJT161"/>
    <mergeCell ref="BJU161:BJZ161"/>
    <mergeCell ref="BKA161:BKF161"/>
    <mergeCell ref="BHM161:BHR161"/>
    <mergeCell ref="BHS161:BHX161"/>
    <mergeCell ref="BHY161:BID161"/>
    <mergeCell ref="BIE161:BIJ161"/>
    <mergeCell ref="BIK161:BIP161"/>
    <mergeCell ref="BIQ161:BIV161"/>
    <mergeCell ref="BOK161:BOP161"/>
    <mergeCell ref="BOQ161:BOV161"/>
    <mergeCell ref="BOW161:BPB161"/>
    <mergeCell ref="BPC161:BPH161"/>
    <mergeCell ref="BPI161:BPN161"/>
    <mergeCell ref="BPO161:BPT161"/>
    <mergeCell ref="BNA161:BNF161"/>
    <mergeCell ref="BNG161:BNL161"/>
    <mergeCell ref="BNM161:BNR161"/>
    <mergeCell ref="BNS161:BNX161"/>
    <mergeCell ref="BNY161:BOD161"/>
    <mergeCell ref="BOE161:BOJ161"/>
    <mergeCell ref="BLQ161:BLV161"/>
    <mergeCell ref="BLW161:BMB161"/>
    <mergeCell ref="BMC161:BMH161"/>
    <mergeCell ref="BMI161:BMN161"/>
    <mergeCell ref="BMO161:BMT161"/>
    <mergeCell ref="BMU161:BMZ161"/>
    <mergeCell ref="BSO161:BST161"/>
    <mergeCell ref="BSU161:BSZ161"/>
    <mergeCell ref="BTA161:BTF161"/>
    <mergeCell ref="BTG161:BTL161"/>
    <mergeCell ref="BTM161:BTR161"/>
    <mergeCell ref="BTS161:BTX161"/>
    <mergeCell ref="BRE161:BRJ161"/>
    <mergeCell ref="BRK161:BRP161"/>
    <mergeCell ref="BRQ161:BRV161"/>
    <mergeCell ref="BRW161:BSB161"/>
    <mergeCell ref="BSC161:BSH161"/>
    <mergeCell ref="BSI161:BSN161"/>
    <mergeCell ref="BPU161:BPZ161"/>
    <mergeCell ref="BQA161:BQF161"/>
    <mergeCell ref="BQG161:BQL161"/>
    <mergeCell ref="BQM161:BQR161"/>
    <mergeCell ref="BQS161:BQX161"/>
    <mergeCell ref="BQY161:BRD161"/>
    <mergeCell ref="BWS161:BWX161"/>
    <mergeCell ref="BWY161:BXD161"/>
    <mergeCell ref="BXE161:BXJ161"/>
    <mergeCell ref="BXK161:BXP161"/>
    <mergeCell ref="BXQ161:BXV161"/>
    <mergeCell ref="BXW161:BYB161"/>
    <mergeCell ref="BVI161:BVN161"/>
    <mergeCell ref="BVO161:BVT161"/>
    <mergeCell ref="BVU161:BVZ161"/>
    <mergeCell ref="BWA161:BWF161"/>
    <mergeCell ref="BWG161:BWL161"/>
    <mergeCell ref="BWM161:BWR161"/>
    <mergeCell ref="BTY161:BUD161"/>
    <mergeCell ref="BUE161:BUJ161"/>
    <mergeCell ref="BUK161:BUP161"/>
    <mergeCell ref="BUQ161:BUV161"/>
    <mergeCell ref="BUW161:BVB161"/>
    <mergeCell ref="BVC161:BVH161"/>
    <mergeCell ref="CAW161:CBB161"/>
    <mergeCell ref="CBC161:CBH161"/>
    <mergeCell ref="CBI161:CBN161"/>
    <mergeCell ref="CBO161:CBT161"/>
    <mergeCell ref="CBU161:CBZ161"/>
    <mergeCell ref="CCA161:CCF161"/>
    <mergeCell ref="BZM161:BZR161"/>
    <mergeCell ref="BZS161:BZX161"/>
    <mergeCell ref="BZY161:CAD161"/>
    <mergeCell ref="CAE161:CAJ161"/>
    <mergeCell ref="CAK161:CAP161"/>
    <mergeCell ref="CAQ161:CAV161"/>
    <mergeCell ref="BYC161:BYH161"/>
    <mergeCell ref="BYI161:BYN161"/>
    <mergeCell ref="BYO161:BYT161"/>
    <mergeCell ref="BYU161:BYZ161"/>
    <mergeCell ref="BZA161:BZF161"/>
    <mergeCell ref="BZG161:BZL161"/>
    <mergeCell ref="CFA161:CFF161"/>
    <mergeCell ref="CFG161:CFL161"/>
    <mergeCell ref="CFM161:CFR161"/>
    <mergeCell ref="CFS161:CFX161"/>
    <mergeCell ref="CFY161:CGD161"/>
    <mergeCell ref="CGE161:CGJ161"/>
    <mergeCell ref="CDQ161:CDV161"/>
    <mergeCell ref="CDW161:CEB161"/>
    <mergeCell ref="CEC161:CEH161"/>
    <mergeCell ref="CEI161:CEN161"/>
    <mergeCell ref="CEO161:CET161"/>
    <mergeCell ref="CEU161:CEZ161"/>
    <mergeCell ref="CCG161:CCL161"/>
    <mergeCell ref="CCM161:CCR161"/>
    <mergeCell ref="CCS161:CCX161"/>
    <mergeCell ref="CCY161:CDD161"/>
    <mergeCell ref="CDE161:CDJ161"/>
    <mergeCell ref="CDK161:CDP161"/>
    <mergeCell ref="CJE161:CJJ161"/>
    <mergeCell ref="CJK161:CJP161"/>
    <mergeCell ref="CJQ161:CJV161"/>
    <mergeCell ref="CJW161:CKB161"/>
    <mergeCell ref="CKC161:CKH161"/>
    <mergeCell ref="CKI161:CKN161"/>
    <mergeCell ref="CHU161:CHZ161"/>
    <mergeCell ref="CIA161:CIF161"/>
    <mergeCell ref="CIG161:CIL161"/>
    <mergeCell ref="CIM161:CIR161"/>
    <mergeCell ref="CIS161:CIX161"/>
    <mergeCell ref="CIY161:CJD161"/>
    <mergeCell ref="CGK161:CGP161"/>
    <mergeCell ref="CGQ161:CGV161"/>
    <mergeCell ref="CGW161:CHB161"/>
    <mergeCell ref="CHC161:CHH161"/>
    <mergeCell ref="CHI161:CHN161"/>
    <mergeCell ref="CHO161:CHT161"/>
    <mergeCell ref="CNI161:CNN161"/>
    <mergeCell ref="CNO161:CNT161"/>
    <mergeCell ref="CNU161:CNZ161"/>
    <mergeCell ref="COA161:COF161"/>
    <mergeCell ref="COG161:COL161"/>
    <mergeCell ref="COM161:COR161"/>
    <mergeCell ref="CLY161:CMD161"/>
    <mergeCell ref="CME161:CMJ161"/>
    <mergeCell ref="CMK161:CMP161"/>
    <mergeCell ref="CMQ161:CMV161"/>
    <mergeCell ref="CMW161:CNB161"/>
    <mergeCell ref="CNC161:CNH161"/>
    <mergeCell ref="CKO161:CKT161"/>
    <mergeCell ref="CKU161:CKZ161"/>
    <mergeCell ref="CLA161:CLF161"/>
    <mergeCell ref="CLG161:CLL161"/>
    <mergeCell ref="CLM161:CLR161"/>
    <mergeCell ref="CLS161:CLX161"/>
    <mergeCell ref="CRM161:CRR161"/>
    <mergeCell ref="CRS161:CRX161"/>
    <mergeCell ref="CRY161:CSD161"/>
    <mergeCell ref="CSE161:CSJ161"/>
    <mergeCell ref="CSK161:CSP161"/>
    <mergeCell ref="CSQ161:CSV161"/>
    <mergeCell ref="CQC161:CQH161"/>
    <mergeCell ref="CQI161:CQN161"/>
    <mergeCell ref="CQO161:CQT161"/>
    <mergeCell ref="CQU161:CQZ161"/>
    <mergeCell ref="CRA161:CRF161"/>
    <mergeCell ref="CRG161:CRL161"/>
    <mergeCell ref="COS161:COX161"/>
    <mergeCell ref="COY161:CPD161"/>
    <mergeCell ref="CPE161:CPJ161"/>
    <mergeCell ref="CPK161:CPP161"/>
    <mergeCell ref="CPQ161:CPV161"/>
    <mergeCell ref="CPW161:CQB161"/>
    <mergeCell ref="CVQ161:CVV161"/>
    <mergeCell ref="CVW161:CWB161"/>
    <mergeCell ref="CWC161:CWH161"/>
    <mergeCell ref="CWI161:CWN161"/>
    <mergeCell ref="CWO161:CWT161"/>
    <mergeCell ref="CWU161:CWZ161"/>
    <mergeCell ref="CUG161:CUL161"/>
    <mergeCell ref="CUM161:CUR161"/>
    <mergeCell ref="CUS161:CUX161"/>
    <mergeCell ref="CUY161:CVD161"/>
    <mergeCell ref="CVE161:CVJ161"/>
    <mergeCell ref="CVK161:CVP161"/>
    <mergeCell ref="CSW161:CTB161"/>
    <mergeCell ref="CTC161:CTH161"/>
    <mergeCell ref="CTI161:CTN161"/>
    <mergeCell ref="CTO161:CTT161"/>
    <mergeCell ref="CTU161:CTZ161"/>
    <mergeCell ref="CUA161:CUF161"/>
    <mergeCell ref="CZU161:CZZ161"/>
    <mergeCell ref="DAA161:DAF161"/>
    <mergeCell ref="DAG161:DAL161"/>
    <mergeCell ref="DAM161:DAR161"/>
    <mergeCell ref="DAS161:DAX161"/>
    <mergeCell ref="DAY161:DBD161"/>
    <mergeCell ref="CYK161:CYP161"/>
    <mergeCell ref="CYQ161:CYV161"/>
    <mergeCell ref="CYW161:CZB161"/>
    <mergeCell ref="CZC161:CZH161"/>
    <mergeCell ref="CZI161:CZN161"/>
    <mergeCell ref="CZO161:CZT161"/>
    <mergeCell ref="CXA161:CXF161"/>
    <mergeCell ref="CXG161:CXL161"/>
    <mergeCell ref="CXM161:CXR161"/>
    <mergeCell ref="CXS161:CXX161"/>
    <mergeCell ref="CXY161:CYD161"/>
    <mergeCell ref="CYE161:CYJ161"/>
    <mergeCell ref="DDY161:DED161"/>
    <mergeCell ref="DEE161:DEJ161"/>
    <mergeCell ref="DEK161:DEP161"/>
    <mergeCell ref="DEQ161:DEV161"/>
    <mergeCell ref="DEW161:DFB161"/>
    <mergeCell ref="DFC161:DFH161"/>
    <mergeCell ref="DCO161:DCT161"/>
    <mergeCell ref="DCU161:DCZ161"/>
    <mergeCell ref="DDA161:DDF161"/>
    <mergeCell ref="DDG161:DDL161"/>
    <mergeCell ref="DDM161:DDR161"/>
    <mergeCell ref="DDS161:DDX161"/>
    <mergeCell ref="DBE161:DBJ161"/>
    <mergeCell ref="DBK161:DBP161"/>
    <mergeCell ref="DBQ161:DBV161"/>
    <mergeCell ref="DBW161:DCB161"/>
    <mergeCell ref="DCC161:DCH161"/>
    <mergeCell ref="DCI161:DCN161"/>
    <mergeCell ref="DIC161:DIH161"/>
    <mergeCell ref="DII161:DIN161"/>
    <mergeCell ref="DIO161:DIT161"/>
    <mergeCell ref="DIU161:DIZ161"/>
    <mergeCell ref="DJA161:DJF161"/>
    <mergeCell ref="DJG161:DJL161"/>
    <mergeCell ref="DGS161:DGX161"/>
    <mergeCell ref="DGY161:DHD161"/>
    <mergeCell ref="DHE161:DHJ161"/>
    <mergeCell ref="DHK161:DHP161"/>
    <mergeCell ref="DHQ161:DHV161"/>
    <mergeCell ref="DHW161:DIB161"/>
    <mergeCell ref="DFI161:DFN161"/>
    <mergeCell ref="DFO161:DFT161"/>
    <mergeCell ref="DFU161:DFZ161"/>
    <mergeCell ref="DGA161:DGF161"/>
    <mergeCell ref="DGG161:DGL161"/>
    <mergeCell ref="DGM161:DGR161"/>
    <mergeCell ref="DMG161:DML161"/>
    <mergeCell ref="DMM161:DMR161"/>
    <mergeCell ref="DMS161:DMX161"/>
    <mergeCell ref="DMY161:DND161"/>
    <mergeCell ref="DNE161:DNJ161"/>
    <mergeCell ref="DNK161:DNP161"/>
    <mergeCell ref="DKW161:DLB161"/>
    <mergeCell ref="DLC161:DLH161"/>
    <mergeCell ref="DLI161:DLN161"/>
    <mergeCell ref="DLO161:DLT161"/>
    <mergeCell ref="DLU161:DLZ161"/>
    <mergeCell ref="DMA161:DMF161"/>
    <mergeCell ref="DJM161:DJR161"/>
    <mergeCell ref="DJS161:DJX161"/>
    <mergeCell ref="DJY161:DKD161"/>
    <mergeCell ref="DKE161:DKJ161"/>
    <mergeCell ref="DKK161:DKP161"/>
    <mergeCell ref="DKQ161:DKV161"/>
    <mergeCell ref="DQK161:DQP161"/>
    <mergeCell ref="DQQ161:DQV161"/>
    <mergeCell ref="DQW161:DRB161"/>
    <mergeCell ref="DRC161:DRH161"/>
    <mergeCell ref="DRI161:DRN161"/>
    <mergeCell ref="DRO161:DRT161"/>
    <mergeCell ref="DPA161:DPF161"/>
    <mergeCell ref="DPG161:DPL161"/>
    <mergeCell ref="DPM161:DPR161"/>
    <mergeCell ref="DPS161:DPX161"/>
    <mergeCell ref="DPY161:DQD161"/>
    <mergeCell ref="DQE161:DQJ161"/>
    <mergeCell ref="DNQ161:DNV161"/>
    <mergeCell ref="DNW161:DOB161"/>
    <mergeCell ref="DOC161:DOH161"/>
    <mergeCell ref="DOI161:DON161"/>
    <mergeCell ref="DOO161:DOT161"/>
    <mergeCell ref="DOU161:DOZ161"/>
    <mergeCell ref="DUO161:DUT161"/>
    <mergeCell ref="DUU161:DUZ161"/>
    <mergeCell ref="DVA161:DVF161"/>
    <mergeCell ref="DVG161:DVL161"/>
    <mergeCell ref="DVM161:DVR161"/>
    <mergeCell ref="DVS161:DVX161"/>
    <mergeCell ref="DTE161:DTJ161"/>
    <mergeCell ref="DTK161:DTP161"/>
    <mergeCell ref="DTQ161:DTV161"/>
    <mergeCell ref="DTW161:DUB161"/>
    <mergeCell ref="DUC161:DUH161"/>
    <mergeCell ref="DUI161:DUN161"/>
    <mergeCell ref="DRU161:DRZ161"/>
    <mergeCell ref="DSA161:DSF161"/>
    <mergeCell ref="DSG161:DSL161"/>
    <mergeCell ref="DSM161:DSR161"/>
    <mergeCell ref="DSS161:DSX161"/>
    <mergeCell ref="DSY161:DTD161"/>
    <mergeCell ref="DYS161:DYX161"/>
    <mergeCell ref="DYY161:DZD161"/>
    <mergeCell ref="DZE161:DZJ161"/>
    <mergeCell ref="DZK161:DZP161"/>
    <mergeCell ref="DZQ161:DZV161"/>
    <mergeCell ref="DZW161:EAB161"/>
    <mergeCell ref="DXI161:DXN161"/>
    <mergeCell ref="DXO161:DXT161"/>
    <mergeCell ref="DXU161:DXZ161"/>
    <mergeCell ref="DYA161:DYF161"/>
    <mergeCell ref="DYG161:DYL161"/>
    <mergeCell ref="DYM161:DYR161"/>
    <mergeCell ref="DVY161:DWD161"/>
    <mergeCell ref="DWE161:DWJ161"/>
    <mergeCell ref="DWK161:DWP161"/>
    <mergeCell ref="DWQ161:DWV161"/>
    <mergeCell ref="DWW161:DXB161"/>
    <mergeCell ref="DXC161:DXH161"/>
    <mergeCell ref="ECW161:EDB161"/>
    <mergeCell ref="EDC161:EDH161"/>
    <mergeCell ref="EDI161:EDN161"/>
    <mergeCell ref="EDO161:EDT161"/>
    <mergeCell ref="EDU161:EDZ161"/>
    <mergeCell ref="EEA161:EEF161"/>
    <mergeCell ref="EBM161:EBR161"/>
    <mergeCell ref="EBS161:EBX161"/>
    <mergeCell ref="EBY161:ECD161"/>
    <mergeCell ref="ECE161:ECJ161"/>
    <mergeCell ref="ECK161:ECP161"/>
    <mergeCell ref="ECQ161:ECV161"/>
    <mergeCell ref="EAC161:EAH161"/>
    <mergeCell ref="EAI161:EAN161"/>
    <mergeCell ref="EAO161:EAT161"/>
    <mergeCell ref="EAU161:EAZ161"/>
    <mergeCell ref="EBA161:EBF161"/>
    <mergeCell ref="EBG161:EBL161"/>
    <mergeCell ref="EHA161:EHF161"/>
    <mergeCell ref="EHG161:EHL161"/>
    <mergeCell ref="EHM161:EHR161"/>
    <mergeCell ref="EHS161:EHX161"/>
    <mergeCell ref="EHY161:EID161"/>
    <mergeCell ref="EIE161:EIJ161"/>
    <mergeCell ref="EFQ161:EFV161"/>
    <mergeCell ref="EFW161:EGB161"/>
    <mergeCell ref="EGC161:EGH161"/>
    <mergeCell ref="EGI161:EGN161"/>
    <mergeCell ref="EGO161:EGT161"/>
    <mergeCell ref="EGU161:EGZ161"/>
    <mergeCell ref="EEG161:EEL161"/>
    <mergeCell ref="EEM161:EER161"/>
    <mergeCell ref="EES161:EEX161"/>
    <mergeCell ref="EEY161:EFD161"/>
    <mergeCell ref="EFE161:EFJ161"/>
    <mergeCell ref="EFK161:EFP161"/>
    <mergeCell ref="ELE161:ELJ161"/>
    <mergeCell ref="ELK161:ELP161"/>
    <mergeCell ref="ELQ161:ELV161"/>
    <mergeCell ref="ELW161:EMB161"/>
    <mergeCell ref="EMC161:EMH161"/>
    <mergeCell ref="EMI161:EMN161"/>
    <mergeCell ref="EJU161:EJZ161"/>
    <mergeCell ref="EKA161:EKF161"/>
    <mergeCell ref="EKG161:EKL161"/>
    <mergeCell ref="EKM161:EKR161"/>
    <mergeCell ref="EKS161:EKX161"/>
    <mergeCell ref="EKY161:ELD161"/>
    <mergeCell ref="EIK161:EIP161"/>
    <mergeCell ref="EIQ161:EIV161"/>
    <mergeCell ref="EIW161:EJB161"/>
    <mergeCell ref="EJC161:EJH161"/>
    <mergeCell ref="EJI161:EJN161"/>
    <mergeCell ref="EJO161:EJT161"/>
    <mergeCell ref="EPI161:EPN161"/>
    <mergeCell ref="EPO161:EPT161"/>
    <mergeCell ref="EPU161:EPZ161"/>
    <mergeCell ref="EQA161:EQF161"/>
    <mergeCell ref="EQG161:EQL161"/>
    <mergeCell ref="EQM161:EQR161"/>
    <mergeCell ref="ENY161:EOD161"/>
    <mergeCell ref="EOE161:EOJ161"/>
    <mergeCell ref="EOK161:EOP161"/>
    <mergeCell ref="EOQ161:EOV161"/>
    <mergeCell ref="EOW161:EPB161"/>
    <mergeCell ref="EPC161:EPH161"/>
    <mergeCell ref="EMO161:EMT161"/>
    <mergeCell ref="EMU161:EMZ161"/>
    <mergeCell ref="ENA161:ENF161"/>
    <mergeCell ref="ENG161:ENL161"/>
    <mergeCell ref="ENM161:ENR161"/>
    <mergeCell ref="ENS161:ENX161"/>
    <mergeCell ref="ETM161:ETR161"/>
    <mergeCell ref="ETS161:ETX161"/>
    <mergeCell ref="ETY161:EUD161"/>
    <mergeCell ref="EUE161:EUJ161"/>
    <mergeCell ref="EUK161:EUP161"/>
    <mergeCell ref="EUQ161:EUV161"/>
    <mergeCell ref="ESC161:ESH161"/>
    <mergeCell ref="ESI161:ESN161"/>
    <mergeCell ref="ESO161:EST161"/>
    <mergeCell ref="ESU161:ESZ161"/>
    <mergeCell ref="ETA161:ETF161"/>
    <mergeCell ref="ETG161:ETL161"/>
    <mergeCell ref="EQS161:EQX161"/>
    <mergeCell ref="EQY161:ERD161"/>
    <mergeCell ref="ERE161:ERJ161"/>
    <mergeCell ref="ERK161:ERP161"/>
    <mergeCell ref="ERQ161:ERV161"/>
    <mergeCell ref="ERW161:ESB161"/>
    <mergeCell ref="EXQ161:EXV161"/>
    <mergeCell ref="EXW161:EYB161"/>
    <mergeCell ref="EYC161:EYH161"/>
    <mergeCell ref="EYI161:EYN161"/>
    <mergeCell ref="EYO161:EYT161"/>
    <mergeCell ref="EYU161:EYZ161"/>
    <mergeCell ref="EWG161:EWL161"/>
    <mergeCell ref="EWM161:EWR161"/>
    <mergeCell ref="EWS161:EWX161"/>
    <mergeCell ref="EWY161:EXD161"/>
    <mergeCell ref="EXE161:EXJ161"/>
    <mergeCell ref="EXK161:EXP161"/>
    <mergeCell ref="EUW161:EVB161"/>
    <mergeCell ref="EVC161:EVH161"/>
    <mergeCell ref="EVI161:EVN161"/>
    <mergeCell ref="EVO161:EVT161"/>
    <mergeCell ref="EVU161:EVZ161"/>
    <mergeCell ref="EWA161:EWF161"/>
    <mergeCell ref="FBU161:FBZ161"/>
    <mergeCell ref="FCA161:FCF161"/>
    <mergeCell ref="FCG161:FCL161"/>
    <mergeCell ref="FCM161:FCR161"/>
    <mergeCell ref="FCS161:FCX161"/>
    <mergeCell ref="FCY161:FDD161"/>
    <mergeCell ref="FAK161:FAP161"/>
    <mergeCell ref="FAQ161:FAV161"/>
    <mergeCell ref="FAW161:FBB161"/>
    <mergeCell ref="FBC161:FBH161"/>
    <mergeCell ref="FBI161:FBN161"/>
    <mergeCell ref="FBO161:FBT161"/>
    <mergeCell ref="EZA161:EZF161"/>
    <mergeCell ref="EZG161:EZL161"/>
    <mergeCell ref="EZM161:EZR161"/>
    <mergeCell ref="EZS161:EZX161"/>
    <mergeCell ref="EZY161:FAD161"/>
    <mergeCell ref="FAE161:FAJ161"/>
    <mergeCell ref="FFY161:FGD161"/>
    <mergeCell ref="FGE161:FGJ161"/>
    <mergeCell ref="FGK161:FGP161"/>
    <mergeCell ref="FGQ161:FGV161"/>
    <mergeCell ref="FGW161:FHB161"/>
    <mergeCell ref="FHC161:FHH161"/>
    <mergeCell ref="FEO161:FET161"/>
    <mergeCell ref="FEU161:FEZ161"/>
    <mergeCell ref="FFA161:FFF161"/>
    <mergeCell ref="FFG161:FFL161"/>
    <mergeCell ref="FFM161:FFR161"/>
    <mergeCell ref="FFS161:FFX161"/>
    <mergeCell ref="FDE161:FDJ161"/>
    <mergeCell ref="FDK161:FDP161"/>
    <mergeCell ref="FDQ161:FDV161"/>
    <mergeCell ref="FDW161:FEB161"/>
    <mergeCell ref="FEC161:FEH161"/>
    <mergeCell ref="FEI161:FEN161"/>
    <mergeCell ref="FKC161:FKH161"/>
    <mergeCell ref="FKI161:FKN161"/>
    <mergeCell ref="FKO161:FKT161"/>
    <mergeCell ref="FKU161:FKZ161"/>
    <mergeCell ref="FLA161:FLF161"/>
    <mergeCell ref="FLG161:FLL161"/>
    <mergeCell ref="FIS161:FIX161"/>
    <mergeCell ref="FIY161:FJD161"/>
    <mergeCell ref="FJE161:FJJ161"/>
    <mergeCell ref="FJK161:FJP161"/>
    <mergeCell ref="FJQ161:FJV161"/>
    <mergeCell ref="FJW161:FKB161"/>
    <mergeCell ref="FHI161:FHN161"/>
    <mergeCell ref="FHO161:FHT161"/>
    <mergeCell ref="FHU161:FHZ161"/>
    <mergeCell ref="FIA161:FIF161"/>
    <mergeCell ref="FIG161:FIL161"/>
    <mergeCell ref="FIM161:FIR161"/>
    <mergeCell ref="FOG161:FOL161"/>
    <mergeCell ref="FOM161:FOR161"/>
    <mergeCell ref="FOS161:FOX161"/>
    <mergeCell ref="FOY161:FPD161"/>
    <mergeCell ref="FPE161:FPJ161"/>
    <mergeCell ref="FPK161:FPP161"/>
    <mergeCell ref="FMW161:FNB161"/>
    <mergeCell ref="FNC161:FNH161"/>
    <mergeCell ref="FNI161:FNN161"/>
    <mergeCell ref="FNO161:FNT161"/>
    <mergeCell ref="FNU161:FNZ161"/>
    <mergeCell ref="FOA161:FOF161"/>
    <mergeCell ref="FLM161:FLR161"/>
    <mergeCell ref="FLS161:FLX161"/>
    <mergeCell ref="FLY161:FMD161"/>
    <mergeCell ref="FME161:FMJ161"/>
    <mergeCell ref="FMK161:FMP161"/>
    <mergeCell ref="FMQ161:FMV161"/>
    <mergeCell ref="FSK161:FSP161"/>
    <mergeCell ref="FSQ161:FSV161"/>
    <mergeCell ref="FSW161:FTB161"/>
    <mergeCell ref="FTC161:FTH161"/>
    <mergeCell ref="FTI161:FTN161"/>
    <mergeCell ref="FTO161:FTT161"/>
    <mergeCell ref="FRA161:FRF161"/>
    <mergeCell ref="FRG161:FRL161"/>
    <mergeCell ref="FRM161:FRR161"/>
    <mergeCell ref="FRS161:FRX161"/>
    <mergeCell ref="FRY161:FSD161"/>
    <mergeCell ref="FSE161:FSJ161"/>
    <mergeCell ref="FPQ161:FPV161"/>
    <mergeCell ref="FPW161:FQB161"/>
    <mergeCell ref="FQC161:FQH161"/>
    <mergeCell ref="FQI161:FQN161"/>
    <mergeCell ref="FQO161:FQT161"/>
    <mergeCell ref="FQU161:FQZ161"/>
    <mergeCell ref="FWO161:FWT161"/>
    <mergeCell ref="FWU161:FWZ161"/>
    <mergeCell ref="FXA161:FXF161"/>
    <mergeCell ref="FXG161:FXL161"/>
    <mergeCell ref="FXM161:FXR161"/>
    <mergeCell ref="FXS161:FXX161"/>
    <mergeCell ref="FVE161:FVJ161"/>
    <mergeCell ref="FVK161:FVP161"/>
    <mergeCell ref="FVQ161:FVV161"/>
    <mergeCell ref="FVW161:FWB161"/>
    <mergeCell ref="FWC161:FWH161"/>
    <mergeCell ref="FWI161:FWN161"/>
    <mergeCell ref="FTU161:FTZ161"/>
    <mergeCell ref="FUA161:FUF161"/>
    <mergeCell ref="FUG161:FUL161"/>
    <mergeCell ref="FUM161:FUR161"/>
    <mergeCell ref="FUS161:FUX161"/>
    <mergeCell ref="FUY161:FVD161"/>
    <mergeCell ref="GAS161:GAX161"/>
    <mergeCell ref="GAY161:GBD161"/>
    <mergeCell ref="GBE161:GBJ161"/>
    <mergeCell ref="GBK161:GBP161"/>
    <mergeCell ref="GBQ161:GBV161"/>
    <mergeCell ref="GBW161:GCB161"/>
    <mergeCell ref="FZI161:FZN161"/>
    <mergeCell ref="FZO161:FZT161"/>
    <mergeCell ref="FZU161:FZZ161"/>
    <mergeCell ref="GAA161:GAF161"/>
    <mergeCell ref="GAG161:GAL161"/>
    <mergeCell ref="GAM161:GAR161"/>
    <mergeCell ref="FXY161:FYD161"/>
    <mergeCell ref="FYE161:FYJ161"/>
    <mergeCell ref="FYK161:FYP161"/>
    <mergeCell ref="FYQ161:FYV161"/>
    <mergeCell ref="FYW161:FZB161"/>
    <mergeCell ref="FZC161:FZH161"/>
    <mergeCell ref="GEW161:GFB161"/>
    <mergeCell ref="GFC161:GFH161"/>
    <mergeCell ref="GFI161:GFN161"/>
    <mergeCell ref="GFO161:GFT161"/>
    <mergeCell ref="GFU161:GFZ161"/>
    <mergeCell ref="GGA161:GGF161"/>
    <mergeCell ref="GDM161:GDR161"/>
    <mergeCell ref="GDS161:GDX161"/>
    <mergeCell ref="GDY161:GED161"/>
    <mergeCell ref="GEE161:GEJ161"/>
    <mergeCell ref="GEK161:GEP161"/>
    <mergeCell ref="GEQ161:GEV161"/>
    <mergeCell ref="GCC161:GCH161"/>
    <mergeCell ref="GCI161:GCN161"/>
    <mergeCell ref="GCO161:GCT161"/>
    <mergeCell ref="GCU161:GCZ161"/>
    <mergeCell ref="GDA161:GDF161"/>
    <mergeCell ref="GDG161:GDL161"/>
    <mergeCell ref="GJA161:GJF161"/>
    <mergeCell ref="GJG161:GJL161"/>
    <mergeCell ref="GJM161:GJR161"/>
    <mergeCell ref="GJS161:GJX161"/>
    <mergeCell ref="GJY161:GKD161"/>
    <mergeCell ref="GKE161:GKJ161"/>
    <mergeCell ref="GHQ161:GHV161"/>
    <mergeCell ref="GHW161:GIB161"/>
    <mergeCell ref="GIC161:GIH161"/>
    <mergeCell ref="GII161:GIN161"/>
    <mergeCell ref="GIO161:GIT161"/>
    <mergeCell ref="GIU161:GIZ161"/>
    <mergeCell ref="GGG161:GGL161"/>
    <mergeCell ref="GGM161:GGR161"/>
    <mergeCell ref="GGS161:GGX161"/>
    <mergeCell ref="GGY161:GHD161"/>
    <mergeCell ref="GHE161:GHJ161"/>
    <mergeCell ref="GHK161:GHP161"/>
    <mergeCell ref="GNE161:GNJ161"/>
    <mergeCell ref="GNK161:GNP161"/>
    <mergeCell ref="GNQ161:GNV161"/>
    <mergeCell ref="GNW161:GOB161"/>
    <mergeCell ref="GOC161:GOH161"/>
    <mergeCell ref="GOI161:GON161"/>
    <mergeCell ref="GLU161:GLZ161"/>
    <mergeCell ref="GMA161:GMF161"/>
    <mergeCell ref="GMG161:GML161"/>
    <mergeCell ref="GMM161:GMR161"/>
    <mergeCell ref="GMS161:GMX161"/>
    <mergeCell ref="GMY161:GND161"/>
    <mergeCell ref="GKK161:GKP161"/>
    <mergeCell ref="GKQ161:GKV161"/>
    <mergeCell ref="GKW161:GLB161"/>
    <mergeCell ref="GLC161:GLH161"/>
    <mergeCell ref="GLI161:GLN161"/>
    <mergeCell ref="GLO161:GLT161"/>
    <mergeCell ref="GRI161:GRN161"/>
    <mergeCell ref="GRO161:GRT161"/>
    <mergeCell ref="GRU161:GRZ161"/>
    <mergeCell ref="GSA161:GSF161"/>
    <mergeCell ref="GSG161:GSL161"/>
    <mergeCell ref="GSM161:GSR161"/>
    <mergeCell ref="GPY161:GQD161"/>
    <mergeCell ref="GQE161:GQJ161"/>
    <mergeCell ref="GQK161:GQP161"/>
    <mergeCell ref="GQQ161:GQV161"/>
    <mergeCell ref="GQW161:GRB161"/>
    <mergeCell ref="GRC161:GRH161"/>
    <mergeCell ref="GOO161:GOT161"/>
    <mergeCell ref="GOU161:GOZ161"/>
    <mergeCell ref="GPA161:GPF161"/>
    <mergeCell ref="GPG161:GPL161"/>
    <mergeCell ref="GPM161:GPR161"/>
    <mergeCell ref="GPS161:GPX161"/>
    <mergeCell ref="GVM161:GVR161"/>
    <mergeCell ref="GVS161:GVX161"/>
    <mergeCell ref="GVY161:GWD161"/>
    <mergeCell ref="GWE161:GWJ161"/>
    <mergeCell ref="GWK161:GWP161"/>
    <mergeCell ref="GWQ161:GWV161"/>
    <mergeCell ref="GUC161:GUH161"/>
    <mergeCell ref="GUI161:GUN161"/>
    <mergeCell ref="GUO161:GUT161"/>
    <mergeCell ref="GUU161:GUZ161"/>
    <mergeCell ref="GVA161:GVF161"/>
    <mergeCell ref="GVG161:GVL161"/>
    <mergeCell ref="GSS161:GSX161"/>
    <mergeCell ref="GSY161:GTD161"/>
    <mergeCell ref="GTE161:GTJ161"/>
    <mergeCell ref="GTK161:GTP161"/>
    <mergeCell ref="GTQ161:GTV161"/>
    <mergeCell ref="GTW161:GUB161"/>
    <mergeCell ref="GZQ161:GZV161"/>
    <mergeCell ref="GZW161:HAB161"/>
    <mergeCell ref="HAC161:HAH161"/>
    <mergeCell ref="HAI161:HAN161"/>
    <mergeCell ref="HAO161:HAT161"/>
    <mergeCell ref="HAU161:HAZ161"/>
    <mergeCell ref="GYG161:GYL161"/>
    <mergeCell ref="GYM161:GYR161"/>
    <mergeCell ref="GYS161:GYX161"/>
    <mergeCell ref="GYY161:GZD161"/>
    <mergeCell ref="GZE161:GZJ161"/>
    <mergeCell ref="GZK161:GZP161"/>
    <mergeCell ref="GWW161:GXB161"/>
    <mergeCell ref="GXC161:GXH161"/>
    <mergeCell ref="GXI161:GXN161"/>
    <mergeCell ref="GXO161:GXT161"/>
    <mergeCell ref="GXU161:GXZ161"/>
    <mergeCell ref="GYA161:GYF161"/>
    <mergeCell ref="HDU161:HDZ161"/>
    <mergeCell ref="HEA161:HEF161"/>
    <mergeCell ref="HEG161:HEL161"/>
    <mergeCell ref="HEM161:HER161"/>
    <mergeCell ref="HES161:HEX161"/>
    <mergeCell ref="HEY161:HFD161"/>
    <mergeCell ref="HCK161:HCP161"/>
    <mergeCell ref="HCQ161:HCV161"/>
    <mergeCell ref="HCW161:HDB161"/>
    <mergeCell ref="HDC161:HDH161"/>
    <mergeCell ref="HDI161:HDN161"/>
    <mergeCell ref="HDO161:HDT161"/>
    <mergeCell ref="HBA161:HBF161"/>
    <mergeCell ref="HBG161:HBL161"/>
    <mergeCell ref="HBM161:HBR161"/>
    <mergeCell ref="HBS161:HBX161"/>
    <mergeCell ref="HBY161:HCD161"/>
    <mergeCell ref="HCE161:HCJ161"/>
    <mergeCell ref="HHY161:HID161"/>
    <mergeCell ref="HIE161:HIJ161"/>
    <mergeCell ref="HIK161:HIP161"/>
    <mergeCell ref="HIQ161:HIV161"/>
    <mergeCell ref="HIW161:HJB161"/>
    <mergeCell ref="HJC161:HJH161"/>
    <mergeCell ref="HGO161:HGT161"/>
    <mergeCell ref="HGU161:HGZ161"/>
    <mergeCell ref="HHA161:HHF161"/>
    <mergeCell ref="HHG161:HHL161"/>
    <mergeCell ref="HHM161:HHR161"/>
    <mergeCell ref="HHS161:HHX161"/>
    <mergeCell ref="HFE161:HFJ161"/>
    <mergeCell ref="HFK161:HFP161"/>
    <mergeCell ref="HFQ161:HFV161"/>
    <mergeCell ref="HFW161:HGB161"/>
    <mergeCell ref="HGC161:HGH161"/>
    <mergeCell ref="HGI161:HGN161"/>
    <mergeCell ref="HMC161:HMH161"/>
    <mergeCell ref="HMI161:HMN161"/>
    <mergeCell ref="HMO161:HMT161"/>
    <mergeCell ref="HMU161:HMZ161"/>
    <mergeCell ref="HNA161:HNF161"/>
    <mergeCell ref="HNG161:HNL161"/>
    <mergeCell ref="HKS161:HKX161"/>
    <mergeCell ref="HKY161:HLD161"/>
    <mergeCell ref="HLE161:HLJ161"/>
    <mergeCell ref="HLK161:HLP161"/>
    <mergeCell ref="HLQ161:HLV161"/>
    <mergeCell ref="HLW161:HMB161"/>
    <mergeCell ref="HJI161:HJN161"/>
    <mergeCell ref="HJO161:HJT161"/>
    <mergeCell ref="HJU161:HJZ161"/>
    <mergeCell ref="HKA161:HKF161"/>
    <mergeCell ref="HKG161:HKL161"/>
    <mergeCell ref="HKM161:HKR161"/>
    <mergeCell ref="HQG161:HQL161"/>
    <mergeCell ref="HQM161:HQR161"/>
    <mergeCell ref="HQS161:HQX161"/>
    <mergeCell ref="HQY161:HRD161"/>
    <mergeCell ref="HRE161:HRJ161"/>
    <mergeCell ref="HRK161:HRP161"/>
    <mergeCell ref="HOW161:HPB161"/>
    <mergeCell ref="HPC161:HPH161"/>
    <mergeCell ref="HPI161:HPN161"/>
    <mergeCell ref="HPO161:HPT161"/>
    <mergeCell ref="HPU161:HPZ161"/>
    <mergeCell ref="HQA161:HQF161"/>
    <mergeCell ref="HNM161:HNR161"/>
    <mergeCell ref="HNS161:HNX161"/>
    <mergeCell ref="HNY161:HOD161"/>
    <mergeCell ref="HOE161:HOJ161"/>
    <mergeCell ref="HOK161:HOP161"/>
    <mergeCell ref="HOQ161:HOV161"/>
    <mergeCell ref="HUK161:HUP161"/>
    <mergeCell ref="HUQ161:HUV161"/>
    <mergeCell ref="HUW161:HVB161"/>
    <mergeCell ref="HVC161:HVH161"/>
    <mergeCell ref="HVI161:HVN161"/>
    <mergeCell ref="HVO161:HVT161"/>
    <mergeCell ref="HTA161:HTF161"/>
    <mergeCell ref="HTG161:HTL161"/>
    <mergeCell ref="HTM161:HTR161"/>
    <mergeCell ref="HTS161:HTX161"/>
    <mergeCell ref="HTY161:HUD161"/>
    <mergeCell ref="HUE161:HUJ161"/>
    <mergeCell ref="HRQ161:HRV161"/>
    <mergeCell ref="HRW161:HSB161"/>
    <mergeCell ref="HSC161:HSH161"/>
    <mergeCell ref="HSI161:HSN161"/>
    <mergeCell ref="HSO161:HST161"/>
    <mergeCell ref="HSU161:HSZ161"/>
    <mergeCell ref="HYO161:HYT161"/>
    <mergeCell ref="HYU161:HYZ161"/>
    <mergeCell ref="HZA161:HZF161"/>
    <mergeCell ref="HZG161:HZL161"/>
    <mergeCell ref="HZM161:HZR161"/>
    <mergeCell ref="HZS161:HZX161"/>
    <mergeCell ref="HXE161:HXJ161"/>
    <mergeCell ref="HXK161:HXP161"/>
    <mergeCell ref="HXQ161:HXV161"/>
    <mergeCell ref="HXW161:HYB161"/>
    <mergeCell ref="HYC161:HYH161"/>
    <mergeCell ref="HYI161:HYN161"/>
    <mergeCell ref="HVU161:HVZ161"/>
    <mergeCell ref="HWA161:HWF161"/>
    <mergeCell ref="HWG161:HWL161"/>
    <mergeCell ref="HWM161:HWR161"/>
    <mergeCell ref="HWS161:HWX161"/>
    <mergeCell ref="HWY161:HXD161"/>
    <mergeCell ref="ICS161:ICX161"/>
    <mergeCell ref="ICY161:IDD161"/>
    <mergeCell ref="IDE161:IDJ161"/>
    <mergeCell ref="IDK161:IDP161"/>
    <mergeCell ref="IDQ161:IDV161"/>
    <mergeCell ref="IDW161:IEB161"/>
    <mergeCell ref="IBI161:IBN161"/>
    <mergeCell ref="IBO161:IBT161"/>
    <mergeCell ref="IBU161:IBZ161"/>
    <mergeCell ref="ICA161:ICF161"/>
    <mergeCell ref="ICG161:ICL161"/>
    <mergeCell ref="ICM161:ICR161"/>
    <mergeCell ref="HZY161:IAD161"/>
    <mergeCell ref="IAE161:IAJ161"/>
    <mergeCell ref="IAK161:IAP161"/>
    <mergeCell ref="IAQ161:IAV161"/>
    <mergeCell ref="IAW161:IBB161"/>
    <mergeCell ref="IBC161:IBH161"/>
    <mergeCell ref="IGW161:IHB161"/>
    <mergeCell ref="IHC161:IHH161"/>
    <mergeCell ref="IHI161:IHN161"/>
    <mergeCell ref="IHO161:IHT161"/>
    <mergeCell ref="IHU161:IHZ161"/>
    <mergeCell ref="IIA161:IIF161"/>
    <mergeCell ref="IFM161:IFR161"/>
    <mergeCell ref="IFS161:IFX161"/>
    <mergeCell ref="IFY161:IGD161"/>
    <mergeCell ref="IGE161:IGJ161"/>
    <mergeCell ref="IGK161:IGP161"/>
    <mergeCell ref="IGQ161:IGV161"/>
    <mergeCell ref="IEC161:IEH161"/>
    <mergeCell ref="IEI161:IEN161"/>
    <mergeCell ref="IEO161:IET161"/>
    <mergeCell ref="IEU161:IEZ161"/>
    <mergeCell ref="IFA161:IFF161"/>
    <mergeCell ref="IFG161:IFL161"/>
    <mergeCell ref="ILA161:ILF161"/>
    <mergeCell ref="ILG161:ILL161"/>
    <mergeCell ref="ILM161:ILR161"/>
    <mergeCell ref="ILS161:ILX161"/>
    <mergeCell ref="ILY161:IMD161"/>
    <mergeCell ref="IME161:IMJ161"/>
    <mergeCell ref="IJQ161:IJV161"/>
    <mergeCell ref="IJW161:IKB161"/>
    <mergeCell ref="IKC161:IKH161"/>
    <mergeCell ref="IKI161:IKN161"/>
    <mergeCell ref="IKO161:IKT161"/>
    <mergeCell ref="IKU161:IKZ161"/>
    <mergeCell ref="IIG161:IIL161"/>
    <mergeCell ref="IIM161:IIR161"/>
    <mergeCell ref="IIS161:IIX161"/>
    <mergeCell ref="IIY161:IJD161"/>
    <mergeCell ref="IJE161:IJJ161"/>
    <mergeCell ref="IJK161:IJP161"/>
    <mergeCell ref="IPE161:IPJ161"/>
    <mergeCell ref="IPK161:IPP161"/>
    <mergeCell ref="IPQ161:IPV161"/>
    <mergeCell ref="IPW161:IQB161"/>
    <mergeCell ref="IQC161:IQH161"/>
    <mergeCell ref="IQI161:IQN161"/>
    <mergeCell ref="INU161:INZ161"/>
    <mergeCell ref="IOA161:IOF161"/>
    <mergeCell ref="IOG161:IOL161"/>
    <mergeCell ref="IOM161:IOR161"/>
    <mergeCell ref="IOS161:IOX161"/>
    <mergeCell ref="IOY161:IPD161"/>
    <mergeCell ref="IMK161:IMP161"/>
    <mergeCell ref="IMQ161:IMV161"/>
    <mergeCell ref="IMW161:INB161"/>
    <mergeCell ref="INC161:INH161"/>
    <mergeCell ref="INI161:INN161"/>
    <mergeCell ref="INO161:INT161"/>
    <mergeCell ref="ITI161:ITN161"/>
    <mergeCell ref="ITO161:ITT161"/>
    <mergeCell ref="ITU161:ITZ161"/>
    <mergeCell ref="IUA161:IUF161"/>
    <mergeCell ref="IUG161:IUL161"/>
    <mergeCell ref="IUM161:IUR161"/>
    <mergeCell ref="IRY161:ISD161"/>
    <mergeCell ref="ISE161:ISJ161"/>
    <mergeCell ref="ISK161:ISP161"/>
    <mergeCell ref="ISQ161:ISV161"/>
    <mergeCell ref="ISW161:ITB161"/>
    <mergeCell ref="ITC161:ITH161"/>
    <mergeCell ref="IQO161:IQT161"/>
    <mergeCell ref="IQU161:IQZ161"/>
    <mergeCell ref="IRA161:IRF161"/>
    <mergeCell ref="IRG161:IRL161"/>
    <mergeCell ref="IRM161:IRR161"/>
    <mergeCell ref="IRS161:IRX161"/>
    <mergeCell ref="IXM161:IXR161"/>
    <mergeCell ref="IXS161:IXX161"/>
    <mergeCell ref="IXY161:IYD161"/>
    <mergeCell ref="IYE161:IYJ161"/>
    <mergeCell ref="IYK161:IYP161"/>
    <mergeCell ref="IYQ161:IYV161"/>
    <mergeCell ref="IWC161:IWH161"/>
    <mergeCell ref="IWI161:IWN161"/>
    <mergeCell ref="IWO161:IWT161"/>
    <mergeCell ref="IWU161:IWZ161"/>
    <mergeCell ref="IXA161:IXF161"/>
    <mergeCell ref="IXG161:IXL161"/>
    <mergeCell ref="IUS161:IUX161"/>
    <mergeCell ref="IUY161:IVD161"/>
    <mergeCell ref="IVE161:IVJ161"/>
    <mergeCell ref="IVK161:IVP161"/>
    <mergeCell ref="IVQ161:IVV161"/>
    <mergeCell ref="IVW161:IWB161"/>
    <mergeCell ref="JBQ161:JBV161"/>
    <mergeCell ref="JBW161:JCB161"/>
    <mergeCell ref="JCC161:JCH161"/>
    <mergeCell ref="JCI161:JCN161"/>
    <mergeCell ref="JCO161:JCT161"/>
    <mergeCell ref="JCU161:JCZ161"/>
    <mergeCell ref="JAG161:JAL161"/>
    <mergeCell ref="JAM161:JAR161"/>
    <mergeCell ref="JAS161:JAX161"/>
    <mergeCell ref="JAY161:JBD161"/>
    <mergeCell ref="JBE161:JBJ161"/>
    <mergeCell ref="JBK161:JBP161"/>
    <mergeCell ref="IYW161:IZB161"/>
    <mergeCell ref="IZC161:IZH161"/>
    <mergeCell ref="IZI161:IZN161"/>
    <mergeCell ref="IZO161:IZT161"/>
    <mergeCell ref="IZU161:IZZ161"/>
    <mergeCell ref="JAA161:JAF161"/>
    <mergeCell ref="JFU161:JFZ161"/>
    <mergeCell ref="JGA161:JGF161"/>
    <mergeCell ref="JGG161:JGL161"/>
    <mergeCell ref="JGM161:JGR161"/>
    <mergeCell ref="JGS161:JGX161"/>
    <mergeCell ref="JGY161:JHD161"/>
    <mergeCell ref="JEK161:JEP161"/>
    <mergeCell ref="JEQ161:JEV161"/>
    <mergeCell ref="JEW161:JFB161"/>
    <mergeCell ref="JFC161:JFH161"/>
    <mergeCell ref="JFI161:JFN161"/>
    <mergeCell ref="JFO161:JFT161"/>
    <mergeCell ref="JDA161:JDF161"/>
    <mergeCell ref="JDG161:JDL161"/>
    <mergeCell ref="JDM161:JDR161"/>
    <mergeCell ref="JDS161:JDX161"/>
    <mergeCell ref="JDY161:JED161"/>
    <mergeCell ref="JEE161:JEJ161"/>
    <mergeCell ref="JJY161:JKD161"/>
    <mergeCell ref="JKE161:JKJ161"/>
    <mergeCell ref="JKK161:JKP161"/>
    <mergeCell ref="JKQ161:JKV161"/>
    <mergeCell ref="JKW161:JLB161"/>
    <mergeCell ref="JLC161:JLH161"/>
    <mergeCell ref="JIO161:JIT161"/>
    <mergeCell ref="JIU161:JIZ161"/>
    <mergeCell ref="JJA161:JJF161"/>
    <mergeCell ref="JJG161:JJL161"/>
    <mergeCell ref="JJM161:JJR161"/>
    <mergeCell ref="JJS161:JJX161"/>
    <mergeCell ref="JHE161:JHJ161"/>
    <mergeCell ref="JHK161:JHP161"/>
    <mergeCell ref="JHQ161:JHV161"/>
    <mergeCell ref="JHW161:JIB161"/>
    <mergeCell ref="JIC161:JIH161"/>
    <mergeCell ref="JII161:JIN161"/>
    <mergeCell ref="JOC161:JOH161"/>
    <mergeCell ref="JOI161:JON161"/>
    <mergeCell ref="JOO161:JOT161"/>
    <mergeCell ref="JOU161:JOZ161"/>
    <mergeCell ref="JPA161:JPF161"/>
    <mergeCell ref="JPG161:JPL161"/>
    <mergeCell ref="JMS161:JMX161"/>
    <mergeCell ref="JMY161:JND161"/>
    <mergeCell ref="JNE161:JNJ161"/>
    <mergeCell ref="JNK161:JNP161"/>
    <mergeCell ref="JNQ161:JNV161"/>
    <mergeCell ref="JNW161:JOB161"/>
    <mergeCell ref="JLI161:JLN161"/>
    <mergeCell ref="JLO161:JLT161"/>
    <mergeCell ref="JLU161:JLZ161"/>
    <mergeCell ref="JMA161:JMF161"/>
    <mergeCell ref="JMG161:JML161"/>
    <mergeCell ref="JMM161:JMR161"/>
    <mergeCell ref="JSG161:JSL161"/>
    <mergeCell ref="JSM161:JSR161"/>
    <mergeCell ref="JSS161:JSX161"/>
    <mergeCell ref="JSY161:JTD161"/>
    <mergeCell ref="JTE161:JTJ161"/>
    <mergeCell ref="JTK161:JTP161"/>
    <mergeCell ref="JQW161:JRB161"/>
    <mergeCell ref="JRC161:JRH161"/>
    <mergeCell ref="JRI161:JRN161"/>
    <mergeCell ref="JRO161:JRT161"/>
    <mergeCell ref="JRU161:JRZ161"/>
    <mergeCell ref="JSA161:JSF161"/>
    <mergeCell ref="JPM161:JPR161"/>
    <mergeCell ref="JPS161:JPX161"/>
    <mergeCell ref="JPY161:JQD161"/>
    <mergeCell ref="JQE161:JQJ161"/>
    <mergeCell ref="JQK161:JQP161"/>
    <mergeCell ref="JQQ161:JQV161"/>
    <mergeCell ref="JWK161:JWP161"/>
    <mergeCell ref="JWQ161:JWV161"/>
    <mergeCell ref="JWW161:JXB161"/>
    <mergeCell ref="JXC161:JXH161"/>
    <mergeCell ref="JXI161:JXN161"/>
    <mergeCell ref="JXO161:JXT161"/>
    <mergeCell ref="JVA161:JVF161"/>
    <mergeCell ref="JVG161:JVL161"/>
    <mergeCell ref="JVM161:JVR161"/>
    <mergeCell ref="JVS161:JVX161"/>
    <mergeCell ref="JVY161:JWD161"/>
    <mergeCell ref="JWE161:JWJ161"/>
    <mergeCell ref="JTQ161:JTV161"/>
    <mergeCell ref="JTW161:JUB161"/>
    <mergeCell ref="JUC161:JUH161"/>
    <mergeCell ref="JUI161:JUN161"/>
    <mergeCell ref="JUO161:JUT161"/>
    <mergeCell ref="JUU161:JUZ161"/>
    <mergeCell ref="KAO161:KAT161"/>
    <mergeCell ref="KAU161:KAZ161"/>
    <mergeCell ref="KBA161:KBF161"/>
    <mergeCell ref="KBG161:KBL161"/>
    <mergeCell ref="KBM161:KBR161"/>
    <mergeCell ref="KBS161:KBX161"/>
    <mergeCell ref="JZE161:JZJ161"/>
    <mergeCell ref="JZK161:JZP161"/>
    <mergeCell ref="JZQ161:JZV161"/>
    <mergeCell ref="JZW161:KAB161"/>
    <mergeCell ref="KAC161:KAH161"/>
    <mergeCell ref="KAI161:KAN161"/>
    <mergeCell ref="JXU161:JXZ161"/>
    <mergeCell ref="JYA161:JYF161"/>
    <mergeCell ref="JYG161:JYL161"/>
    <mergeCell ref="JYM161:JYR161"/>
    <mergeCell ref="JYS161:JYX161"/>
    <mergeCell ref="JYY161:JZD161"/>
    <mergeCell ref="KES161:KEX161"/>
    <mergeCell ref="KEY161:KFD161"/>
    <mergeCell ref="KFE161:KFJ161"/>
    <mergeCell ref="KFK161:KFP161"/>
    <mergeCell ref="KFQ161:KFV161"/>
    <mergeCell ref="KFW161:KGB161"/>
    <mergeCell ref="KDI161:KDN161"/>
    <mergeCell ref="KDO161:KDT161"/>
    <mergeCell ref="KDU161:KDZ161"/>
    <mergeCell ref="KEA161:KEF161"/>
    <mergeCell ref="KEG161:KEL161"/>
    <mergeCell ref="KEM161:KER161"/>
    <mergeCell ref="KBY161:KCD161"/>
    <mergeCell ref="KCE161:KCJ161"/>
    <mergeCell ref="KCK161:KCP161"/>
    <mergeCell ref="KCQ161:KCV161"/>
    <mergeCell ref="KCW161:KDB161"/>
    <mergeCell ref="KDC161:KDH161"/>
    <mergeCell ref="KIW161:KJB161"/>
    <mergeCell ref="KJC161:KJH161"/>
    <mergeCell ref="KJI161:KJN161"/>
    <mergeCell ref="KJO161:KJT161"/>
    <mergeCell ref="KJU161:KJZ161"/>
    <mergeCell ref="KKA161:KKF161"/>
    <mergeCell ref="KHM161:KHR161"/>
    <mergeCell ref="KHS161:KHX161"/>
    <mergeCell ref="KHY161:KID161"/>
    <mergeCell ref="KIE161:KIJ161"/>
    <mergeCell ref="KIK161:KIP161"/>
    <mergeCell ref="KIQ161:KIV161"/>
    <mergeCell ref="KGC161:KGH161"/>
    <mergeCell ref="KGI161:KGN161"/>
    <mergeCell ref="KGO161:KGT161"/>
    <mergeCell ref="KGU161:KGZ161"/>
    <mergeCell ref="KHA161:KHF161"/>
    <mergeCell ref="KHG161:KHL161"/>
    <mergeCell ref="KNA161:KNF161"/>
    <mergeCell ref="KNG161:KNL161"/>
    <mergeCell ref="KNM161:KNR161"/>
    <mergeCell ref="KNS161:KNX161"/>
    <mergeCell ref="KNY161:KOD161"/>
    <mergeCell ref="KOE161:KOJ161"/>
    <mergeCell ref="KLQ161:KLV161"/>
    <mergeCell ref="KLW161:KMB161"/>
    <mergeCell ref="KMC161:KMH161"/>
    <mergeCell ref="KMI161:KMN161"/>
    <mergeCell ref="KMO161:KMT161"/>
    <mergeCell ref="KMU161:KMZ161"/>
    <mergeCell ref="KKG161:KKL161"/>
    <mergeCell ref="KKM161:KKR161"/>
    <mergeCell ref="KKS161:KKX161"/>
    <mergeCell ref="KKY161:KLD161"/>
    <mergeCell ref="KLE161:KLJ161"/>
    <mergeCell ref="KLK161:KLP161"/>
    <mergeCell ref="KRE161:KRJ161"/>
    <mergeCell ref="KRK161:KRP161"/>
    <mergeCell ref="KRQ161:KRV161"/>
    <mergeCell ref="KRW161:KSB161"/>
    <mergeCell ref="KSC161:KSH161"/>
    <mergeCell ref="KSI161:KSN161"/>
    <mergeCell ref="KPU161:KPZ161"/>
    <mergeCell ref="KQA161:KQF161"/>
    <mergeCell ref="KQG161:KQL161"/>
    <mergeCell ref="KQM161:KQR161"/>
    <mergeCell ref="KQS161:KQX161"/>
    <mergeCell ref="KQY161:KRD161"/>
    <mergeCell ref="KOK161:KOP161"/>
    <mergeCell ref="KOQ161:KOV161"/>
    <mergeCell ref="KOW161:KPB161"/>
    <mergeCell ref="KPC161:KPH161"/>
    <mergeCell ref="KPI161:KPN161"/>
    <mergeCell ref="KPO161:KPT161"/>
    <mergeCell ref="KVI161:KVN161"/>
    <mergeCell ref="KVO161:KVT161"/>
    <mergeCell ref="KVU161:KVZ161"/>
    <mergeCell ref="KWA161:KWF161"/>
    <mergeCell ref="KWG161:KWL161"/>
    <mergeCell ref="KWM161:KWR161"/>
    <mergeCell ref="KTY161:KUD161"/>
    <mergeCell ref="KUE161:KUJ161"/>
    <mergeCell ref="KUK161:KUP161"/>
    <mergeCell ref="KUQ161:KUV161"/>
    <mergeCell ref="KUW161:KVB161"/>
    <mergeCell ref="KVC161:KVH161"/>
    <mergeCell ref="KSO161:KST161"/>
    <mergeCell ref="KSU161:KSZ161"/>
    <mergeCell ref="KTA161:KTF161"/>
    <mergeCell ref="KTG161:KTL161"/>
    <mergeCell ref="KTM161:KTR161"/>
    <mergeCell ref="KTS161:KTX161"/>
    <mergeCell ref="KZM161:KZR161"/>
    <mergeCell ref="KZS161:KZX161"/>
    <mergeCell ref="KZY161:LAD161"/>
    <mergeCell ref="LAE161:LAJ161"/>
    <mergeCell ref="LAK161:LAP161"/>
    <mergeCell ref="LAQ161:LAV161"/>
    <mergeCell ref="KYC161:KYH161"/>
    <mergeCell ref="KYI161:KYN161"/>
    <mergeCell ref="KYO161:KYT161"/>
    <mergeCell ref="KYU161:KYZ161"/>
    <mergeCell ref="KZA161:KZF161"/>
    <mergeCell ref="KZG161:KZL161"/>
    <mergeCell ref="KWS161:KWX161"/>
    <mergeCell ref="KWY161:KXD161"/>
    <mergeCell ref="KXE161:KXJ161"/>
    <mergeCell ref="KXK161:KXP161"/>
    <mergeCell ref="KXQ161:KXV161"/>
    <mergeCell ref="KXW161:KYB161"/>
    <mergeCell ref="LDQ161:LDV161"/>
    <mergeCell ref="LDW161:LEB161"/>
    <mergeCell ref="LEC161:LEH161"/>
    <mergeCell ref="LEI161:LEN161"/>
    <mergeCell ref="LEO161:LET161"/>
    <mergeCell ref="LEU161:LEZ161"/>
    <mergeCell ref="LCG161:LCL161"/>
    <mergeCell ref="LCM161:LCR161"/>
    <mergeCell ref="LCS161:LCX161"/>
    <mergeCell ref="LCY161:LDD161"/>
    <mergeCell ref="LDE161:LDJ161"/>
    <mergeCell ref="LDK161:LDP161"/>
    <mergeCell ref="LAW161:LBB161"/>
    <mergeCell ref="LBC161:LBH161"/>
    <mergeCell ref="LBI161:LBN161"/>
    <mergeCell ref="LBO161:LBT161"/>
    <mergeCell ref="LBU161:LBZ161"/>
    <mergeCell ref="LCA161:LCF161"/>
    <mergeCell ref="LHU161:LHZ161"/>
    <mergeCell ref="LIA161:LIF161"/>
    <mergeCell ref="LIG161:LIL161"/>
    <mergeCell ref="LIM161:LIR161"/>
    <mergeCell ref="LIS161:LIX161"/>
    <mergeCell ref="LIY161:LJD161"/>
    <mergeCell ref="LGK161:LGP161"/>
    <mergeCell ref="LGQ161:LGV161"/>
    <mergeCell ref="LGW161:LHB161"/>
    <mergeCell ref="LHC161:LHH161"/>
    <mergeCell ref="LHI161:LHN161"/>
    <mergeCell ref="LHO161:LHT161"/>
    <mergeCell ref="LFA161:LFF161"/>
    <mergeCell ref="LFG161:LFL161"/>
    <mergeCell ref="LFM161:LFR161"/>
    <mergeCell ref="LFS161:LFX161"/>
    <mergeCell ref="LFY161:LGD161"/>
    <mergeCell ref="LGE161:LGJ161"/>
    <mergeCell ref="LLY161:LMD161"/>
    <mergeCell ref="LME161:LMJ161"/>
    <mergeCell ref="LMK161:LMP161"/>
    <mergeCell ref="LMQ161:LMV161"/>
    <mergeCell ref="LMW161:LNB161"/>
    <mergeCell ref="LNC161:LNH161"/>
    <mergeCell ref="LKO161:LKT161"/>
    <mergeCell ref="LKU161:LKZ161"/>
    <mergeCell ref="LLA161:LLF161"/>
    <mergeCell ref="LLG161:LLL161"/>
    <mergeCell ref="LLM161:LLR161"/>
    <mergeCell ref="LLS161:LLX161"/>
    <mergeCell ref="LJE161:LJJ161"/>
    <mergeCell ref="LJK161:LJP161"/>
    <mergeCell ref="LJQ161:LJV161"/>
    <mergeCell ref="LJW161:LKB161"/>
    <mergeCell ref="LKC161:LKH161"/>
    <mergeCell ref="LKI161:LKN161"/>
    <mergeCell ref="LQC161:LQH161"/>
    <mergeCell ref="LQI161:LQN161"/>
    <mergeCell ref="LQO161:LQT161"/>
    <mergeCell ref="LQU161:LQZ161"/>
    <mergeCell ref="LRA161:LRF161"/>
    <mergeCell ref="LRG161:LRL161"/>
    <mergeCell ref="LOS161:LOX161"/>
    <mergeCell ref="LOY161:LPD161"/>
    <mergeCell ref="LPE161:LPJ161"/>
    <mergeCell ref="LPK161:LPP161"/>
    <mergeCell ref="LPQ161:LPV161"/>
    <mergeCell ref="LPW161:LQB161"/>
    <mergeCell ref="LNI161:LNN161"/>
    <mergeCell ref="LNO161:LNT161"/>
    <mergeCell ref="LNU161:LNZ161"/>
    <mergeCell ref="LOA161:LOF161"/>
    <mergeCell ref="LOG161:LOL161"/>
    <mergeCell ref="LOM161:LOR161"/>
    <mergeCell ref="LUG161:LUL161"/>
    <mergeCell ref="LUM161:LUR161"/>
    <mergeCell ref="LUS161:LUX161"/>
    <mergeCell ref="LUY161:LVD161"/>
    <mergeCell ref="LVE161:LVJ161"/>
    <mergeCell ref="LVK161:LVP161"/>
    <mergeCell ref="LSW161:LTB161"/>
    <mergeCell ref="LTC161:LTH161"/>
    <mergeCell ref="LTI161:LTN161"/>
    <mergeCell ref="LTO161:LTT161"/>
    <mergeCell ref="LTU161:LTZ161"/>
    <mergeCell ref="LUA161:LUF161"/>
    <mergeCell ref="LRM161:LRR161"/>
    <mergeCell ref="LRS161:LRX161"/>
    <mergeCell ref="LRY161:LSD161"/>
    <mergeCell ref="LSE161:LSJ161"/>
    <mergeCell ref="LSK161:LSP161"/>
    <mergeCell ref="LSQ161:LSV161"/>
    <mergeCell ref="LYK161:LYP161"/>
    <mergeCell ref="LYQ161:LYV161"/>
    <mergeCell ref="LYW161:LZB161"/>
    <mergeCell ref="LZC161:LZH161"/>
    <mergeCell ref="LZI161:LZN161"/>
    <mergeCell ref="LZO161:LZT161"/>
    <mergeCell ref="LXA161:LXF161"/>
    <mergeCell ref="LXG161:LXL161"/>
    <mergeCell ref="LXM161:LXR161"/>
    <mergeCell ref="LXS161:LXX161"/>
    <mergeCell ref="LXY161:LYD161"/>
    <mergeCell ref="LYE161:LYJ161"/>
    <mergeCell ref="LVQ161:LVV161"/>
    <mergeCell ref="LVW161:LWB161"/>
    <mergeCell ref="LWC161:LWH161"/>
    <mergeCell ref="LWI161:LWN161"/>
    <mergeCell ref="LWO161:LWT161"/>
    <mergeCell ref="LWU161:LWZ161"/>
    <mergeCell ref="MCO161:MCT161"/>
    <mergeCell ref="MCU161:MCZ161"/>
    <mergeCell ref="MDA161:MDF161"/>
    <mergeCell ref="MDG161:MDL161"/>
    <mergeCell ref="MDM161:MDR161"/>
    <mergeCell ref="MDS161:MDX161"/>
    <mergeCell ref="MBE161:MBJ161"/>
    <mergeCell ref="MBK161:MBP161"/>
    <mergeCell ref="MBQ161:MBV161"/>
    <mergeCell ref="MBW161:MCB161"/>
    <mergeCell ref="MCC161:MCH161"/>
    <mergeCell ref="MCI161:MCN161"/>
    <mergeCell ref="LZU161:LZZ161"/>
    <mergeCell ref="MAA161:MAF161"/>
    <mergeCell ref="MAG161:MAL161"/>
    <mergeCell ref="MAM161:MAR161"/>
    <mergeCell ref="MAS161:MAX161"/>
    <mergeCell ref="MAY161:MBD161"/>
    <mergeCell ref="MGS161:MGX161"/>
    <mergeCell ref="MGY161:MHD161"/>
    <mergeCell ref="MHE161:MHJ161"/>
    <mergeCell ref="MHK161:MHP161"/>
    <mergeCell ref="MHQ161:MHV161"/>
    <mergeCell ref="MHW161:MIB161"/>
    <mergeCell ref="MFI161:MFN161"/>
    <mergeCell ref="MFO161:MFT161"/>
    <mergeCell ref="MFU161:MFZ161"/>
    <mergeCell ref="MGA161:MGF161"/>
    <mergeCell ref="MGG161:MGL161"/>
    <mergeCell ref="MGM161:MGR161"/>
    <mergeCell ref="MDY161:MED161"/>
    <mergeCell ref="MEE161:MEJ161"/>
    <mergeCell ref="MEK161:MEP161"/>
    <mergeCell ref="MEQ161:MEV161"/>
    <mergeCell ref="MEW161:MFB161"/>
    <mergeCell ref="MFC161:MFH161"/>
    <mergeCell ref="MKW161:MLB161"/>
    <mergeCell ref="MLC161:MLH161"/>
    <mergeCell ref="MLI161:MLN161"/>
    <mergeCell ref="MLO161:MLT161"/>
    <mergeCell ref="MLU161:MLZ161"/>
    <mergeCell ref="MMA161:MMF161"/>
    <mergeCell ref="MJM161:MJR161"/>
    <mergeCell ref="MJS161:MJX161"/>
    <mergeCell ref="MJY161:MKD161"/>
    <mergeCell ref="MKE161:MKJ161"/>
    <mergeCell ref="MKK161:MKP161"/>
    <mergeCell ref="MKQ161:MKV161"/>
    <mergeCell ref="MIC161:MIH161"/>
    <mergeCell ref="MII161:MIN161"/>
    <mergeCell ref="MIO161:MIT161"/>
    <mergeCell ref="MIU161:MIZ161"/>
    <mergeCell ref="MJA161:MJF161"/>
    <mergeCell ref="MJG161:MJL161"/>
    <mergeCell ref="MPA161:MPF161"/>
    <mergeCell ref="MPG161:MPL161"/>
    <mergeCell ref="MPM161:MPR161"/>
    <mergeCell ref="MPS161:MPX161"/>
    <mergeCell ref="MPY161:MQD161"/>
    <mergeCell ref="MQE161:MQJ161"/>
    <mergeCell ref="MNQ161:MNV161"/>
    <mergeCell ref="MNW161:MOB161"/>
    <mergeCell ref="MOC161:MOH161"/>
    <mergeCell ref="MOI161:MON161"/>
    <mergeCell ref="MOO161:MOT161"/>
    <mergeCell ref="MOU161:MOZ161"/>
    <mergeCell ref="MMG161:MML161"/>
    <mergeCell ref="MMM161:MMR161"/>
    <mergeCell ref="MMS161:MMX161"/>
    <mergeCell ref="MMY161:MND161"/>
    <mergeCell ref="MNE161:MNJ161"/>
    <mergeCell ref="MNK161:MNP161"/>
    <mergeCell ref="MTE161:MTJ161"/>
    <mergeCell ref="MTK161:MTP161"/>
    <mergeCell ref="MTQ161:MTV161"/>
    <mergeCell ref="MTW161:MUB161"/>
    <mergeCell ref="MUC161:MUH161"/>
    <mergeCell ref="MUI161:MUN161"/>
    <mergeCell ref="MRU161:MRZ161"/>
    <mergeCell ref="MSA161:MSF161"/>
    <mergeCell ref="MSG161:MSL161"/>
    <mergeCell ref="MSM161:MSR161"/>
    <mergeCell ref="MSS161:MSX161"/>
    <mergeCell ref="MSY161:MTD161"/>
    <mergeCell ref="MQK161:MQP161"/>
    <mergeCell ref="MQQ161:MQV161"/>
    <mergeCell ref="MQW161:MRB161"/>
    <mergeCell ref="MRC161:MRH161"/>
    <mergeCell ref="MRI161:MRN161"/>
    <mergeCell ref="MRO161:MRT161"/>
    <mergeCell ref="MXI161:MXN161"/>
    <mergeCell ref="MXO161:MXT161"/>
    <mergeCell ref="MXU161:MXZ161"/>
    <mergeCell ref="MYA161:MYF161"/>
    <mergeCell ref="MYG161:MYL161"/>
    <mergeCell ref="MYM161:MYR161"/>
    <mergeCell ref="MVY161:MWD161"/>
    <mergeCell ref="MWE161:MWJ161"/>
    <mergeCell ref="MWK161:MWP161"/>
    <mergeCell ref="MWQ161:MWV161"/>
    <mergeCell ref="MWW161:MXB161"/>
    <mergeCell ref="MXC161:MXH161"/>
    <mergeCell ref="MUO161:MUT161"/>
    <mergeCell ref="MUU161:MUZ161"/>
    <mergeCell ref="MVA161:MVF161"/>
    <mergeCell ref="MVG161:MVL161"/>
    <mergeCell ref="MVM161:MVR161"/>
    <mergeCell ref="MVS161:MVX161"/>
    <mergeCell ref="NBM161:NBR161"/>
    <mergeCell ref="NBS161:NBX161"/>
    <mergeCell ref="NBY161:NCD161"/>
    <mergeCell ref="NCE161:NCJ161"/>
    <mergeCell ref="NCK161:NCP161"/>
    <mergeCell ref="NCQ161:NCV161"/>
    <mergeCell ref="NAC161:NAH161"/>
    <mergeCell ref="NAI161:NAN161"/>
    <mergeCell ref="NAO161:NAT161"/>
    <mergeCell ref="NAU161:NAZ161"/>
    <mergeCell ref="NBA161:NBF161"/>
    <mergeCell ref="NBG161:NBL161"/>
    <mergeCell ref="MYS161:MYX161"/>
    <mergeCell ref="MYY161:MZD161"/>
    <mergeCell ref="MZE161:MZJ161"/>
    <mergeCell ref="MZK161:MZP161"/>
    <mergeCell ref="MZQ161:MZV161"/>
    <mergeCell ref="MZW161:NAB161"/>
    <mergeCell ref="NFQ161:NFV161"/>
    <mergeCell ref="NFW161:NGB161"/>
    <mergeCell ref="NGC161:NGH161"/>
    <mergeCell ref="NGI161:NGN161"/>
    <mergeCell ref="NGO161:NGT161"/>
    <mergeCell ref="NGU161:NGZ161"/>
    <mergeCell ref="NEG161:NEL161"/>
    <mergeCell ref="NEM161:NER161"/>
    <mergeCell ref="NES161:NEX161"/>
    <mergeCell ref="NEY161:NFD161"/>
    <mergeCell ref="NFE161:NFJ161"/>
    <mergeCell ref="NFK161:NFP161"/>
    <mergeCell ref="NCW161:NDB161"/>
    <mergeCell ref="NDC161:NDH161"/>
    <mergeCell ref="NDI161:NDN161"/>
    <mergeCell ref="NDO161:NDT161"/>
    <mergeCell ref="NDU161:NDZ161"/>
    <mergeCell ref="NEA161:NEF161"/>
    <mergeCell ref="NJU161:NJZ161"/>
    <mergeCell ref="NKA161:NKF161"/>
    <mergeCell ref="NKG161:NKL161"/>
    <mergeCell ref="NKM161:NKR161"/>
    <mergeCell ref="NKS161:NKX161"/>
    <mergeCell ref="NKY161:NLD161"/>
    <mergeCell ref="NIK161:NIP161"/>
    <mergeCell ref="NIQ161:NIV161"/>
    <mergeCell ref="NIW161:NJB161"/>
    <mergeCell ref="NJC161:NJH161"/>
    <mergeCell ref="NJI161:NJN161"/>
    <mergeCell ref="NJO161:NJT161"/>
    <mergeCell ref="NHA161:NHF161"/>
    <mergeCell ref="NHG161:NHL161"/>
    <mergeCell ref="NHM161:NHR161"/>
    <mergeCell ref="NHS161:NHX161"/>
    <mergeCell ref="NHY161:NID161"/>
    <mergeCell ref="NIE161:NIJ161"/>
    <mergeCell ref="NNY161:NOD161"/>
    <mergeCell ref="NOE161:NOJ161"/>
    <mergeCell ref="NOK161:NOP161"/>
    <mergeCell ref="NOQ161:NOV161"/>
    <mergeCell ref="NOW161:NPB161"/>
    <mergeCell ref="NPC161:NPH161"/>
    <mergeCell ref="NMO161:NMT161"/>
    <mergeCell ref="NMU161:NMZ161"/>
    <mergeCell ref="NNA161:NNF161"/>
    <mergeCell ref="NNG161:NNL161"/>
    <mergeCell ref="NNM161:NNR161"/>
    <mergeCell ref="NNS161:NNX161"/>
    <mergeCell ref="NLE161:NLJ161"/>
    <mergeCell ref="NLK161:NLP161"/>
    <mergeCell ref="NLQ161:NLV161"/>
    <mergeCell ref="NLW161:NMB161"/>
    <mergeCell ref="NMC161:NMH161"/>
    <mergeCell ref="NMI161:NMN161"/>
    <mergeCell ref="NSC161:NSH161"/>
    <mergeCell ref="NSI161:NSN161"/>
    <mergeCell ref="NSO161:NST161"/>
    <mergeCell ref="NSU161:NSZ161"/>
    <mergeCell ref="NTA161:NTF161"/>
    <mergeCell ref="NTG161:NTL161"/>
    <mergeCell ref="NQS161:NQX161"/>
    <mergeCell ref="NQY161:NRD161"/>
    <mergeCell ref="NRE161:NRJ161"/>
    <mergeCell ref="NRK161:NRP161"/>
    <mergeCell ref="NRQ161:NRV161"/>
    <mergeCell ref="NRW161:NSB161"/>
    <mergeCell ref="NPI161:NPN161"/>
    <mergeCell ref="NPO161:NPT161"/>
    <mergeCell ref="NPU161:NPZ161"/>
    <mergeCell ref="NQA161:NQF161"/>
    <mergeCell ref="NQG161:NQL161"/>
    <mergeCell ref="NQM161:NQR161"/>
    <mergeCell ref="NWG161:NWL161"/>
    <mergeCell ref="NWM161:NWR161"/>
    <mergeCell ref="NWS161:NWX161"/>
    <mergeCell ref="NWY161:NXD161"/>
    <mergeCell ref="NXE161:NXJ161"/>
    <mergeCell ref="NXK161:NXP161"/>
    <mergeCell ref="NUW161:NVB161"/>
    <mergeCell ref="NVC161:NVH161"/>
    <mergeCell ref="NVI161:NVN161"/>
    <mergeCell ref="NVO161:NVT161"/>
    <mergeCell ref="NVU161:NVZ161"/>
    <mergeCell ref="NWA161:NWF161"/>
    <mergeCell ref="NTM161:NTR161"/>
    <mergeCell ref="NTS161:NTX161"/>
    <mergeCell ref="NTY161:NUD161"/>
    <mergeCell ref="NUE161:NUJ161"/>
    <mergeCell ref="NUK161:NUP161"/>
    <mergeCell ref="NUQ161:NUV161"/>
    <mergeCell ref="OAK161:OAP161"/>
    <mergeCell ref="OAQ161:OAV161"/>
    <mergeCell ref="OAW161:OBB161"/>
    <mergeCell ref="OBC161:OBH161"/>
    <mergeCell ref="OBI161:OBN161"/>
    <mergeCell ref="OBO161:OBT161"/>
    <mergeCell ref="NZA161:NZF161"/>
    <mergeCell ref="NZG161:NZL161"/>
    <mergeCell ref="NZM161:NZR161"/>
    <mergeCell ref="NZS161:NZX161"/>
    <mergeCell ref="NZY161:OAD161"/>
    <mergeCell ref="OAE161:OAJ161"/>
    <mergeCell ref="NXQ161:NXV161"/>
    <mergeCell ref="NXW161:NYB161"/>
    <mergeCell ref="NYC161:NYH161"/>
    <mergeCell ref="NYI161:NYN161"/>
    <mergeCell ref="NYO161:NYT161"/>
    <mergeCell ref="NYU161:NYZ161"/>
    <mergeCell ref="OEO161:OET161"/>
    <mergeCell ref="OEU161:OEZ161"/>
    <mergeCell ref="OFA161:OFF161"/>
    <mergeCell ref="OFG161:OFL161"/>
    <mergeCell ref="OFM161:OFR161"/>
    <mergeCell ref="OFS161:OFX161"/>
    <mergeCell ref="ODE161:ODJ161"/>
    <mergeCell ref="ODK161:ODP161"/>
    <mergeCell ref="ODQ161:ODV161"/>
    <mergeCell ref="ODW161:OEB161"/>
    <mergeCell ref="OEC161:OEH161"/>
    <mergeCell ref="OEI161:OEN161"/>
    <mergeCell ref="OBU161:OBZ161"/>
    <mergeCell ref="OCA161:OCF161"/>
    <mergeCell ref="OCG161:OCL161"/>
    <mergeCell ref="OCM161:OCR161"/>
    <mergeCell ref="OCS161:OCX161"/>
    <mergeCell ref="OCY161:ODD161"/>
    <mergeCell ref="OIS161:OIX161"/>
    <mergeCell ref="OIY161:OJD161"/>
    <mergeCell ref="OJE161:OJJ161"/>
    <mergeCell ref="OJK161:OJP161"/>
    <mergeCell ref="OJQ161:OJV161"/>
    <mergeCell ref="OJW161:OKB161"/>
    <mergeCell ref="OHI161:OHN161"/>
    <mergeCell ref="OHO161:OHT161"/>
    <mergeCell ref="OHU161:OHZ161"/>
    <mergeCell ref="OIA161:OIF161"/>
    <mergeCell ref="OIG161:OIL161"/>
    <mergeCell ref="OIM161:OIR161"/>
    <mergeCell ref="OFY161:OGD161"/>
    <mergeCell ref="OGE161:OGJ161"/>
    <mergeCell ref="OGK161:OGP161"/>
    <mergeCell ref="OGQ161:OGV161"/>
    <mergeCell ref="OGW161:OHB161"/>
    <mergeCell ref="OHC161:OHH161"/>
    <mergeCell ref="OMW161:ONB161"/>
    <mergeCell ref="ONC161:ONH161"/>
    <mergeCell ref="ONI161:ONN161"/>
    <mergeCell ref="ONO161:ONT161"/>
    <mergeCell ref="ONU161:ONZ161"/>
    <mergeCell ref="OOA161:OOF161"/>
    <mergeCell ref="OLM161:OLR161"/>
    <mergeCell ref="OLS161:OLX161"/>
    <mergeCell ref="OLY161:OMD161"/>
    <mergeCell ref="OME161:OMJ161"/>
    <mergeCell ref="OMK161:OMP161"/>
    <mergeCell ref="OMQ161:OMV161"/>
    <mergeCell ref="OKC161:OKH161"/>
    <mergeCell ref="OKI161:OKN161"/>
    <mergeCell ref="OKO161:OKT161"/>
    <mergeCell ref="OKU161:OKZ161"/>
    <mergeCell ref="OLA161:OLF161"/>
    <mergeCell ref="OLG161:OLL161"/>
    <mergeCell ref="ORA161:ORF161"/>
    <mergeCell ref="ORG161:ORL161"/>
    <mergeCell ref="ORM161:ORR161"/>
    <mergeCell ref="ORS161:ORX161"/>
    <mergeCell ref="ORY161:OSD161"/>
    <mergeCell ref="OSE161:OSJ161"/>
    <mergeCell ref="OPQ161:OPV161"/>
    <mergeCell ref="OPW161:OQB161"/>
    <mergeCell ref="OQC161:OQH161"/>
    <mergeCell ref="OQI161:OQN161"/>
    <mergeCell ref="OQO161:OQT161"/>
    <mergeCell ref="OQU161:OQZ161"/>
    <mergeCell ref="OOG161:OOL161"/>
    <mergeCell ref="OOM161:OOR161"/>
    <mergeCell ref="OOS161:OOX161"/>
    <mergeCell ref="OOY161:OPD161"/>
    <mergeCell ref="OPE161:OPJ161"/>
    <mergeCell ref="OPK161:OPP161"/>
    <mergeCell ref="OVE161:OVJ161"/>
    <mergeCell ref="OVK161:OVP161"/>
    <mergeCell ref="OVQ161:OVV161"/>
    <mergeCell ref="OVW161:OWB161"/>
    <mergeCell ref="OWC161:OWH161"/>
    <mergeCell ref="OWI161:OWN161"/>
    <mergeCell ref="OTU161:OTZ161"/>
    <mergeCell ref="OUA161:OUF161"/>
    <mergeCell ref="OUG161:OUL161"/>
    <mergeCell ref="OUM161:OUR161"/>
    <mergeCell ref="OUS161:OUX161"/>
    <mergeCell ref="OUY161:OVD161"/>
    <mergeCell ref="OSK161:OSP161"/>
    <mergeCell ref="OSQ161:OSV161"/>
    <mergeCell ref="OSW161:OTB161"/>
    <mergeCell ref="OTC161:OTH161"/>
    <mergeCell ref="OTI161:OTN161"/>
    <mergeCell ref="OTO161:OTT161"/>
    <mergeCell ref="OZI161:OZN161"/>
    <mergeCell ref="OZO161:OZT161"/>
    <mergeCell ref="OZU161:OZZ161"/>
    <mergeCell ref="PAA161:PAF161"/>
    <mergeCell ref="PAG161:PAL161"/>
    <mergeCell ref="PAM161:PAR161"/>
    <mergeCell ref="OXY161:OYD161"/>
    <mergeCell ref="OYE161:OYJ161"/>
    <mergeCell ref="OYK161:OYP161"/>
    <mergeCell ref="OYQ161:OYV161"/>
    <mergeCell ref="OYW161:OZB161"/>
    <mergeCell ref="OZC161:OZH161"/>
    <mergeCell ref="OWO161:OWT161"/>
    <mergeCell ref="OWU161:OWZ161"/>
    <mergeCell ref="OXA161:OXF161"/>
    <mergeCell ref="OXG161:OXL161"/>
    <mergeCell ref="OXM161:OXR161"/>
    <mergeCell ref="OXS161:OXX161"/>
    <mergeCell ref="PDM161:PDR161"/>
    <mergeCell ref="PDS161:PDX161"/>
    <mergeCell ref="PDY161:PED161"/>
    <mergeCell ref="PEE161:PEJ161"/>
    <mergeCell ref="PEK161:PEP161"/>
    <mergeCell ref="PEQ161:PEV161"/>
    <mergeCell ref="PCC161:PCH161"/>
    <mergeCell ref="PCI161:PCN161"/>
    <mergeCell ref="PCO161:PCT161"/>
    <mergeCell ref="PCU161:PCZ161"/>
    <mergeCell ref="PDA161:PDF161"/>
    <mergeCell ref="PDG161:PDL161"/>
    <mergeCell ref="PAS161:PAX161"/>
    <mergeCell ref="PAY161:PBD161"/>
    <mergeCell ref="PBE161:PBJ161"/>
    <mergeCell ref="PBK161:PBP161"/>
    <mergeCell ref="PBQ161:PBV161"/>
    <mergeCell ref="PBW161:PCB161"/>
    <mergeCell ref="PHQ161:PHV161"/>
    <mergeCell ref="PHW161:PIB161"/>
    <mergeCell ref="PIC161:PIH161"/>
    <mergeCell ref="PII161:PIN161"/>
    <mergeCell ref="PIO161:PIT161"/>
    <mergeCell ref="PIU161:PIZ161"/>
    <mergeCell ref="PGG161:PGL161"/>
    <mergeCell ref="PGM161:PGR161"/>
    <mergeCell ref="PGS161:PGX161"/>
    <mergeCell ref="PGY161:PHD161"/>
    <mergeCell ref="PHE161:PHJ161"/>
    <mergeCell ref="PHK161:PHP161"/>
    <mergeCell ref="PEW161:PFB161"/>
    <mergeCell ref="PFC161:PFH161"/>
    <mergeCell ref="PFI161:PFN161"/>
    <mergeCell ref="PFO161:PFT161"/>
    <mergeCell ref="PFU161:PFZ161"/>
    <mergeCell ref="PGA161:PGF161"/>
    <mergeCell ref="PLU161:PLZ161"/>
    <mergeCell ref="PMA161:PMF161"/>
    <mergeCell ref="PMG161:PML161"/>
    <mergeCell ref="PMM161:PMR161"/>
    <mergeCell ref="PMS161:PMX161"/>
    <mergeCell ref="PMY161:PND161"/>
    <mergeCell ref="PKK161:PKP161"/>
    <mergeCell ref="PKQ161:PKV161"/>
    <mergeCell ref="PKW161:PLB161"/>
    <mergeCell ref="PLC161:PLH161"/>
    <mergeCell ref="PLI161:PLN161"/>
    <mergeCell ref="PLO161:PLT161"/>
    <mergeCell ref="PJA161:PJF161"/>
    <mergeCell ref="PJG161:PJL161"/>
    <mergeCell ref="PJM161:PJR161"/>
    <mergeCell ref="PJS161:PJX161"/>
    <mergeCell ref="PJY161:PKD161"/>
    <mergeCell ref="PKE161:PKJ161"/>
    <mergeCell ref="PPY161:PQD161"/>
    <mergeCell ref="PQE161:PQJ161"/>
    <mergeCell ref="PQK161:PQP161"/>
    <mergeCell ref="PQQ161:PQV161"/>
    <mergeCell ref="PQW161:PRB161"/>
    <mergeCell ref="PRC161:PRH161"/>
    <mergeCell ref="POO161:POT161"/>
    <mergeCell ref="POU161:POZ161"/>
    <mergeCell ref="PPA161:PPF161"/>
    <mergeCell ref="PPG161:PPL161"/>
    <mergeCell ref="PPM161:PPR161"/>
    <mergeCell ref="PPS161:PPX161"/>
    <mergeCell ref="PNE161:PNJ161"/>
    <mergeCell ref="PNK161:PNP161"/>
    <mergeCell ref="PNQ161:PNV161"/>
    <mergeCell ref="PNW161:POB161"/>
    <mergeCell ref="POC161:POH161"/>
    <mergeCell ref="POI161:PON161"/>
    <mergeCell ref="PUC161:PUH161"/>
    <mergeCell ref="PUI161:PUN161"/>
    <mergeCell ref="PUO161:PUT161"/>
    <mergeCell ref="PUU161:PUZ161"/>
    <mergeCell ref="PVA161:PVF161"/>
    <mergeCell ref="PVG161:PVL161"/>
    <mergeCell ref="PSS161:PSX161"/>
    <mergeCell ref="PSY161:PTD161"/>
    <mergeCell ref="PTE161:PTJ161"/>
    <mergeCell ref="PTK161:PTP161"/>
    <mergeCell ref="PTQ161:PTV161"/>
    <mergeCell ref="PTW161:PUB161"/>
    <mergeCell ref="PRI161:PRN161"/>
    <mergeCell ref="PRO161:PRT161"/>
    <mergeCell ref="PRU161:PRZ161"/>
    <mergeCell ref="PSA161:PSF161"/>
    <mergeCell ref="PSG161:PSL161"/>
    <mergeCell ref="PSM161:PSR161"/>
    <mergeCell ref="PYG161:PYL161"/>
    <mergeCell ref="PYM161:PYR161"/>
    <mergeCell ref="PYS161:PYX161"/>
    <mergeCell ref="PYY161:PZD161"/>
    <mergeCell ref="PZE161:PZJ161"/>
    <mergeCell ref="PZK161:PZP161"/>
    <mergeCell ref="PWW161:PXB161"/>
    <mergeCell ref="PXC161:PXH161"/>
    <mergeCell ref="PXI161:PXN161"/>
    <mergeCell ref="PXO161:PXT161"/>
    <mergeCell ref="PXU161:PXZ161"/>
    <mergeCell ref="PYA161:PYF161"/>
    <mergeCell ref="PVM161:PVR161"/>
    <mergeCell ref="PVS161:PVX161"/>
    <mergeCell ref="PVY161:PWD161"/>
    <mergeCell ref="PWE161:PWJ161"/>
    <mergeCell ref="PWK161:PWP161"/>
    <mergeCell ref="PWQ161:PWV161"/>
    <mergeCell ref="QCK161:QCP161"/>
    <mergeCell ref="QCQ161:QCV161"/>
    <mergeCell ref="QCW161:QDB161"/>
    <mergeCell ref="QDC161:QDH161"/>
    <mergeCell ref="QDI161:QDN161"/>
    <mergeCell ref="QDO161:QDT161"/>
    <mergeCell ref="QBA161:QBF161"/>
    <mergeCell ref="QBG161:QBL161"/>
    <mergeCell ref="QBM161:QBR161"/>
    <mergeCell ref="QBS161:QBX161"/>
    <mergeCell ref="QBY161:QCD161"/>
    <mergeCell ref="QCE161:QCJ161"/>
    <mergeCell ref="PZQ161:PZV161"/>
    <mergeCell ref="PZW161:QAB161"/>
    <mergeCell ref="QAC161:QAH161"/>
    <mergeCell ref="QAI161:QAN161"/>
    <mergeCell ref="QAO161:QAT161"/>
    <mergeCell ref="QAU161:QAZ161"/>
    <mergeCell ref="QGO161:QGT161"/>
    <mergeCell ref="QGU161:QGZ161"/>
    <mergeCell ref="QHA161:QHF161"/>
    <mergeCell ref="QHG161:QHL161"/>
    <mergeCell ref="QHM161:QHR161"/>
    <mergeCell ref="QHS161:QHX161"/>
    <mergeCell ref="QFE161:QFJ161"/>
    <mergeCell ref="QFK161:QFP161"/>
    <mergeCell ref="QFQ161:QFV161"/>
    <mergeCell ref="QFW161:QGB161"/>
    <mergeCell ref="QGC161:QGH161"/>
    <mergeCell ref="QGI161:QGN161"/>
    <mergeCell ref="QDU161:QDZ161"/>
    <mergeCell ref="QEA161:QEF161"/>
    <mergeCell ref="QEG161:QEL161"/>
    <mergeCell ref="QEM161:QER161"/>
    <mergeCell ref="QES161:QEX161"/>
    <mergeCell ref="QEY161:QFD161"/>
    <mergeCell ref="QKS161:QKX161"/>
    <mergeCell ref="QKY161:QLD161"/>
    <mergeCell ref="QLE161:QLJ161"/>
    <mergeCell ref="QLK161:QLP161"/>
    <mergeCell ref="QLQ161:QLV161"/>
    <mergeCell ref="QLW161:QMB161"/>
    <mergeCell ref="QJI161:QJN161"/>
    <mergeCell ref="QJO161:QJT161"/>
    <mergeCell ref="QJU161:QJZ161"/>
    <mergeCell ref="QKA161:QKF161"/>
    <mergeCell ref="QKG161:QKL161"/>
    <mergeCell ref="QKM161:QKR161"/>
    <mergeCell ref="QHY161:QID161"/>
    <mergeCell ref="QIE161:QIJ161"/>
    <mergeCell ref="QIK161:QIP161"/>
    <mergeCell ref="QIQ161:QIV161"/>
    <mergeCell ref="QIW161:QJB161"/>
    <mergeCell ref="QJC161:QJH161"/>
    <mergeCell ref="QOW161:QPB161"/>
    <mergeCell ref="QPC161:QPH161"/>
    <mergeCell ref="QPI161:QPN161"/>
    <mergeCell ref="QPO161:QPT161"/>
    <mergeCell ref="QPU161:QPZ161"/>
    <mergeCell ref="QQA161:QQF161"/>
    <mergeCell ref="QNM161:QNR161"/>
    <mergeCell ref="QNS161:QNX161"/>
    <mergeCell ref="QNY161:QOD161"/>
    <mergeCell ref="QOE161:QOJ161"/>
    <mergeCell ref="QOK161:QOP161"/>
    <mergeCell ref="QOQ161:QOV161"/>
    <mergeCell ref="QMC161:QMH161"/>
    <mergeCell ref="QMI161:QMN161"/>
    <mergeCell ref="QMO161:QMT161"/>
    <mergeCell ref="QMU161:QMZ161"/>
    <mergeCell ref="QNA161:QNF161"/>
    <mergeCell ref="QNG161:QNL161"/>
    <mergeCell ref="QTA161:QTF161"/>
    <mergeCell ref="QTG161:QTL161"/>
    <mergeCell ref="QTM161:QTR161"/>
    <mergeCell ref="QTS161:QTX161"/>
    <mergeCell ref="QTY161:QUD161"/>
    <mergeCell ref="QUE161:QUJ161"/>
    <mergeCell ref="QRQ161:QRV161"/>
    <mergeCell ref="QRW161:QSB161"/>
    <mergeCell ref="QSC161:QSH161"/>
    <mergeCell ref="QSI161:QSN161"/>
    <mergeCell ref="QSO161:QST161"/>
    <mergeCell ref="QSU161:QSZ161"/>
    <mergeCell ref="QQG161:QQL161"/>
    <mergeCell ref="QQM161:QQR161"/>
    <mergeCell ref="QQS161:QQX161"/>
    <mergeCell ref="QQY161:QRD161"/>
    <mergeCell ref="QRE161:QRJ161"/>
    <mergeCell ref="QRK161:QRP161"/>
    <mergeCell ref="QXE161:QXJ161"/>
    <mergeCell ref="QXK161:QXP161"/>
    <mergeCell ref="QXQ161:QXV161"/>
    <mergeCell ref="QXW161:QYB161"/>
    <mergeCell ref="QYC161:QYH161"/>
    <mergeCell ref="QYI161:QYN161"/>
    <mergeCell ref="QVU161:QVZ161"/>
    <mergeCell ref="QWA161:QWF161"/>
    <mergeCell ref="QWG161:QWL161"/>
    <mergeCell ref="QWM161:QWR161"/>
    <mergeCell ref="QWS161:QWX161"/>
    <mergeCell ref="QWY161:QXD161"/>
    <mergeCell ref="QUK161:QUP161"/>
    <mergeCell ref="QUQ161:QUV161"/>
    <mergeCell ref="QUW161:QVB161"/>
    <mergeCell ref="QVC161:QVH161"/>
    <mergeCell ref="QVI161:QVN161"/>
    <mergeCell ref="QVO161:QVT161"/>
    <mergeCell ref="RBI161:RBN161"/>
    <mergeCell ref="RBO161:RBT161"/>
    <mergeCell ref="RBU161:RBZ161"/>
    <mergeCell ref="RCA161:RCF161"/>
    <mergeCell ref="RCG161:RCL161"/>
    <mergeCell ref="RCM161:RCR161"/>
    <mergeCell ref="QZY161:RAD161"/>
    <mergeCell ref="RAE161:RAJ161"/>
    <mergeCell ref="RAK161:RAP161"/>
    <mergeCell ref="RAQ161:RAV161"/>
    <mergeCell ref="RAW161:RBB161"/>
    <mergeCell ref="RBC161:RBH161"/>
    <mergeCell ref="QYO161:QYT161"/>
    <mergeCell ref="QYU161:QYZ161"/>
    <mergeCell ref="QZA161:QZF161"/>
    <mergeCell ref="QZG161:QZL161"/>
    <mergeCell ref="QZM161:QZR161"/>
    <mergeCell ref="QZS161:QZX161"/>
    <mergeCell ref="RFM161:RFR161"/>
    <mergeCell ref="RFS161:RFX161"/>
    <mergeCell ref="RFY161:RGD161"/>
    <mergeCell ref="RGE161:RGJ161"/>
    <mergeCell ref="RGK161:RGP161"/>
    <mergeCell ref="RGQ161:RGV161"/>
    <mergeCell ref="REC161:REH161"/>
    <mergeCell ref="REI161:REN161"/>
    <mergeCell ref="REO161:RET161"/>
    <mergeCell ref="REU161:REZ161"/>
    <mergeCell ref="RFA161:RFF161"/>
    <mergeCell ref="RFG161:RFL161"/>
    <mergeCell ref="RCS161:RCX161"/>
    <mergeCell ref="RCY161:RDD161"/>
    <mergeCell ref="RDE161:RDJ161"/>
    <mergeCell ref="RDK161:RDP161"/>
    <mergeCell ref="RDQ161:RDV161"/>
    <mergeCell ref="RDW161:REB161"/>
    <mergeCell ref="RJQ161:RJV161"/>
    <mergeCell ref="RJW161:RKB161"/>
    <mergeCell ref="RKC161:RKH161"/>
    <mergeCell ref="RKI161:RKN161"/>
    <mergeCell ref="RKO161:RKT161"/>
    <mergeCell ref="RKU161:RKZ161"/>
    <mergeCell ref="RIG161:RIL161"/>
    <mergeCell ref="RIM161:RIR161"/>
    <mergeCell ref="RIS161:RIX161"/>
    <mergeCell ref="RIY161:RJD161"/>
    <mergeCell ref="RJE161:RJJ161"/>
    <mergeCell ref="RJK161:RJP161"/>
    <mergeCell ref="RGW161:RHB161"/>
    <mergeCell ref="RHC161:RHH161"/>
    <mergeCell ref="RHI161:RHN161"/>
    <mergeCell ref="RHO161:RHT161"/>
    <mergeCell ref="RHU161:RHZ161"/>
    <mergeCell ref="RIA161:RIF161"/>
    <mergeCell ref="RNU161:RNZ161"/>
    <mergeCell ref="ROA161:ROF161"/>
    <mergeCell ref="ROG161:ROL161"/>
    <mergeCell ref="ROM161:ROR161"/>
    <mergeCell ref="ROS161:ROX161"/>
    <mergeCell ref="ROY161:RPD161"/>
    <mergeCell ref="RMK161:RMP161"/>
    <mergeCell ref="RMQ161:RMV161"/>
    <mergeCell ref="RMW161:RNB161"/>
    <mergeCell ref="RNC161:RNH161"/>
    <mergeCell ref="RNI161:RNN161"/>
    <mergeCell ref="RNO161:RNT161"/>
    <mergeCell ref="RLA161:RLF161"/>
    <mergeCell ref="RLG161:RLL161"/>
    <mergeCell ref="RLM161:RLR161"/>
    <mergeCell ref="RLS161:RLX161"/>
    <mergeCell ref="RLY161:RMD161"/>
    <mergeCell ref="RME161:RMJ161"/>
    <mergeCell ref="RRY161:RSD161"/>
    <mergeCell ref="RSE161:RSJ161"/>
    <mergeCell ref="RSK161:RSP161"/>
    <mergeCell ref="RSQ161:RSV161"/>
    <mergeCell ref="RSW161:RTB161"/>
    <mergeCell ref="RTC161:RTH161"/>
    <mergeCell ref="RQO161:RQT161"/>
    <mergeCell ref="RQU161:RQZ161"/>
    <mergeCell ref="RRA161:RRF161"/>
    <mergeCell ref="RRG161:RRL161"/>
    <mergeCell ref="RRM161:RRR161"/>
    <mergeCell ref="RRS161:RRX161"/>
    <mergeCell ref="RPE161:RPJ161"/>
    <mergeCell ref="RPK161:RPP161"/>
    <mergeCell ref="RPQ161:RPV161"/>
    <mergeCell ref="RPW161:RQB161"/>
    <mergeCell ref="RQC161:RQH161"/>
    <mergeCell ref="RQI161:RQN161"/>
    <mergeCell ref="RWC161:RWH161"/>
    <mergeCell ref="RWI161:RWN161"/>
    <mergeCell ref="RWO161:RWT161"/>
    <mergeCell ref="RWU161:RWZ161"/>
    <mergeCell ref="RXA161:RXF161"/>
    <mergeCell ref="RXG161:RXL161"/>
    <mergeCell ref="RUS161:RUX161"/>
    <mergeCell ref="RUY161:RVD161"/>
    <mergeCell ref="RVE161:RVJ161"/>
    <mergeCell ref="RVK161:RVP161"/>
    <mergeCell ref="RVQ161:RVV161"/>
    <mergeCell ref="RVW161:RWB161"/>
    <mergeCell ref="RTI161:RTN161"/>
    <mergeCell ref="RTO161:RTT161"/>
    <mergeCell ref="RTU161:RTZ161"/>
    <mergeCell ref="RUA161:RUF161"/>
    <mergeCell ref="RUG161:RUL161"/>
    <mergeCell ref="RUM161:RUR161"/>
    <mergeCell ref="SAG161:SAL161"/>
    <mergeCell ref="SAM161:SAR161"/>
    <mergeCell ref="SAS161:SAX161"/>
    <mergeCell ref="SAY161:SBD161"/>
    <mergeCell ref="SBE161:SBJ161"/>
    <mergeCell ref="SBK161:SBP161"/>
    <mergeCell ref="RYW161:RZB161"/>
    <mergeCell ref="RZC161:RZH161"/>
    <mergeCell ref="RZI161:RZN161"/>
    <mergeCell ref="RZO161:RZT161"/>
    <mergeCell ref="RZU161:RZZ161"/>
    <mergeCell ref="SAA161:SAF161"/>
    <mergeCell ref="RXM161:RXR161"/>
    <mergeCell ref="RXS161:RXX161"/>
    <mergeCell ref="RXY161:RYD161"/>
    <mergeCell ref="RYE161:RYJ161"/>
    <mergeCell ref="RYK161:RYP161"/>
    <mergeCell ref="RYQ161:RYV161"/>
    <mergeCell ref="SEK161:SEP161"/>
    <mergeCell ref="SEQ161:SEV161"/>
    <mergeCell ref="SEW161:SFB161"/>
    <mergeCell ref="SFC161:SFH161"/>
    <mergeCell ref="SFI161:SFN161"/>
    <mergeCell ref="SFO161:SFT161"/>
    <mergeCell ref="SDA161:SDF161"/>
    <mergeCell ref="SDG161:SDL161"/>
    <mergeCell ref="SDM161:SDR161"/>
    <mergeCell ref="SDS161:SDX161"/>
    <mergeCell ref="SDY161:SED161"/>
    <mergeCell ref="SEE161:SEJ161"/>
    <mergeCell ref="SBQ161:SBV161"/>
    <mergeCell ref="SBW161:SCB161"/>
    <mergeCell ref="SCC161:SCH161"/>
    <mergeCell ref="SCI161:SCN161"/>
    <mergeCell ref="SCO161:SCT161"/>
    <mergeCell ref="SCU161:SCZ161"/>
    <mergeCell ref="SIO161:SIT161"/>
    <mergeCell ref="SIU161:SIZ161"/>
    <mergeCell ref="SJA161:SJF161"/>
    <mergeCell ref="SJG161:SJL161"/>
    <mergeCell ref="SJM161:SJR161"/>
    <mergeCell ref="SJS161:SJX161"/>
    <mergeCell ref="SHE161:SHJ161"/>
    <mergeCell ref="SHK161:SHP161"/>
    <mergeCell ref="SHQ161:SHV161"/>
    <mergeCell ref="SHW161:SIB161"/>
    <mergeCell ref="SIC161:SIH161"/>
    <mergeCell ref="SII161:SIN161"/>
    <mergeCell ref="SFU161:SFZ161"/>
    <mergeCell ref="SGA161:SGF161"/>
    <mergeCell ref="SGG161:SGL161"/>
    <mergeCell ref="SGM161:SGR161"/>
    <mergeCell ref="SGS161:SGX161"/>
    <mergeCell ref="SGY161:SHD161"/>
    <mergeCell ref="SMS161:SMX161"/>
    <mergeCell ref="SMY161:SND161"/>
    <mergeCell ref="SNE161:SNJ161"/>
    <mergeCell ref="SNK161:SNP161"/>
    <mergeCell ref="SNQ161:SNV161"/>
    <mergeCell ref="SNW161:SOB161"/>
    <mergeCell ref="SLI161:SLN161"/>
    <mergeCell ref="SLO161:SLT161"/>
    <mergeCell ref="SLU161:SLZ161"/>
    <mergeCell ref="SMA161:SMF161"/>
    <mergeCell ref="SMG161:SML161"/>
    <mergeCell ref="SMM161:SMR161"/>
    <mergeCell ref="SJY161:SKD161"/>
    <mergeCell ref="SKE161:SKJ161"/>
    <mergeCell ref="SKK161:SKP161"/>
    <mergeCell ref="SKQ161:SKV161"/>
    <mergeCell ref="SKW161:SLB161"/>
    <mergeCell ref="SLC161:SLH161"/>
    <mergeCell ref="SQW161:SRB161"/>
    <mergeCell ref="SRC161:SRH161"/>
    <mergeCell ref="SRI161:SRN161"/>
    <mergeCell ref="SRO161:SRT161"/>
    <mergeCell ref="SRU161:SRZ161"/>
    <mergeCell ref="SSA161:SSF161"/>
    <mergeCell ref="SPM161:SPR161"/>
    <mergeCell ref="SPS161:SPX161"/>
    <mergeCell ref="SPY161:SQD161"/>
    <mergeCell ref="SQE161:SQJ161"/>
    <mergeCell ref="SQK161:SQP161"/>
    <mergeCell ref="SQQ161:SQV161"/>
    <mergeCell ref="SOC161:SOH161"/>
    <mergeCell ref="SOI161:SON161"/>
    <mergeCell ref="SOO161:SOT161"/>
    <mergeCell ref="SOU161:SOZ161"/>
    <mergeCell ref="SPA161:SPF161"/>
    <mergeCell ref="SPG161:SPL161"/>
    <mergeCell ref="SVA161:SVF161"/>
    <mergeCell ref="SVG161:SVL161"/>
    <mergeCell ref="SVM161:SVR161"/>
    <mergeCell ref="SVS161:SVX161"/>
    <mergeCell ref="SVY161:SWD161"/>
    <mergeCell ref="SWE161:SWJ161"/>
    <mergeCell ref="STQ161:STV161"/>
    <mergeCell ref="STW161:SUB161"/>
    <mergeCell ref="SUC161:SUH161"/>
    <mergeCell ref="SUI161:SUN161"/>
    <mergeCell ref="SUO161:SUT161"/>
    <mergeCell ref="SUU161:SUZ161"/>
    <mergeCell ref="SSG161:SSL161"/>
    <mergeCell ref="SSM161:SSR161"/>
    <mergeCell ref="SSS161:SSX161"/>
    <mergeCell ref="SSY161:STD161"/>
    <mergeCell ref="STE161:STJ161"/>
    <mergeCell ref="STK161:STP161"/>
    <mergeCell ref="SZE161:SZJ161"/>
    <mergeCell ref="SZK161:SZP161"/>
    <mergeCell ref="SZQ161:SZV161"/>
    <mergeCell ref="SZW161:TAB161"/>
    <mergeCell ref="TAC161:TAH161"/>
    <mergeCell ref="TAI161:TAN161"/>
    <mergeCell ref="SXU161:SXZ161"/>
    <mergeCell ref="SYA161:SYF161"/>
    <mergeCell ref="SYG161:SYL161"/>
    <mergeCell ref="SYM161:SYR161"/>
    <mergeCell ref="SYS161:SYX161"/>
    <mergeCell ref="SYY161:SZD161"/>
    <mergeCell ref="SWK161:SWP161"/>
    <mergeCell ref="SWQ161:SWV161"/>
    <mergeCell ref="SWW161:SXB161"/>
    <mergeCell ref="SXC161:SXH161"/>
    <mergeCell ref="SXI161:SXN161"/>
    <mergeCell ref="SXO161:SXT161"/>
    <mergeCell ref="TDI161:TDN161"/>
    <mergeCell ref="TDO161:TDT161"/>
    <mergeCell ref="TDU161:TDZ161"/>
    <mergeCell ref="TEA161:TEF161"/>
    <mergeCell ref="TEG161:TEL161"/>
    <mergeCell ref="TEM161:TER161"/>
    <mergeCell ref="TBY161:TCD161"/>
    <mergeCell ref="TCE161:TCJ161"/>
    <mergeCell ref="TCK161:TCP161"/>
    <mergeCell ref="TCQ161:TCV161"/>
    <mergeCell ref="TCW161:TDB161"/>
    <mergeCell ref="TDC161:TDH161"/>
    <mergeCell ref="TAO161:TAT161"/>
    <mergeCell ref="TAU161:TAZ161"/>
    <mergeCell ref="TBA161:TBF161"/>
    <mergeCell ref="TBG161:TBL161"/>
    <mergeCell ref="TBM161:TBR161"/>
    <mergeCell ref="TBS161:TBX161"/>
    <mergeCell ref="THM161:THR161"/>
    <mergeCell ref="THS161:THX161"/>
    <mergeCell ref="THY161:TID161"/>
    <mergeCell ref="TIE161:TIJ161"/>
    <mergeCell ref="TIK161:TIP161"/>
    <mergeCell ref="TIQ161:TIV161"/>
    <mergeCell ref="TGC161:TGH161"/>
    <mergeCell ref="TGI161:TGN161"/>
    <mergeCell ref="TGO161:TGT161"/>
    <mergeCell ref="TGU161:TGZ161"/>
    <mergeCell ref="THA161:THF161"/>
    <mergeCell ref="THG161:THL161"/>
    <mergeCell ref="TES161:TEX161"/>
    <mergeCell ref="TEY161:TFD161"/>
    <mergeCell ref="TFE161:TFJ161"/>
    <mergeCell ref="TFK161:TFP161"/>
    <mergeCell ref="TFQ161:TFV161"/>
    <mergeCell ref="TFW161:TGB161"/>
    <mergeCell ref="TLQ161:TLV161"/>
    <mergeCell ref="TLW161:TMB161"/>
    <mergeCell ref="TMC161:TMH161"/>
    <mergeCell ref="TMI161:TMN161"/>
    <mergeCell ref="TMO161:TMT161"/>
    <mergeCell ref="TMU161:TMZ161"/>
    <mergeCell ref="TKG161:TKL161"/>
    <mergeCell ref="TKM161:TKR161"/>
    <mergeCell ref="TKS161:TKX161"/>
    <mergeCell ref="TKY161:TLD161"/>
    <mergeCell ref="TLE161:TLJ161"/>
    <mergeCell ref="TLK161:TLP161"/>
    <mergeCell ref="TIW161:TJB161"/>
    <mergeCell ref="TJC161:TJH161"/>
    <mergeCell ref="TJI161:TJN161"/>
    <mergeCell ref="TJO161:TJT161"/>
    <mergeCell ref="TJU161:TJZ161"/>
    <mergeCell ref="TKA161:TKF161"/>
    <mergeCell ref="TPU161:TPZ161"/>
    <mergeCell ref="TQA161:TQF161"/>
    <mergeCell ref="TQG161:TQL161"/>
    <mergeCell ref="TQM161:TQR161"/>
    <mergeCell ref="TQS161:TQX161"/>
    <mergeCell ref="TQY161:TRD161"/>
    <mergeCell ref="TOK161:TOP161"/>
    <mergeCell ref="TOQ161:TOV161"/>
    <mergeCell ref="TOW161:TPB161"/>
    <mergeCell ref="TPC161:TPH161"/>
    <mergeCell ref="TPI161:TPN161"/>
    <mergeCell ref="TPO161:TPT161"/>
    <mergeCell ref="TNA161:TNF161"/>
    <mergeCell ref="TNG161:TNL161"/>
    <mergeCell ref="TNM161:TNR161"/>
    <mergeCell ref="TNS161:TNX161"/>
    <mergeCell ref="TNY161:TOD161"/>
    <mergeCell ref="TOE161:TOJ161"/>
    <mergeCell ref="TTY161:TUD161"/>
    <mergeCell ref="TUE161:TUJ161"/>
    <mergeCell ref="TUK161:TUP161"/>
    <mergeCell ref="TUQ161:TUV161"/>
    <mergeCell ref="TUW161:TVB161"/>
    <mergeCell ref="TVC161:TVH161"/>
    <mergeCell ref="TSO161:TST161"/>
    <mergeCell ref="TSU161:TSZ161"/>
    <mergeCell ref="TTA161:TTF161"/>
    <mergeCell ref="TTG161:TTL161"/>
    <mergeCell ref="TTM161:TTR161"/>
    <mergeCell ref="TTS161:TTX161"/>
    <mergeCell ref="TRE161:TRJ161"/>
    <mergeCell ref="TRK161:TRP161"/>
    <mergeCell ref="TRQ161:TRV161"/>
    <mergeCell ref="TRW161:TSB161"/>
    <mergeCell ref="TSC161:TSH161"/>
    <mergeCell ref="TSI161:TSN161"/>
    <mergeCell ref="TYC161:TYH161"/>
    <mergeCell ref="TYI161:TYN161"/>
    <mergeCell ref="TYO161:TYT161"/>
    <mergeCell ref="TYU161:TYZ161"/>
    <mergeCell ref="TZA161:TZF161"/>
    <mergeCell ref="TZG161:TZL161"/>
    <mergeCell ref="TWS161:TWX161"/>
    <mergeCell ref="TWY161:TXD161"/>
    <mergeCell ref="TXE161:TXJ161"/>
    <mergeCell ref="TXK161:TXP161"/>
    <mergeCell ref="TXQ161:TXV161"/>
    <mergeCell ref="TXW161:TYB161"/>
    <mergeCell ref="TVI161:TVN161"/>
    <mergeCell ref="TVO161:TVT161"/>
    <mergeCell ref="TVU161:TVZ161"/>
    <mergeCell ref="TWA161:TWF161"/>
    <mergeCell ref="TWG161:TWL161"/>
    <mergeCell ref="TWM161:TWR161"/>
    <mergeCell ref="UCG161:UCL161"/>
    <mergeCell ref="UCM161:UCR161"/>
    <mergeCell ref="UCS161:UCX161"/>
    <mergeCell ref="UCY161:UDD161"/>
    <mergeCell ref="UDE161:UDJ161"/>
    <mergeCell ref="UDK161:UDP161"/>
    <mergeCell ref="UAW161:UBB161"/>
    <mergeCell ref="UBC161:UBH161"/>
    <mergeCell ref="UBI161:UBN161"/>
    <mergeCell ref="UBO161:UBT161"/>
    <mergeCell ref="UBU161:UBZ161"/>
    <mergeCell ref="UCA161:UCF161"/>
    <mergeCell ref="TZM161:TZR161"/>
    <mergeCell ref="TZS161:TZX161"/>
    <mergeCell ref="TZY161:UAD161"/>
    <mergeCell ref="UAE161:UAJ161"/>
    <mergeCell ref="UAK161:UAP161"/>
    <mergeCell ref="UAQ161:UAV161"/>
    <mergeCell ref="UGK161:UGP161"/>
    <mergeCell ref="UGQ161:UGV161"/>
    <mergeCell ref="UGW161:UHB161"/>
    <mergeCell ref="UHC161:UHH161"/>
    <mergeCell ref="UHI161:UHN161"/>
    <mergeCell ref="UHO161:UHT161"/>
    <mergeCell ref="UFA161:UFF161"/>
    <mergeCell ref="UFG161:UFL161"/>
    <mergeCell ref="UFM161:UFR161"/>
    <mergeCell ref="UFS161:UFX161"/>
    <mergeCell ref="UFY161:UGD161"/>
    <mergeCell ref="UGE161:UGJ161"/>
    <mergeCell ref="UDQ161:UDV161"/>
    <mergeCell ref="UDW161:UEB161"/>
    <mergeCell ref="UEC161:UEH161"/>
    <mergeCell ref="UEI161:UEN161"/>
    <mergeCell ref="UEO161:UET161"/>
    <mergeCell ref="UEU161:UEZ161"/>
    <mergeCell ref="UKO161:UKT161"/>
    <mergeCell ref="UKU161:UKZ161"/>
    <mergeCell ref="ULA161:ULF161"/>
    <mergeCell ref="ULG161:ULL161"/>
    <mergeCell ref="ULM161:ULR161"/>
    <mergeCell ref="ULS161:ULX161"/>
    <mergeCell ref="UJE161:UJJ161"/>
    <mergeCell ref="UJK161:UJP161"/>
    <mergeCell ref="UJQ161:UJV161"/>
    <mergeCell ref="UJW161:UKB161"/>
    <mergeCell ref="UKC161:UKH161"/>
    <mergeCell ref="UKI161:UKN161"/>
    <mergeCell ref="UHU161:UHZ161"/>
    <mergeCell ref="UIA161:UIF161"/>
    <mergeCell ref="UIG161:UIL161"/>
    <mergeCell ref="UIM161:UIR161"/>
    <mergeCell ref="UIS161:UIX161"/>
    <mergeCell ref="UIY161:UJD161"/>
    <mergeCell ref="UOS161:UOX161"/>
    <mergeCell ref="UOY161:UPD161"/>
    <mergeCell ref="UPE161:UPJ161"/>
    <mergeCell ref="UPK161:UPP161"/>
    <mergeCell ref="UPQ161:UPV161"/>
    <mergeCell ref="UPW161:UQB161"/>
    <mergeCell ref="UNI161:UNN161"/>
    <mergeCell ref="UNO161:UNT161"/>
    <mergeCell ref="UNU161:UNZ161"/>
    <mergeCell ref="UOA161:UOF161"/>
    <mergeCell ref="UOG161:UOL161"/>
    <mergeCell ref="UOM161:UOR161"/>
    <mergeCell ref="ULY161:UMD161"/>
    <mergeCell ref="UME161:UMJ161"/>
    <mergeCell ref="UMK161:UMP161"/>
    <mergeCell ref="UMQ161:UMV161"/>
    <mergeCell ref="UMW161:UNB161"/>
    <mergeCell ref="UNC161:UNH161"/>
    <mergeCell ref="USW161:UTB161"/>
    <mergeCell ref="UTC161:UTH161"/>
    <mergeCell ref="UTI161:UTN161"/>
    <mergeCell ref="UTO161:UTT161"/>
    <mergeCell ref="UTU161:UTZ161"/>
    <mergeCell ref="UUA161:UUF161"/>
    <mergeCell ref="URM161:URR161"/>
    <mergeCell ref="URS161:URX161"/>
    <mergeCell ref="URY161:USD161"/>
    <mergeCell ref="USE161:USJ161"/>
    <mergeCell ref="USK161:USP161"/>
    <mergeCell ref="USQ161:USV161"/>
    <mergeCell ref="UQC161:UQH161"/>
    <mergeCell ref="UQI161:UQN161"/>
    <mergeCell ref="UQO161:UQT161"/>
    <mergeCell ref="UQU161:UQZ161"/>
    <mergeCell ref="URA161:URF161"/>
    <mergeCell ref="URG161:URL161"/>
    <mergeCell ref="UXA161:UXF161"/>
    <mergeCell ref="UXG161:UXL161"/>
    <mergeCell ref="UXM161:UXR161"/>
    <mergeCell ref="UXS161:UXX161"/>
    <mergeCell ref="UXY161:UYD161"/>
    <mergeCell ref="UYE161:UYJ161"/>
    <mergeCell ref="UVQ161:UVV161"/>
    <mergeCell ref="UVW161:UWB161"/>
    <mergeCell ref="UWC161:UWH161"/>
    <mergeCell ref="UWI161:UWN161"/>
    <mergeCell ref="UWO161:UWT161"/>
    <mergeCell ref="UWU161:UWZ161"/>
    <mergeCell ref="UUG161:UUL161"/>
    <mergeCell ref="UUM161:UUR161"/>
    <mergeCell ref="UUS161:UUX161"/>
    <mergeCell ref="UUY161:UVD161"/>
    <mergeCell ref="UVE161:UVJ161"/>
    <mergeCell ref="UVK161:UVP161"/>
    <mergeCell ref="VBE161:VBJ161"/>
    <mergeCell ref="VBK161:VBP161"/>
    <mergeCell ref="VBQ161:VBV161"/>
    <mergeCell ref="VBW161:VCB161"/>
    <mergeCell ref="VCC161:VCH161"/>
    <mergeCell ref="VCI161:VCN161"/>
    <mergeCell ref="UZU161:UZZ161"/>
    <mergeCell ref="VAA161:VAF161"/>
    <mergeCell ref="VAG161:VAL161"/>
    <mergeCell ref="VAM161:VAR161"/>
    <mergeCell ref="VAS161:VAX161"/>
    <mergeCell ref="VAY161:VBD161"/>
    <mergeCell ref="UYK161:UYP161"/>
    <mergeCell ref="UYQ161:UYV161"/>
    <mergeCell ref="UYW161:UZB161"/>
    <mergeCell ref="UZC161:UZH161"/>
    <mergeCell ref="UZI161:UZN161"/>
    <mergeCell ref="UZO161:UZT161"/>
    <mergeCell ref="VFI161:VFN161"/>
    <mergeCell ref="VFO161:VFT161"/>
    <mergeCell ref="VFU161:VFZ161"/>
    <mergeCell ref="VGA161:VGF161"/>
    <mergeCell ref="VGG161:VGL161"/>
    <mergeCell ref="VGM161:VGR161"/>
    <mergeCell ref="VDY161:VED161"/>
    <mergeCell ref="VEE161:VEJ161"/>
    <mergeCell ref="VEK161:VEP161"/>
    <mergeCell ref="VEQ161:VEV161"/>
    <mergeCell ref="VEW161:VFB161"/>
    <mergeCell ref="VFC161:VFH161"/>
    <mergeCell ref="VCO161:VCT161"/>
    <mergeCell ref="VCU161:VCZ161"/>
    <mergeCell ref="VDA161:VDF161"/>
    <mergeCell ref="VDG161:VDL161"/>
    <mergeCell ref="VDM161:VDR161"/>
    <mergeCell ref="VDS161:VDX161"/>
    <mergeCell ref="VJM161:VJR161"/>
    <mergeCell ref="VJS161:VJX161"/>
    <mergeCell ref="VJY161:VKD161"/>
    <mergeCell ref="VKE161:VKJ161"/>
    <mergeCell ref="VKK161:VKP161"/>
    <mergeCell ref="VKQ161:VKV161"/>
    <mergeCell ref="VIC161:VIH161"/>
    <mergeCell ref="VII161:VIN161"/>
    <mergeCell ref="VIO161:VIT161"/>
    <mergeCell ref="VIU161:VIZ161"/>
    <mergeCell ref="VJA161:VJF161"/>
    <mergeCell ref="VJG161:VJL161"/>
    <mergeCell ref="VGS161:VGX161"/>
    <mergeCell ref="VGY161:VHD161"/>
    <mergeCell ref="VHE161:VHJ161"/>
    <mergeCell ref="VHK161:VHP161"/>
    <mergeCell ref="VHQ161:VHV161"/>
    <mergeCell ref="VHW161:VIB161"/>
    <mergeCell ref="VNQ161:VNV161"/>
    <mergeCell ref="VNW161:VOB161"/>
    <mergeCell ref="VOC161:VOH161"/>
    <mergeCell ref="VOI161:VON161"/>
    <mergeCell ref="VOO161:VOT161"/>
    <mergeCell ref="VOU161:VOZ161"/>
    <mergeCell ref="VMG161:VML161"/>
    <mergeCell ref="VMM161:VMR161"/>
    <mergeCell ref="VMS161:VMX161"/>
    <mergeCell ref="VMY161:VND161"/>
    <mergeCell ref="VNE161:VNJ161"/>
    <mergeCell ref="VNK161:VNP161"/>
    <mergeCell ref="VKW161:VLB161"/>
    <mergeCell ref="VLC161:VLH161"/>
    <mergeCell ref="VLI161:VLN161"/>
    <mergeCell ref="VLO161:VLT161"/>
    <mergeCell ref="VLU161:VLZ161"/>
    <mergeCell ref="VMA161:VMF161"/>
    <mergeCell ref="VRU161:VRZ161"/>
    <mergeCell ref="VSA161:VSF161"/>
    <mergeCell ref="VSG161:VSL161"/>
    <mergeCell ref="VSM161:VSR161"/>
    <mergeCell ref="VSS161:VSX161"/>
    <mergeCell ref="VSY161:VTD161"/>
    <mergeCell ref="VQK161:VQP161"/>
    <mergeCell ref="VQQ161:VQV161"/>
    <mergeCell ref="VQW161:VRB161"/>
    <mergeCell ref="VRC161:VRH161"/>
    <mergeCell ref="VRI161:VRN161"/>
    <mergeCell ref="VRO161:VRT161"/>
    <mergeCell ref="VPA161:VPF161"/>
    <mergeCell ref="VPG161:VPL161"/>
    <mergeCell ref="VPM161:VPR161"/>
    <mergeCell ref="VPS161:VPX161"/>
    <mergeCell ref="VPY161:VQD161"/>
    <mergeCell ref="VQE161:VQJ161"/>
    <mergeCell ref="VVY161:VWD161"/>
    <mergeCell ref="VWE161:VWJ161"/>
    <mergeCell ref="VWK161:VWP161"/>
    <mergeCell ref="VWQ161:VWV161"/>
    <mergeCell ref="VWW161:VXB161"/>
    <mergeCell ref="VXC161:VXH161"/>
    <mergeCell ref="VUO161:VUT161"/>
    <mergeCell ref="VUU161:VUZ161"/>
    <mergeCell ref="VVA161:VVF161"/>
    <mergeCell ref="VVG161:VVL161"/>
    <mergeCell ref="VVM161:VVR161"/>
    <mergeCell ref="VVS161:VVX161"/>
    <mergeCell ref="VTE161:VTJ161"/>
    <mergeCell ref="VTK161:VTP161"/>
    <mergeCell ref="VTQ161:VTV161"/>
    <mergeCell ref="VTW161:VUB161"/>
    <mergeCell ref="VUC161:VUH161"/>
    <mergeCell ref="VUI161:VUN161"/>
    <mergeCell ref="WAC161:WAH161"/>
    <mergeCell ref="WAI161:WAN161"/>
    <mergeCell ref="WAO161:WAT161"/>
    <mergeCell ref="WAU161:WAZ161"/>
    <mergeCell ref="WBA161:WBF161"/>
    <mergeCell ref="WBG161:WBL161"/>
    <mergeCell ref="VYS161:VYX161"/>
    <mergeCell ref="VYY161:VZD161"/>
    <mergeCell ref="VZE161:VZJ161"/>
    <mergeCell ref="VZK161:VZP161"/>
    <mergeCell ref="VZQ161:VZV161"/>
    <mergeCell ref="VZW161:WAB161"/>
    <mergeCell ref="VXI161:VXN161"/>
    <mergeCell ref="VXO161:VXT161"/>
    <mergeCell ref="VXU161:VXZ161"/>
    <mergeCell ref="VYA161:VYF161"/>
    <mergeCell ref="VYG161:VYL161"/>
    <mergeCell ref="VYM161:VYR161"/>
    <mergeCell ref="WEG161:WEL161"/>
    <mergeCell ref="WEM161:WER161"/>
    <mergeCell ref="WES161:WEX161"/>
    <mergeCell ref="WEY161:WFD161"/>
    <mergeCell ref="WFE161:WFJ161"/>
    <mergeCell ref="WFK161:WFP161"/>
    <mergeCell ref="WCW161:WDB161"/>
    <mergeCell ref="WDC161:WDH161"/>
    <mergeCell ref="WDI161:WDN161"/>
    <mergeCell ref="WDO161:WDT161"/>
    <mergeCell ref="WDU161:WDZ161"/>
    <mergeCell ref="WEA161:WEF161"/>
    <mergeCell ref="WBM161:WBR161"/>
    <mergeCell ref="WBS161:WBX161"/>
    <mergeCell ref="WBY161:WCD161"/>
    <mergeCell ref="WCE161:WCJ161"/>
    <mergeCell ref="WCK161:WCP161"/>
    <mergeCell ref="WCQ161:WCV161"/>
    <mergeCell ref="WIK161:WIP161"/>
    <mergeCell ref="WIQ161:WIV161"/>
    <mergeCell ref="WIW161:WJB161"/>
    <mergeCell ref="WJC161:WJH161"/>
    <mergeCell ref="WJI161:WJN161"/>
    <mergeCell ref="WJO161:WJT161"/>
    <mergeCell ref="WHA161:WHF161"/>
    <mergeCell ref="WHG161:WHL161"/>
    <mergeCell ref="WHM161:WHR161"/>
    <mergeCell ref="WHS161:WHX161"/>
    <mergeCell ref="WHY161:WID161"/>
    <mergeCell ref="WIE161:WIJ161"/>
    <mergeCell ref="WFQ161:WFV161"/>
    <mergeCell ref="WFW161:WGB161"/>
    <mergeCell ref="WGC161:WGH161"/>
    <mergeCell ref="WGI161:WGN161"/>
    <mergeCell ref="WGO161:WGT161"/>
    <mergeCell ref="WGU161:WGZ161"/>
    <mergeCell ref="WMO161:WMT161"/>
    <mergeCell ref="WMU161:WMZ161"/>
    <mergeCell ref="WNA161:WNF161"/>
    <mergeCell ref="WNG161:WNL161"/>
    <mergeCell ref="WNM161:WNR161"/>
    <mergeCell ref="WNS161:WNX161"/>
    <mergeCell ref="WLE161:WLJ161"/>
    <mergeCell ref="WLK161:WLP161"/>
    <mergeCell ref="WLQ161:WLV161"/>
    <mergeCell ref="WLW161:WMB161"/>
    <mergeCell ref="WMC161:WMH161"/>
    <mergeCell ref="WMI161:WMN161"/>
    <mergeCell ref="WJU161:WJZ161"/>
    <mergeCell ref="WKA161:WKF161"/>
    <mergeCell ref="WKG161:WKL161"/>
    <mergeCell ref="WKM161:WKR161"/>
    <mergeCell ref="WKS161:WKX161"/>
    <mergeCell ref="WKY161:WLD161"/>
    <mergeCell ref="WQS161:WQX161"/>
    <mergeCell ref="WQY161:WRD161"/>
    <mergeCell ref="WRE161:WRJ161"/>
    <mergeCell ref="WRK161:WRP161"/>
    <mergeCell ref="WRQ161:WRV161"/>
    <mergeCell ref="WRW161:WSB161"/>
    <mergeCell ref="WPI161:WPN161"/>
    <mergeCell ref="WPO161:WPT161"/>
    <mergeCell ref="WPU161:WPZ161"/>
    <mergeCell ref="WQA161:WQF161"/>
    <mergeCell ref="WQG161:WQL161"/>
    <mergeCell ref="WQM161:WQR161"/>
    <mergeCell ref="WNY161:WOD161"/>
    <mergeCell ref="WOE161:WOJ161"/>
    <mergeCell ref="WOK161:WOP161"/>
    <mergeCell ref="WOQ161:WOV161"/>
    <mergeCell ref="WOW161:WPB161"/>
    <mergeCell ref="WPC161:WPH161"/>
    <mergeCell ref="WUW161:WVB161"/>
    <mergeCell ref="WVC161:WVH161"/>
    <mergeCell ref="WVI161:WVN161"/>
    <mergeCell ref="WVO161:WVT161"/>
    <mergeCell ref="WVU161:WVZ161"/>
    <mergeCell ref="WWA161:WWF161"/>
    <mergeCell ref="WTM161:WTR161"/>
    <mergeCell ref="WTS161:WTX161"/>
    <mergeCell ref="WTY161:WUD161"/>
    <mergeCell ref="WUE161:WUJ161"/>
    <mergeCell ref="WUK161:WUP161"/>
    <mergeCell ref="WUQ161:WUV161"/>
    <mergeCell ref="WSC161:WSH161"/>
    <mergeCell ref="WSI161:WSN161"/>
    <mergeCell ref="WSO161:WST161"/>
    <mergeCell ref="WSU161:WSZ161"/>
    <mergeCell ref="WTA161:WTF161"/>
    <mergeCell ref="WTG161:WTL161"/>
    <mergeCell ref="XBI161:XBN161"/>
    <mergeCell ref="XBO161:XBT161"/>
    <mergeCell ref="WZA161:WZF161"/>
    <mergeCell ref="WZG161:WZL161"/>
    <mergeCell ref="WZM161:WZR161"/>
    <mergeCell ref="WZS161:WZX161"/>
    <mergeCell ref="WZY161:XAD161"/>
    <mergeCell ref="XAE161:XAJ161"/>
    <mergeCell ref="WXQ161:WXV161"/>
    <mergeCell ref="WXW161:WYB161"/>
    <mergeCell ref="WYC161:WYH161"/>
    <mergeCell ref="WYI161:WYN161"/>
    <mergeCell ref="WYO161:WYT161"/>
    <mergeCell ref="WYU161:WYZ161"/>
    <mergeCell ref="WWG161:WWL161"/>
    <mergeCell ref="WWM161:WWR161"/>
    <mergeCell ref="WWS161:WWX161"/>
    <mergeCell ref="WWY161:WXD161"/>
    <mergeCell ref="WXE161:WXJ161"/>
    <mergeCell ref="WXK161:WXP161"/>
    <mergeCell ref="AQ162:AV162"/>
    <mergeCell ref="AW162:BB162"/>
    <mergeCell ref="BC162:BH162"/>
    <mergeCell ref="BI162:BN162"/>
    <mergeCell ref="BO162:BT162"/>
    <mergeCell ref="BU162:BZ162"/>
    <mergeCell ref="XEO161:XET161"/>
    <mergeCell ref="XEU161:XEZ161"/>
    <mergeCell ref="XFA161:XFD161"/>
    <mergeCell ref="A162:F162"/>
    <mergeCell ref="G162:L162"/>
    <mergeCell ref="M162:R162"/>
    <mergeCell ref="S162:X162"/>
    <mergeCell ref="Y162:AD162"/>
    <mergeCell ref="AE162:AJ162"/>
    <mergeCell ref="AK162:AP162"/>
    <mergeCell ref="XDE161:XDJ161"/>
    <mergeCell ref="XDK161:XDP161"/>
    <mergeCell ref="XDQ161:XDV161"/>
    <mergeCell ref="XDW161:XEB161"/>
    <mergeCell ref="XEC161:XEH161"/>
    <mergeCell ref="XEI161:XEN161"/>
    <mergeCell ref="XBU161:XBZ161"/>
    <mergeCell ref="XCA161:XCF161"/>
    <mergeCell ref="XCG161:XCL161"/>
    <mergeCell ref="XCM161:XCR161"/>
    <mergeCell ref="XCS161:XCX161"/>
    <mergeCell ref="XCY161:XDD161"/>
    <mergeCell ref="XAK161:XAP161"/>
    <mergeCell ref="XAQ161:XAV161"/>
    <mergeCell ref="XAW161:XBB161"/>
    <mergeCell ref="XBC161:XBH161"/>
    <mergeCell ref="EU162:EZ162"/>
    <mergeCell ref="FA162:FF162"/>
    <mergeCell ref="FG162:FL162"/>
    <mergeCell ref="FM162:FR162"/>
    <mergeCell ref="FS162:FX162"/>
    <mergeCell ref="FY162:GD162"/>
    <mergeCell ref="DK162:DP162"/>
    <mergeCell ref="DQ162:DV162"/>
    <mergeCell ref="DW162:EB162"/>
    <mergeCell ref="EC162:EH162"/>
    <mergeCell ref="EI162:EN162"/>
    <mergeCell ref="EO162:ET162"/>
    <mergeCell ref="CA162:CF162"/>
    <mergeCell ref="CG162:CL162"/>
    <mergeCell ref="CM162:CR162"/>
    <mergeCell ref="CS162:CX162"/>
    <mergeCell ref="CY162:DD162"/>
    <mergeCell ref="DE162:DJ162"/>
    <mergeCell ref="IY162:JD162"/>
    <mergeCell ref="JE162:JJ162"/>
    <mergeCell ref="JK162:JP162"/>
    <mergeCell ref="JQ162:JV162"/>
    <mergeCell ref="JW162:KB162"/>
    <mergeCell ref="KC162:KH162"/>
    <mergeCell ref="HO162:HT162"/>
    <mergeCell ref="HU162:HZ162"/>
    <mergeCell ref="IA162:IF162"/>
    <mergeCell ref="IG162:IL162"/>
    <mergeCell ref="IM162:IR162"/>
    <mergeCell ref="IS162:IX162"/>
    <mergeCell ref="GE162:GJ162"/>
    <mergeCell ref="GK162:GP162"/>
    <mergeCell ref="GQ162:GV162"/>
    <mergeCell ref="GW162:HB162"/>
    <mergeCell ref="HC162:HH162"/>
    <mergeCell ref="HI162:HN162"/>
    <mergeCell ref="NC162:NH162"/>
    <mergeCell ref="NI162:NN162"/>
    <mergeCell ref="NO162:NT162"/>
    <mergeCell ref="NU162:NZ162"/>
    <mergeCell ref="OA162:OF162"/>
    <mergeCell ref="OG162:OL162"/>
    <mergeCell ref="LS162:LX162"/>
    <mergeCell ref="LY162:MD162"/>
    <mergeCell ref="ME162:MJ162"/>
    <mergeCell ref="MK162:MP162"/>
    <mergeCell ref="MQ162:MV162"/>
    <mergeCell ref="MW162:NB162"/>
    <mergeCell ref="KI162:KN162"/>
    <mergeCell ref="KO162:KT162"/>
    <mergeCell ref="KU162:KZ162"/>
    <mergeCell ref="LA162:LF162"/>
    <mergeCell ref="LG162:LL162"/>
    <mergeCell ref="LM162:LR162"/>
    <mergeCell ref="RG162:RL162"/>
    <mergeCell ref="RM162:RR162"/>
    <mergeCell ref="RS162:RX162"/>
    <mergeCell ref="RY162:SD162"/>
    <mergeCell ref="SE162:SJ162"/>
    <mergeCell ref="SK162:SP162"/>
    <mergeCell ref="PW162:QB162"/>
    <mergeCell ref="QC162:QH162"/>
    <mergeCell ref="QI162:QN162"/>
    <mergeCell ref="QO162:QT162"/>
    <mergeCell ref="QU162:QZ162"/>
    <mergeCell ref="RA162:RF162"/>
    <mergeCell ref="OM162:OR162"/>
    <mergeCell ref="OS162:OX162"/>
    <mergeCell ref="OY162:PD162"/>
    <mergeCell ref="PE162:PJ162"/>
    <mergeCell ref="PK162:PP162"/>
    <mergeCell ref="PQ162:PV162"/>
    <mergeCell ref="VK162:VP162"/>
    <mergeCell ref="VQ162:VV162"/>
    <mergeCell ref="VW162:WB162"/>
    <mergeCell ref="WC162:WH162"/>
    <mergeCell ref="WI162:WN162"/>
    <mergeCell ref="WO162:WT162"/>
    <mergeCell ref="UA162:UF162"/>
    <mergeCell ref="UG162:UL162"/>
    <mergeCell ref="UM162:UR162"/>
    <mergeCell ref="US162:UX162"/>
    <mergeCell ref="UY162:VD162"/>
    <mergeCell ref="VE162:VJ162"/>
    <mergeCell ref="SQ162:SV162"/>
    <mergeCell ref="SW162:TB162"/>
    <mergeCell ref="TC162:TH162"/>
    <mergeCell ref="TI162:TN162"/>
    <mergeCell ref="TO162:TT162"/>
    <mergeCell ref="TU162:TZ162"/>
    <mergeCell ref="ZO162:ZT162"/>
    <mergeCell ref="ZU162:ZZ162"/>
    <mergeCell ref="AAA162:AAF162"/>
    <mergeCell ref="AAG162:AAL162"/>
    <mergeCell ref="AAM162:AAR162"/>
    <mergeCell ref="AAS162:AAX162"/>
    <mergeCell ref="YE162:YJ162"/>
    <mergeCell ref="YK162:YP162"/>
    <mergeCell ref="YQ162:YV162"/>
    <mergeCell ref="YW162:ZB162"/>
    <mergeCell ref="ZC162:ZH162"/>
    <mergeCell ref="ZI162:ZN162"/>
    <mergeCell ref="WU162:WZ162"/>
    <mergeCell ref="XA162:XF162"/>
    <mergeCell ref="XG162:XL162"/>
    <mergeCell ref="XM162:XR162"/>
    <mergeCell ref="XS162:XX162"/>
    <mergeCell ref="XY162:YD162"/>
    <mergeCell ref="ADS162:ADX162"/>
    <mergeCell ref="ADY162:AED162"/>
    <mergeCell ref="AEE162:AEJ162"/>
    <mergeCell ref="AEK162:AEP162"/>
    <mergeCell ref="AEQ162:AEV162"/>
    <mergeCell ref="AEW162:AFB162"/>
    <mergeCell ref="ACI162:ACN162"/>
    <mergeCell ref="ACO162:ACT162"/>
    <mergeCell ref="ACU162:ACZ162"/>
    <mergeCell ref="ADA162:ADF162"/>
    <mergeCell ref="ADG162:ADL162"/>
    <mergeCell ref="ADM162:ADR162"/>
    <mergeCell ref="AAY162:ABD162"/>
    <mergeCell ref="ABE162:ABJ162"/>
    <mergeCell ref="ABK162:ABP162"/>
    <mergeCell ref="ABQ162:ABV162"/>
    <mergeCell ref="ABW162:ACB162"/>
    <mergeCell ref="ACC162:ACH162"/>
    <mergeCell ref="AHW162:AIB162"/>
    <mergeCell ref="AIC162:AIH162"/>
    <mergeCell ref="AII162:AIN162"/>
    <mergeCell ref="AIO162:AIT162"/>
    <mergeCell ref="AIU162:AIZ162"/>
    <mergeCell ref="AJA162:AJF162"/>
    <mergeCell ref="AGM162:AGR162"/>
    <mergeCell ref="AGS162:AGX162"/>
    <mergeCell ref="AGY162:AHD162"/>
    <mergeCell ref="AHE162:AHJ162"/>
    <mergeCell ref="AHK162:AHP162"/>
    <mergeCell ref="AHQ162:AHV162"/>
    <mergeCell ref="AFC162:AFH162"/>
    <mergeCell ref="AFI162:AFN162"/>
    <mergeCell ref="AFO162:AFT162"/>
    <mergeCell ref="AFU162:AFZ162"/>
    <mergeCell ref="AGA162:AGF162"/>
    <mergeCell ref="AGG162:AGL162"/>
    <mergeCell ref="AMA162:AMF162"/>
    <mergeCell ref="AMG162:AML162"/>
    <mergeCell ref="AMM162:AMR162"/>
    <mergeCell ref="AMS162:AMX162"/>
    <mergeCell ref="AMY162:AND162"/>
    <mergeCell ref="ANE162:ANJ162"/>
    <mergeCell ref="AKQ162:AKV162"/>
    <mergeCell ref="AKW162:ALB162"/>
    <mergeCell ref="ALC162:ALH162"/>
    <mergeCell ref="ALI162:ALN162"/>
    <mergeCell ref="ALO162:ALT162"/>
    <mergeCell ref="ALU162:ALZ162"/>
    <mergeCell ref="AJG162:AJL162"/>
    <mergeCell ref="AJM162:AJR162"/>
    <mergeCell ref="AJS162:AJX162"/>
    <mergeCell ref="AJY162:AKD162"/>
    <mergeCell ref="AKE162:AKJ162"/>
    <mergeCell ref="AKK162:AKP162"/>
    <mergeCell ref="AQE162:AQJ162"/>
    <mergeCell ref="AQK162:AQP162"/>
    <mergeCell ref="AQQ162:AQV162"/>
    <mergeCell ref="AQW162:ARB162"/>
    <mergeCell ref="ARC162:ARH162"/>
    <mergeCell ref="ARI162:ARN162"/>
    <mergeCell ref="AOU162:AOZ162"/>
    <mergeCell ref="APA162:APF162"/>
    <mergeCell ref="APG162:APL162"/>
    <mergeCell ref="APM162:APR162"/>
    <mergeCell ref="APS162:APX162"/>
    <mergeCell ref="APY162:AQD162"/>
    <mergeCell ref="ANK162:ANP162"/>
    <mergeCell ref="ANQ162:ANV162"/>
    <mergeCell ref="ANW162:AOB162"/>
    <mergeCell ref="AOC162:AOH162"/>
    <mergeCell ref="AOI162:AON162"/>
    <mergeCell ref="AOO162:AOT162"/>
    <mergeCell ref="AUI162:AUN162"/>
    <mergeCell ref="AUO162:AUT162"/>
    <mergeCell ref="AUU162:AUZ162"/>
    <mergeCell ref="AVA162:AVF162"/>
    <mergeCell ref="AVG162:AVL162"/>
    <mergeCell ref="AVM162:AVR162"/>
    <mergeCell ref="ASY162:ATD162"/>
    <mergeCell ref="ATE162:ATJ162"/>
    <mergeCell ref="ATK162:ATP162"/>
    <mergeCell ref="ATQ162:ATV162"/>
    <mergeCell ref="ATW162:AUB162"/>
    <mergeCell ref="AUC162:AUH162"/>
    <mergeCell ref="ARO162:ART162"/>
    <mergeCell ref="ARU162:ARZ162"/>
    <mergeCell ref="ASA162:ASF162"/>
    <mergeCell ref="ASG162:ASL162"/>
    <mergeCell ref="ASM162:ASR162"/>
    <mergeCell ref="ASS162:ASX162"/>
    <mergeCell ref="AYM162:AYR162"/>
    <mergeCell ref="AYS162:AYX162"/>
    <mergeCell ref="AYY162:AZD162"/>
    <mergeCell ref="AZE162:AZJ162"/>
    <mergeCell ref="AZK162:AZP162"/>
    <mergeCell ref="AZQ162:AZV162"/>
    <mergeCell ref="AXC162:AXH162"/>
    <mergeCell ref="AXI162:AXN162"/>
    <mergeCell ref="AXO162:AXT162"/>
    <mergeCell ref="AXU162:AXZ162"/>
    <mergeCell ref="AYA162:AYF162"/>
    <mergeCell ref="AYG162:AYL162"/>
    <mergeCell ref="AVS162:AVX162"/>
    <mergeCell ref="AVY162:AWD162"/>
    <mergeCell ref="AWE162:AWJ162"/>
    <mergeCell ref="AWK162:AWP162"/>
    <mergeCell ref="AWQ162:AWV162"/>
    <mergeCell ref="AWW162:AXB162"/>
    <mergeCell ref="BCQ162:BCV162"/>
    <mergeCell ref="BCW162:BDB162"/>
    <mergeCell ref="BDC162:BDH162"/>
    <mergeCell ref="BDI162:BDN162"/>
    <mergeCell ref="BDO162:BDT162"/>
    <mergeCell ref="BDU162:BDZ162"/>
    <mergeCell ref="BBG162:BBL162"/>
    <mergeCell ref="BBM162:BBR162"/>
    <mergeCell ref="BBS162:BBX162"/>
    <mergeCell ref="BBY162:BCD162"/>
    <mergeCell ref="BCE162:BCJ162"/>
    <mergeCell ref="BCK162:BCP162"/>
    <mergeCell ref="AZW162:BAB162"/>
    <mergeCell ref="BAC162:BAH162"/>
    <mergeCell ref="BAI162:BAN162"/>
    <mergeCell ref="BAO162:BAT162"/>
    <mergeCell ref="BAU162:BAZ162"/>
    <mergeCell ref="BBA162:BBF162"/>
    <mergeCell ref="BGU162:BGZ162"/>
    <mergeCell ref="BHA162:BHF162"/>
    <mergeCell ref="BHG162:BHL162"/>
    <mergeCell ref="BHM162:BHR162"/>
    <mergeCell ref="BHS162:BHX162"/>
    <mergeCell ref="BHY162:BID162"/>
    <mergeCell ref="BFK162:BFP162"/>
    <mergeCell ref="BFQ162:BFV162"/>
    <mergeCell ref="BFW162:BGB162"/>
    <mergeCell ref="BGC162:BGH162"/>
    <mergeCell ref="BGI162:BGN162"/>
    <mergeCell ref="BGO162:BGT162"/>
    <mergeCell ref="BEA162:BEF162"/>
    <mergeCell ref="BEG162:BEL162"/>
    <mergeCell ref="BEM162:BER162"/>
    <mergeCell ref="BES162:BEX162"/>
    <mergeCell ref="BEY162:BFD162"/>
    <mergeCell ref="BFE162:BFJ162"/>
    <mergeCell ref="BKY162:BLD162"/>
    <mergeCell ref="BLE162:BLJ162"/>
    <mergeCell ref="BLK162:BLP162"/>
    <mergeCell ref="BLQ162:BLV162"/>
    <mergeCell ref="BLW162:BMB162"/>
    <mergeCell ref="BMC162:BMH162"/>
    <mergeCell ref="BJO162:BJT162"/>
    <mergeCell ref="BJU162:BJZ162"/>
    <mergeCell ref="BKA162:BKF162"/>
    <mergeCell ref="BKG162:BKL162"/>
    <mergeCell ref="BKM162:BKR162"/>
    <mergeCell ref="BKS162:BKX162"/>
    <mergeCell ref="BIE162:BIJ162"/>
    <mergeCell ref="BIK162:BIP162"/>
    <mergeCell ref="BIQ162:BIV162"/>
    <mergeCell ref="BIW162:BJB162"/>
    <mergeCell ref="BJC162:BJH162"/>
    <mergeCell ref="BJI162:BJN162"/>
    <mergeCell ref="BPC162:BPH162"/>
    <mergeCell ref="BPI162:BPN162"/>
    <mergeCell ref="BPO162:BPT162"/>
    <mergeCell ref="BPU162:BPZ162"/>
    <mergeCell ref="BQA162:BQF162"/>
    <mergeCell ref="BQG162:BQL162"/>
    <mergeCell ref="BNS162:BNX162"/>
    <mergeCell ref="BNY162:BOD162"/>
    <mergeCell ref="BOE162:BOJ162"/>
    <mergeCell ref="BOK162:BOP162"/>
    <mergeCell ref="BOQ162:BOV162"/>
    <mergeCell ref="BOW162:BPB162"/>
    <mergeCell ref="BMI162:BMN162"/>
    <mergeCell ref="BMO162:BMT162"/>
    <mergeCell ref="BMU162:BMZ162"/>
    <mergeCell ref="BNA162:BNF162"/>
    <mergeCell ref="BNG162:BNL162"/>
    <mergeCell ref="BNM162:BNR162"/>
    <mergeCell ref="BTG162:BTL162"/>
    <mergeCell ref="BTM162:BTR162"/>
    <mergeCell ref="BTS162:BTX162"/>
    <mergeCell ref="BTY162:BUD162"/>
    <mergeCell ref="BUE162:BUJ162"/>
    <mergeCell ref="BUK162:BUP162"/>
    <mergeCell ref="BRW162:BSB162"/>
    <mergeCell ref="BSC162:BSH162"/>
    <mergeCell ref="BSI162:BSN162"/>
    <mergeCell ref="BSO162:BST162"/>
    <mergeCell ref="BSU162:BSZ162"/>
    <mergeCell ref="BTA162:BTF162"/>
    <mergeCell ref="BQM162:BQR162"/>
    <mergeCell ref="BQS162:BQX162"/>
    <mergeCell ref="BQY162:BRD162"/>
    <mergeCell ref="BRE162:BRJ162"/>
    <mergeCell ref="BRK162:BRP162"/>
    <mergeCell ref="BRQ162:BRV162"/>
    <mergeCell ref="BXK162:BXP162"/>
    <mergeCell ref="BXQ162:BXV162"/>
    <mergeCell ref="BXW162:BYB162"/>
    <mergeCell ref="BYC162:BYH162"/>
    <mergeCell ref="BYI162:BYN162"/>
    <mergeCell ref="BYO162:BYT162"/>
    <mergeCell ref="BWA162:BWF162"/>
    <mergeCell ref="BWG162:BWL162"/>
    <mergeCell ref="BWM162:BWR162"/>
    <mergeCell ref="BWS162:BWX162"/>
    <mergeCell ref="BWY162:BXD162"/>
    <mergeCell ref="BXE162:BXJ162"/>
    <mergeCell ref="BUQ162:BUV162"/>
    <mergeCell ref="BUW162:BVB162"/>
    <mergeCell ref="BVC162:BVH162"/>
    <mergeCell ref="BVI162:BVN162"/>
    <mergeCell ref="BVO162:BVT162"/>
    <mergeCell ref="BVU162:BVZ162"/>
    <mergeCell ref="CBO162:CBT162"/>
    <mergeCell ref="CBU162:CBZ162"/>
    <mergeCell ref="CCA162:CCF162"/>
    <mergeCell ref="CCG162:CCL162"/>
    <mergeCell ref="CCM162:CCR162"/>
    <mergeCell ref="CCS162:CCX162"/>
    <mergeCell ref="CAE162:CAJ162"/>
    <mergeCell ref="CAK162:CAP162"/>
    <mergeCell ref="CAQ162:CAV162"/>
    <mergeCell ref="CAW162:CBB162"/>
    <mergeCell ref="CBC162:CBH162"/>
    <mergeCell ref="CBI162:CBN162"/>
    <mergeCell ref="BYU162:BYZ162"/>
    <mergeCell ref="BZA162:BZF162"/>
    <mergeCell ref="BZG162:BZL162"/>
    <mergeCell ref="BZM162:BZR162"/>
    <mergeCell ref="BZS162:BZX162"/>
    <mergeCell ref="BZY162:CAD162"/>
    <mergeCell ref="CFS162:CFX162"/>
    <mergeCell ref="CFY162:CGD162"/>
    <mergeCell ref="CGE162:CGJ162"/>
    <mergeCell ref="CGK162:CGP162"/>
    <mergeCell ref="CGQ162:CGV162"/>
    <mergeCell ref="CGW162:CHB162"/>
    <mergeCell ref="CEI162:CEN162"/>
    <mergeCell ref="CEO162:CET162"/>
    <mergeCell ref="CEU162:CEZ162"/>
    <mergeCell ref="CFA162:CFF162"/>
    <mergeCell ref="CFG162:CFL162"/>
    <mergeCell ref="CFM162:CFR162"/>
    <mergeCell ref="CCY162:CDD162"/>
    <mergeCell ref="CDE162:CDJ162"/>
    <mergeCell ref="CDK162:CDP162"/>
    <mergeCell ref="CDQ162:CDV162"/>
    <mergeCell ref="CDW162:CEB162"/>
    <mergeCell ref="CEC162:CEH162"/>
    <mergeCell ref="CJW162:CKB162"/>
    <mergeCell ref="CKC162:CKH162"/>
    <mergeCell ref="CKI162:CKN162"/>
    <mergeCell ref="CKO162:CKT162"/>
    <mergeCell ref="CKU162:CKZ162"/>
    <mergeCell ref="CLA162:CLF162"/>
    <mergeCell ref="CIM162:CIR162"/>
    <mergeCell ref="CIS162:CIX162"/>
    <mergeCell ref="CIY162:CJD162"/>
    <mergeCell ref="CJE162:CJJ162"/>
    <mergeCell ref="CJK162:CJP162"/>
    <mergeCell ref="CJQ162:CJV162"/>
    <mergeCell ref="CHC162:CHH162"/>
    <mergeCell ref="CHI162:CHN162"/>
    <mergeCell ref="CHO162:CHT162"/>
    <mergeCell ref="CHU162:CHZ162"/>
    <mergeCell ref="CIA162:CIF162"/>
    <mergeCell ref="CIG162:CIL162"/>
    <mergeCell ref="COA162:COF162"/>
    <mergeCell ref="COG162:COL162"/>
    <mergeCell ref="COM162:COR162"/>
    <mergeCell ref="COS162:COX162"/>
    <mergeCell ref="COY162:CPD162"/>
    <mergeCell ref="CPE162:CPJ162"/>
    <mergeCell ref="CMQ162:CMV162"/>
    <mergeCell ref="CMW162:CNB162"/>
    <mergeCell ref="CNC162:CNH162"/>
    <mergeCell ref="CNI162:CNN162"/>
    <mergeCell ref="CNO162:CNT162"/>
    <mergeCell ref="CNU162:CNZ162"/>
    <mergeCell ref="CLG162:CLL162"/>
    <mergeCell ref="CLM162:CLR162"/>
    <mergeCell ref="CLS162:CLX162"/>
    <mergeCell ref="CLY162:CMD162"/>
    <mergeCell ref="CME162:CMJ162"/>
    <mergeCell ref="CMK162:CMP162"/>
    <mergeCell ref="CSE162:CSJ162"/>
    <mergeCell ref="CSK162:CSP162"/>
    <mergeCell ref="CSQ162:CSV162"/>
    <mergeCell ref="CSW162:CTB162"/>
    <mergeCell ref="CTC162:CTH162"/>
    <mergeCell ref="CTI162:CTN162"/>
    <mergeCell ref="CQU162:CQZ162"/>
    <mergeCell ref="CRA162:CRF162"/>
    <mergeCell ref="CRG162:CRL162"/>
    <mergeCell ref="CRM162:CRR162"/>
    <mergeCell ref="CRS162:CRX162"/>
    <mergeCell ref="CRY162:CSD162"/>
    <mergeCell ref="CPK162:CPP162"/>
    <mergeCell ref="CPQ162:CPV162"/>
    <mergeCell ref="CPW162:CQB162"/>
    <mergeCell ref="CQC162:CQH162"/>
    <mergeCell ref="CQI162:CQN162"/>
    <mergeCell ref="CQO162:CQT162"/>
    <mergeCell ref="CWI162:CWN162"/>
    <mergeCell ref="CWO162:CWT162"/>
    <mergeCell ref="CWU162:CWZ162"/>
    <mergeCell ref="CXA162:CXF162"/>
    <mergeCell ref="CXG162:CXL162"/>
    <mergeCell ref="CXM162:CXR162"/>
    <mergeCell ref="CUY162:CVD162"/>
    <mergeCell ref="CVE162:CVJ162"/>
    <mergeCell ref="CVK162:CVP162"/>
    <mergeCell ref="CVQ162:CVV162"/>
    <mergeCell ref="CVW162:CWB162"/>
    <mergeCell ref="CWC162:CWH162"/>
    <mergeCell ref="CTO162:CTT162"/>
    <mergeCell ref="CTU162:CTZ162"/>
    <mergeCell ref="CUA162:CUF162"/>
    <mergeCell ref="CUG162:CUL162"/>
    <mergeCell ref="CUM162:CUR162"/>
    <mergeCell ref="CUS162:CUX162"/>
    <mergeCell ref="DAM162:DAR162"/>
    <mergeCell ref="DAS162:DAX162"/>
    <mergeCell ref="DAY162:DBD162"/>
    <mergeCell ref="DBE162:DBJ162"/>
    <mergeCell ref="DBK162:DBP162"/>
    <mergeCell ref="DBQ162:DBV162"/>
    <mergeCell ref="CZC162:CZH162"/>
    <mergeCell ref="CZI162:CZN162"/>
    <mergeCell ref="CZO162:CZT162"/>
    <mergeCell ref="CZU162:CZZ162"/>
    <mergeCell ref="DAA162:DAF162"/>
    <mergeCell ref="DAG162:DAL162"/>
    <mergeCell ref="CXS162:CXX162"/>
    <mergeCell ref="CXY162:CYD162"/>
    <mergeCell ref="CYE162:CYJ162"/>
    <mergeCell ref="CYK162:CYP162"/>
    <mergeCell ref="CYQ162:CYV162"/>
    <mergeCell ref="CYW162:CZB162"/>
    <mergeCell ref="DEQ162:DEV162"/>
    <mergeCell ref="DEW162:DFB162"/>
    <mergeCell ref="DFC162:DFH162"/>
    <mergeCell ref="DFI162:DFN162"/>
    <mergeCell ref="DFO162:DFT162"/>
    <mergeCell ref="DFU162:DFZ162"/>
    <mergeCell ref="DDG162:DDL162"/>
    <mergeCell ref="DDM162:DDR162"/>
    <mergeCell ref="DDS162:DDX162"/>
    <mergeCell ref="DDY162:DED162"/>
    <mergeCell ref="DEE162:DEJ162"/>
    <mergeCell ref="DEK162:DEP162"/>
    <mergeCell ref="DBW162:DCB162"/>
    <mergeCell ref="DCC162:DCH162"/>
    <mergeCell ref="DCI162:DCN162"/>
    <mergeCell ref="DCO162:DCT162"/>
    <mergeCell ref="DCU162:DCZ162"/>
    <mergeCell ref="DDA162:DDF162"/>
    <mergeCell ref="DIU162:DIZ162"/>
    <mergeCell ref="DJA162:DJF162"/>
    <mergeCell ref="DJG162:DJL162"/>
    <mergeCell ref="DJM162:DJR162"/>
    <mergeCell ref="DJS162:DJX162"/>
    <mergeCell ref="DJY162:DKD162"/>
    <mergeCell ref="DHK162:DHP162"/>
    <mergeCell ref="DHQ162:DHV162"/>
    <mergeCell ref="DHW162:DIB162"/>
    <mergeCell ref="DIC162:DIH162"/>
    <mergeCell ref="DII162:DIN162"/>
    <mergeCell ref="DIO162:DIT162"/>
    <mergeCell ref="DGA162:DGF162"/>
    <mergeCell ref="DGG162:DGL162"/>
    <mergeCell ref="DGM162:DGR162"/>
    <mergeCell ref="DGS162:DGX162"/>
    <mergeCell ref="DGY162:DHD162"/>
    <mergeCell ref="DHE162:DHJ162"/>
    <mergeCell ref="DMY162:DND162"/>
    <mergeCell ref="DNE162:DNJ162"/>
    <mergeCell ref="DNK162:DNP162"/>
    <mergeCell ref="DNQ162:DNV162"/>
    <mergeCell ref="DNW162:DOB162"/>
    <mergeCell ref="DOC162:DOH162"/>
    <mergeCell ref="DLO162:DLT162"/>
    <mergeCell ref="DLU162:DLZ162"/>
    <mergeCell ref="DMA162:DMF162"/>
    <mergeCell ref="DMG162:DML162"/>
    <mergeCell ref="DMM162:DMR162"/>
    <mergeCell ref="DMS162:DMX162"/>
    <mergeCell ref="DKE162:DKJ162"/>
    <mergeCell ref="DKK162:DKP162"/>
    <mergeCell ref="DKQ162:DKV162"/>
    <mergeCell ref="DKW162:DLB162"/>
    <mergeCell ref="DLC162:DLH162"/>
    <mergeCell ref="DLI162:DLN162"/>
    <mergeCell ref="DRC162:DRH162"/>
    <mergeCell ref="DRI162:DRN162"/>
    <mergeCell ref="DRO162:DRT162"/>
    <mergeCell ref="DRU162:DRZ162"/>
    <mergeCell ref="DSA162:DSF162"/>
    <mergeCell ref="DSG162:DSL162"/>
    <mergeCell ref="DPS162:DPX162"/>
    <mergeCell ref="DPY162:DQD162"/>
    <mergeCell ref="DQE162:DQJ162"/>
    <mergeCell ref="DQK162:DQP162"/>
    <mergeCell ref="DQQ162:DQV162"/>
    <mergeCell ref="DQW162:DRB162"/>
    <mergeCell ref="DOI162:DON162"/>
    <mergeCell ref="DOO162:DOT162"/>
    <mergeCell ref="DOU162:DOZ162"/>
    <mergeCell ref="DPA162:DPF162"/>
    <mergeCell ref="DPG162:DPL162"/>
    <mergeCell ref="DPM162:DPR162"/>
    <mergeCell ref="DVG162:DVL162"/>
    <mergeCell ref="DVM162:DVR162"/>
    <mergeCell ref="DVS162:DVX162"/>
    <mergeCell ref="DVY162:DWD162"/>
    <mergeCell ref="DWE162:DWJ162"/>
    <mergeCell ref="DWK162:DWP162"/>
    <mergeCell ref="DTW162:DUB162"/>
    <mergeCell ref="DUC162:DUH162"/>
    <mergeCell ref="DUI162:DUN162"/>
    <mergeCell ref="DUO162:DUT162"/>
    <mergeCell ref="DUU162:DUZ162"/>
    <mergeCell ref="DVA162:DVF162"/>
    <mergeCell ref="DSM162:DSR162"/>
    <mergeCell ref="DSS162:DSX162"/>
    <mergeCell ref="DSY162:DTD162"/>
    <mergeCell ref="DTE162:DTJ162"/>
    <mergeCell ref="DTK162:DTP162"/>
    <mergeCell ref="DTQ162:DTV162"/>
    <mergeCell ref="DZK162:DZP162"/>
    <mergeCell ref="DZQ162:DZV162"/>
    <mergeCell ref="DZW162:EAB162"/>
    <mergeCell ref="EAC162:EAH162"/>
    <mergeCell ref="EAI162:EAN162"/>
    <mergeCell ref="EAO162:EAT162"/>
    <mergeCell ref="DYA162:DYF162"/>
    <mergeCell ref="DYG162:DYL162"/>
    <mergeCell ref="DYM162:DYR162"/>
    <mergeCell ref="DYS162:DYX162"/>
    <mergeCell ref="DYY162:DZD162"/>
    <mergeCell ref="DZE162:DZJ162"/>
    <mergeCell ref="DWQ162:DWV162"/>
    <mergeCell ref="DWW162:DXB162"/>
    <mergeCell ref="DXC162:DXH162"/>
    <mergeCell ref="DXI162:DXN162"/>
    <mergeCell ref="DXO162:DXT162"/>
    <mergeCell ref="DXU162:DXZ162"/>
    <mergeCell ref="EDO162:EDT162"/>
    <mergeCell ref="EDU162:EDZ162"/>
    <mergeCell ref="EEA162:EEF162"/>
    <mergeCell ref="EEG162:EEL162"/>
    <mergeCell ref="EEM162:EER162"/>
    <mergeCell ref="EES162:EEX162"/>
    <mergeCell ref="ECE162:ECJ162"/>
    <mergeCell ref="ECK162:ECP162"/>
    <mergeCell ref="ECQ162:ECV162"/>
    <mergeCell ref="ECW162:EDB162"/>
    <mergeCell ref="EDC162:EDH162"/>
    <mergeCell ref="EDI162:EDN162"/>
    <mergeCell ref="EAU162:EAZ162"/>
    <mergeCell ref="EBA162:EBF162"/>
    <mergeCell ref="EBG162:EBL162"/>
    <mergeCell ref="EBM162:EBR162"/>
    <mergeCell ref="EBS162:EBX162"/>
    <mergeCell ref="EBY162:ECD162"/>
    <mergeCell ref="EHS162:EHX162"/>
    <mergeCell ref="EHY162:EID162"/>
    <mergeCell ref="EIE162:EIJ162"/>
    <mergeCell ref="EIK162:EIP162"/>
    <mergeCell ref="EIQ162:EIV162"/>
    <mergeCell ref="EIW162:EJB162"/>
    <mergeCell ref="EGI162:EGN162"/>
    <mergeCell ref="EGO162:EGT162"/>
    <mergeCell ref="EGU162:EGZ162"/>
    <mergeCell ref="EHA162:EHF162"/>
    <mergeCell ref="EHG162:EHL162"/>
    <mergeCell ref="EHM162:EHR162"/>
    <mergeCell ref="EEY162:EFD162"/>
    <mergeCell ref="EFE162:EFJ162"/>
    <mergeCell ref="EFK162:EFP162"/>
    <mergeCell ref="EFQ162:EFV162"/>
    <mergeCell ref="EFW162:EGB162"/>
    <mergeCell ref="EGC162:EGH162"/>
    <mergeCell ref="ELW162:EMB162"/>
    <mergeCell ref="EMC162:EMH162"/>
    <mergeCell ref="EMI162:EMN162"/>
    <mergeCell ref="EMO162:EMT162"/>
    <mergeCell ref="EMU162:EMZ162"/>
    <mergeCell ref="ENA162:ENF162"/>
    <mergeCell ref="EKM162:EKR162"/>
    <mergeCell ref="EKS162:EKX162"/>
    <mergeCell ref="EKY162:ELD162"/>
    <mergeCell ref="ELE162:ELJ162"/>
    <mergeCell ref="ELK162:ELP162"/>
    <mergeCell ref="ELQ162:ELV162"/>
    <mergeCell ref="EJC162:EJH162"/>
    <mergeCell ref="EJI162:EJN162"/>
    <mergeCell ref="EJO162:EJT162"/>
    <mergeCell ref="EJU162:EJZ162"/>
    <mergeCell ref="EKA162:EKF162"/>
    <mergeCell ref="EKG162:EKL162"/>
    <mergeCell ref="EQA162:EQF162"/>
    <mergeCell ref="EQG162:EQL162"/>
    <mergeCell ref="EQM162:EQR162"/>
    <mergeCell ref="EQS162:EQX162"/>
    <mergeCell ref="EQY162:ERD162"/>
    <mergeCell ref="ERE162:ERJ162"/>
    <mergeCell ref="EOQ162:EOV162"/>
    <mergeCell ref="EOW162:EPB162"/>
    <mergeCell ref="EPC162:EPH162"/>
    <mergeCell ref="EPI162:EPN162"/>
    <mergeCell ref="EPO162:EPT162"/>
    <mergeCell ref="EPU162:EPZ162"/>
    <mergeCell ref="ENG162:ENL162"/>
    <mergeCell ref="ENM162:ENR162"/>
    <mergeCell ref="ENS162:ENX162"/>
    <mergeCell ref="ENY162:EOD162"/>
    <mergeCell ref="EOE162:EOJ162"/>
    <mergeCell ref="EOK162:EOP162"/>
    <mergeCell ref="EUE162:EUJ162"/>
    <mergeCell ref="EUK162:EUP162"/>
    <mergeCell ref="EUQ162:EUV162"/>
    <mergeCell ref="EUW162:EVB162"/>
    <mergeCell ref="EVC162:EVH162"/>
    <mergeCell ref="EVI162:EVN162"/>
    <mergeCell ref="ESU162:ESZ162"/>
    <mergeCell ref="ETA162:ETF162"/>
    <mergeCell ref="ETG162:ETL162"/>
    <mergeCell ref="ETM162:ETR162"/>
    <mergeCell ref="ETS162:ETX162"/>
    <mergeCell ref="ETY162:EUD162"/>
    <mergeCell ref="ERK162:ERP162"/>
    <mergeCell ref="ERQ162:ERV162"/>
    <mergeCell ref="ERW162:ESB162"/>
    <mergeCell ref="ESC162:ESH162"/>
    <mergeCell ref="ESI162:ESN162"/>
    <mergeCell ref="ESO162:EST162"/>
    <mergeCell ref="EYI162:EYN162"/>
    <mergeCell ref="EYO162:EYT162"/>
    <mergeCell ref="EYU162:EYZ162"/>
    <mergeCell ref="EZA162:EZF162"/>
    <mergeCell ref="EZG162:EZL162"/>
    <mergeCell ref="EZM162:EZR162"/>
    <mergeCell ref="EWY162:EXD162"/>
    <mergeCell ref="EXE162:EXJ162"/>
    <mergeCell ref="EXK162:EXP162"/>
    <mergeCell ref="EXQ162:EXV162"/>
    <mergeCell ref="EXW162:EYB162"/>
    <mergeCell ref="EYC162:EYH162"/>
    <mergeCell ref="EVO162:EVT162"/>
    <mergeCell ref="EVU162:EVZ162"/>
    <mergeCell ref="EWA162:EWF162"/>
    <mergeCell ref="EWG162:EWL162"/>
    <mergeCell ref="EWM162:EWR162"/>
    <mergeCell ref="EWS162:EWX162"/>
    <mergeCell ref="FCM162:FCR162"/>
    <mergeCell ref="FCS162:FCX162"/>
    <mergeCell ref="FCY162:FDD162"/>
    <mergeCell ref="FDE162:FDJ162"/>
    <mergeCell ref="FDK162:FDP162"/>
    <mergeCell ref="FDQ162:FDV162"/>
    <mergeCell ref="FBC162:FBH162"/>
    <mergeCell ref="FBI162:FBN162"/>
    <mergeCell ref="FBO162:FBT162"/>
    <mergeCell ref="FBU162:FBZ162"/>
    <mergeCell ref="FCA162:FCF162"/>
    <mergeCell ref="FCG162:FCL162"/>
    <mergeCell ref="EZS162:EZX162"/>
    <mergeCell ref="EZY162:FAD162"/>
    <mergeCell ref="FAE162:FAJ162"/>
    <mergeCell ref="FAK162:FAP162"/>
    <mergeCell ref="FAQ162:FAV162"/>
    <mergeCell ref="FAW162:FBB162"/>
    <mergeCell ref="FGQ162:FGV162"/>
    <mergeCell ref="FGW162:FHB162"/>
    <mergeCell ref="FHC162:FHH162"/>
    <mergeCell ref="FHI162:FHN162"/>
    <mergeCell ref="FHO162:FHT162"/>
    <mergeCell ref="FHU162:FHZ162"/>
    <mergeCell ref="FFG162:FFL162"/>
    <mergeCell ref="FFM162:FFR162"/>
    <mergeCell ref="FFS162:FFX162"/>
    <mergeCell ref="FFY162:FGD162"/>
    <mergeCell ref="FGE162:FGJ162"/>
    <mergeCell ref="FGK162:FGP162"/>
    <mergeCell ref="FDW162:FEB162"/>
    <mergeCell ref="FEC162:FEH162"/>
    <mergeCell ref="FEI162:FEN162"/>
    <mergeCell ref="FEO162:FET162"/>
    <mergeCell ref="FEU162:FEZ162"/>
    <mergeCell ref="FFA162:FFF162"/>
    <mergeCell ref="FKU162:FKZ162"/>
    <mergeCell ref="FLA162:FLF162"/>
    <mergeCell ref="FLG162:FLL162"/>
    <mergeCell ref="FLM162:FLR162"/>
    <mergeCell ref="FLS162:FLX162"/>
    <mergeCell ref="FLY162:FMD162"/>
    <mergeCell ref="FJK162:FJP162"/>
    <mergeCell ref="FJQ162:FJV162"/>
    <mergeCell ref="FJW162:FKB162"/>
    <mergeCell ref="FKC162:FKH162"/>
    <mergeCell ref="FKI162:FKN162"/>
    <mergeCell ref="FKO162:FKT162"/>
    <mergeCell ref="FIA162:FIF162"/>
    <mergeCell ref="FIG162:FIL162"/>
    <mergeCell ref="FIM162:FIR162"/>
    <mergeCell ref="FIS162:FIX162"/>
    <mergeCell ref="FIY162:FJD162"/>
    <mergeCell ref="FJE162:FJJ162"/>
    <mergeCell ref="FOY162:FPD162"/>
    <mergeCell ref="FPE162:FPJ162"/>
    <mergeCell ref="FPK162:FPP162"/>
    <mergeCell ref="FPQ162:FPV162"/>
    <mergeCell ref="FPW162:FQB162"/>
    <mergeCell ref="FQC162:FQH162"/>
    <mergeCell ref="FNO162:FNT162"/>
    <mergeCell ref="FNU162:FNZ162"/>
    <mergeCell ref="FOA162:FOF162"/>
    <mergeCell ref="FOG162:FOL162"/>
    <mergeCell ref="FOM162:FOR162"/>
    <mergeCell ref="FOS162:FOX162"/>
    <mergeCell ref="FME162:FMJ162"/>
    <mergeCell ref="FMK162:FMP162"/>
    <mergeCell ref="FMQ162:FMV162"/>
    <mergeCell ref="FMW162:FNB162"/>
    <mergeCell ref="FNC162:FNH162"/>
    <mergeCell ref="FNI162:FNN162"/>
    <mergeCell ref="FTC162:FTH162"/>
    <mergeCell ref="FTI162:FTN162"/>
    <mergeCell ref="FTO162:FTT162"/>
    <mergeCell ref="FTU162:FTZ162"/>
    <mergeCell ref="FUA162:FUF162"/>
    <mergeCell ref="FUG162:FUL162"/>
    <mergeCell ref="FRS162:FRX162"/>
    <mergeCell ref="FRY162:FSD162"/>
    <mergeCell ref="FSE162:FSJ162"/>
    <mergeCell ref="FSK162:FSP162"/>
    <mergeCell ref="FSQ162:FSV162"/>
    <mergeCell ref="FSW162:FTB162"/>
    <mergeCell ref="FQI162:FQN162"/>
    <mergeCell ref="FQO162:FQT162"/>
    <mergeCell ref="FQU162:FQZ162"/>
    <mergeCell ref="FRA162:FRF162"/>
    <mergeCell ref="FRG162:FRL162"/>
    <mergeCell ref="FRM162:FRR162"/>
    <mergeCell ref="FXG162:FXL162"/>
    <mergeCell ref="FXM162:FXR162"/>
    <mergeCell ref="FXS162:FXX162"/>
    <mergeCell ref="FXY162:FYD162"/>
    <mergeCell ref="FYE162:FYJ162"/>
    <mergeCell ref="FYK162:FYP162"/>
    <mergeCell ref="FVW162:FWB162"/>
    <mergeCell ref="FWC162:FWH162"/>
    <mergeCell ref="FWI162:FWN162"/>
    <mergeCell ref="FWO162:FWT162"/>
    <mergeCell ref="FWU162:FWZ162"/>
    <mergeCell ref="FXA162:FXF162"/>
    <mergeCell ref="FUM162:FUR162"/>
    <mergeCell ref="FUS162:FUX162"/>
    <mergeCell ref="FUY162:FVD162"/>
    <mergeCell ref="FVE162:FVJ162"/>
    <mergeCell ref="FVK162:FVP162"/>
    <mergeCell ref="FVQ162:FVV162"/>
    <mergeCell ref="GBK162:GBP162"/>
    <mergeCell ref="GBQ162:GBV162"/>
    <mergeCell ref="GBW162:GCB162"/>
    <mergeCell ref="GCC162:GCH162"/>
    <mergeCell ref="GCI162:GCN162"/>
    <mergeCell ref="GCO162:GCT162"/>
    <mergeCell ref="GAA162:GAF162"/>
    <mergeCell ref="GAG162:GAL162"/>
    <mergeCell ref="GAM162:GAR162"/>
    <mergeCell ref="GAS162:GAX162"/>
    <mergeCell ref="GAY162:GBD162"/>
    <mergeCell ref="GBE162:GBJ162"/>
    <mergeCell ref="FYQ162:FYV162"/>
    <mergeCell ref="FYW162:FZB162"/>
    <mergeCell ref="FZC162:FZH162"/>
    <mergeCell ref="FZI162:FZN162"/>
    <mergeCell ref="FZO162:FZT162"/>
    <mergeCell ref="FZU162:FZZ162"/>
    <mergeCell ref="GFO162:GFT162"/>
    <mergeCell ref="GFU162:GFZ162"/>
    <mergeCell ref="GGA162:GGF162"/>
    <mergeCell ref="GGG162:GGL162"/>
    <mergeCell ref="GGM162:GGR162"/>
    <mergeCell ref="GGS162:GGX162"/>
    <mergeCell ref="GEE162:GEJ162"/>
    <mergeCell ref="GEK162:GEP162"/>
    <mergeCell ref="GEQ162:GEV162"/>
    <mergeCell ref="GEW162:GFB162"/>
    <mergeCell ref="GFC162:GFH162"/>
    <mergeCell ref="GFI162:GFN162"/>
    <mergeCell ref="GCU162:GCZ162"/>
    <mergeCell ref="GDA162:GDF162"/>
    <mergeCell ref="GDG162:GDL162"/>
    <mergeCell ref="GDM162:GDR162"/>
    <mergeCell ref="GDS162:GDX162"/>
    <mergeCell ref="GDY162:GED162"/>
    <mergeCell ref="GJS162:GJX162"/>
    <mergeCell ref="GJY162:GKD162"/>
    <mergeCell ref="GKE162:GKJ162"/>
    <mergeCell ref="GKK162:GKP162"/>
    <mergeCell ref="GKQ162:GKV162"/>
    <mergeCell ref="GKW162:GLB162"/>
    <mergeCell ref="GII162:GIN162"/>
    <mergeCell ref="GIO162:GIT162"/>
    <mergeCell ref="GIU162:GIZ162"/>
    <mergeCell ref="GJA162:GJF162"/>
    <mergeCell ref="GJG162:GJL162"/>
    <mergeCell ref="GJM162:GJR162"/>
    <mergeCell ref="GGY162:GHD162"/>
    <mergeCell ref="GHE162:GHJ162"/>
    <mergeCell ref="GHK162:GHP162"/>
    <mergeCell ref="GHQ162:GHV162"/>
    <mergeCell ref="GHW162:GIB162"/>
    <mergeCell ref="GIC162:GIH162"/>
    <mergeCell ref="GNW162:GOB162"/>
    <mergeCell ref="GOC162:GOH162"/>
    <mergeCell ref="GOI162:GON162"/>
    <mergeCell ref="GOO162:GOT162"/>
    <mergeCell ref="GOU162:GOZ162"/>
    <mergeCell ref="GPA162:GPF162"/>
    <mergeCell ref="GMM162:GMR162"/>
    <mergeCell ref="GMS162:GMX162"/>
    <mergeCell ref="GMY162:GND162"/>
    <mergeCell ref="GNE162:GNJ162"/>
    <mergeCell ref="GNK162:GNP162"/>
    <mergeCell ref="GNQ162:GNV162"/>
    <mergeCell ref="GLC162:GLH162"/>
    <mergeCell ref="GLI162:GLN162"/>
    <mergeCell ref="GLO162:GLT162"/>
    <mergeCell ref="GLU162:GLZ162"/>
    <mergeCell ref="GMA162:GMF162"/>
    <mergeCell ref="GMG162:GML162"/>
    <mergeCell ref="GSA162:GSF162"/>
    <mergeCell ref="GSG162:GSL162"/>
    <mergeCell ref="GSM162:GSR162"/>
    <mergeCell ref="GSS162:GSX162"/>
    <mergeCell ref="GSY162:GTD162"/>
    <mergeCell ref="GTE162:GTJ162"/>
    <mergeCell ref="GQQ162:GQV162"/>
    <mergeCell ref="GQW162:GRB162"/>
    <mergeCell ref="GRC162:GRH162"/>
    <mergeCell ref="GRI162:GRN162"/>
    <mergeCell ref="GRO162:GRT162"/>
    <mergeCell ref="GRU162:GRZ162"/>
    <mergeCell ref="GPG162:GPL162"/>
    <mergeCell ref="GPM162:GPR162"/>
    <mergeCell ref="GPS162:GPX162"/>
    <mergeCell ref="GPY162:GQD162"/>
    <mergeCell ref="GQE162:GQJ162"/>
    <mergeCell ref="GQK162:GQP162"/>
    <mergeCell ref="GWE162:GWJ162"/>
    <mergeCell ref="GWK162:GWP162"/>
    <mergeCell ref="GWQ162:GWV162"/>
    <mergeCell ref="GWW162:GXB162"/>
    <mergeCell ref="GXC162:GXH162"/>
    <mergeCell ref="GXI162:GXN162"/>
    <mergeCell ref="GUU162:GUZ162"/>
    <mergeCell ref="GVA162:GVF162"/>
    <mergeCell ref="GVG162:GVL162"/>
    <mergeCell ref="GVM162:GVR162"/>
    <mergeCell ref="GVS162:GVX162"/>
    <mergeCell ref="GVY162:GWD162"/>
    <mergeCell ref="GTK162:GTP162"/>
    <mergeCell ref="GTQ162:GTV162"/>
    <mergeCell ref="GTW162:GUB162"/>
    <mergeCell ref="GUC162:GUH162"/>
    <mergeCell ref="GUI162:GUN162"/>
    <mergeCell ref="GUO162:GUT162"/>
    <mergeCell ref="HAI162:HAN162"/>
    <mergeCell ref="HAO162:HAT162"/>
    <mergeCell ref="HAU162:HAZ162"/>
    <mergeCell ref="HBA162:HBF162"/>
    <mergeCell ref="HBG162:HBL162"/>
    <mergeCell ref="HBM162:HBR162"/>
    <mergeCell ref="GYY162:GZD162"/>
    <mergeCell ref="GZE162:GZJ162"/>
    <mergeCell ref="GZK162:GZP162"/>
    <mergeCell ref="GZQ162:GZV162"/>
    <mergeCell ref="GZW162:HAB162"/>
    <mergeCell ref="HAC162:HAH162"/>
    <mergeCell ref="GXO162:GXT162"/>
    <mergeCell ref="GXU162:GXZ162"/>
    <mergeCell ref="GYA162:GYF162"/>
    <mergeCell ref="GYG162:GYL162"/>
    <mergeCell ref="GYM162:GYR162"/>
    <mergeCell ref="GYS162:GYX162"/>
    <mergeCell ref="HEM162:HER162"/>
    <mergeCell ref="HES162:HEX162"/>
    <mergeCell ref="HEY162:HFD162"/>
    <mergeCell ref="HFE162:HFJ162"/>
    <mergeCell ref="HFK162:HFP162"/>
    <mergeCell ref="HFQ162:HFV162"/>
    <mergeCell ref="HDC162:HDH162"/>
    <mergeCell ref="HDI162:HDN162"/>
    <mergeCell ref="HDO162:HDT162"/>
    <mergeCell ref="HDU162:HDZ162"/>
    <mergeCell ref="HEA162:HEF162"/>
    <mergeCell ref="HEG162:HEL162"/>
    <mergeCell ref="HBS162:HBX162"/>
    <mergeCell ref="HBY162:HCD162"/>
    <mergeCell ref="HCE162:HCJ162"/>
    <mergeCell ref="HCK162:HCP162"/>
    <mergeCell ref="HCQ162:HCV162"/>
    <mergeCell ref="HCW162:HDB162"/>
    <mergeCell ref="HIQ162:HIV162"/>
    <mergeCell ref="HIW162:HJB162"/>
    <mergeCell ref="HJC162:HJH162"/>
    <mergeCell ref="HJI162:HJN162"/>
    <mergeCell ref="HJO162:HJT162"/>
    <mergeCell ref="HJU162:HJZ162"/>
    <mergeCell ref="HHG162:HHL162"/>
    <mergeCell ref="HHM162:HHR162"/>
    <mergeCell ref="HHS162:HHX162"/>
    <mergeCell ref="HHY162:HID162"/>
    <mergeCell ref="HIE162:HIJ162"/>
    <mergeCell ref="HIK162:HIP162"/>
    <mergeCell ref="HFW162:HGB162"/>
    <mergeCell ref="HGC162:HGH162"/>
    <mergeCell ref="HGI162:HGN162"/>
    <mergeCell ref="HGO162:HGT162"/>
    <mergeCell ref="HGU162:HGZ162"/>
    <mergeCell ref="HHA162:HHF162"/>
    <mergeCell ref="HMU162:HMZ162"/>
    <mergeCell ref="HNA162:HNF162"/>
    <mergeCell ref="HNG162:HNL162"/>
    <mergeCell ref="HNM162:HNR162"/>
    <mergeCell ref="HNS162:HNX162"/>
    <mergeCell ref="HNY162:HOD162"/>
    <mergeCell ref="HLK162:HLP162"/>
    <mergeCell ref="HLQ162:HLV162"/>
    <mergeCell ref="HLW162:HMB162"/>
    <mergeCell ref="HMC162:HMH162"/>
    <mergeCell ref="HMI162:HMN162"/>
    <mergeCell ref="HMO162:HMT162"/>
    <mergeCell ref="HKA162:HKF162"/>
    <mergeCell ref="HKG162:HKL162"/>
    <mergeCell ref="HKM162:HKR162"/>
    <mergeCell ref="HKS162:HKX162"/>
    <mergeCell ref="HKY162:HLD162"/>
    <mergeCell ref="HLE162:HLJ162"/>
    <mergeCell ref="HQY162:HRD162"/>
    <mergeCell ref="HRE162:HRJ162"/>
    <mergeCell ref="HRK162:HRP162"/>
    <mergeCell ref="HRQ162:HRV162"/>
    <mergeCell ref="HRW162:HSB162"/>
    <mergeCell ref="HSC162:HSH162"/>
    <mergeCell ref="HPO162:HPT162"/>
    <mergeCell ref="HPU162:HPZ162"/>
    <mergeCell ref="HQA162:HQF162"/>
    <mergeCell ref="HQG162:HQL162"/>
    <mergeCell ref="HQM162:HQR162"/>
    <mergeCell ref="HQS162:HQX162"/>
    <mergeCell ref="HOE162:HOJ162"/>
    <mergeCell ref="HOK162:HOP162"/>
    <mergeCell ref="HOQ162:HOV162"/>
    <mergeCell ref="HOW162:HPB162"/>
    <mergeCell ref="HPC162:HPH162"/>
    <mergeCell ref="HPI162:HPN162"/>
    <mergeCell ref="HVC162:HVH162"/>
    <mergeCell ref="HVI162:HVN162"/>
    <mergeCell ref="HVO162:HVT162"/>
    <mergeCell ref="HVU162:HVZ162"/>
    <mergeCell ref="HWA162:HWF162"/>
    <mergeCell ref="HWG162:HWL162"/>
    <mergeCell ref="HTS162:HTX162"/>
    <mergeCell ref="HTY162:HUD162"/>
    <mergeCell ref="HUE162:HUJ162"/>
    <mergeCell ref="HUK162:HUP162"/>
    <mergeCell ref="HUQ162:HUV162"/>
    <mergeCell ref="HUW162:HVB162"/>
    <mergeCell ref="HSI162:HSN162"/>
    <mergeCell ref="HSO162:HST162"/>
    <mergeCell ref="HSU162:HSZ162"/>
    <mergeCell ref="HTA162:HTF162"/>
    <mergeCell ref="HTG162:HTL162"/>
    <mergeCell ref="HTM162:HTR162"/>
    <mergeCell ref="HZG162:HZL162"/>
    <mergeCell ref="HZM162:HZR162"/>
    <mergeCell ref="HZS162:HZX162"/>
    <mergeCell ref="HZY162:IAD162"/>
    <mergeCell ref="IAE162:IAJ162"/>
    <mergeCell ref="IAK162:IAP162"/>
    <mergeCell ref="HXW162:HYB162"/>
    <mergeCell ref="HYC162:HYH162"/>
    <mergeCell ref="HYI162:HYN162"/>
    <mergeCell ref="HYO162:HYT162"/>
    <mergeCell ref="HYU162:HYZ162"/>
    <mergeCell ref="HZA162:HZF162"/>
    <mergeCell ref="HWM162:HWR162"/>
    <mergeCell ref="HWS162:HWX162"/>
    <mergeCell ref="HWY162:HXD162"/>
    <mergeCell ref="HXE162:HXJ162"/>
    <mergeCell ref="HXK162:HXP162"/>
    <mergeCell ref="HXQ162:HXV162"/>
    <mergeCell ref="IDK162:IDP162"/>
    <mergeCell ref="IDQ162:IDV162"/>
    <mergeCell ref="IDW162:IEB162"/>
    <mergeCell ref="IEC162:IEH162"/>
    <mergeCell ref="IEI162:IEN162"/>
    <mergeCell ref="IEO162:IET162"/>
    <mergeCell ref="ICA162:ICF162"/>
    <mergeCell ref="ICG162:ICL162"/>
    <mergeCell ref="ICM162:ICR162"/>
    <mergeCell ref="ICS162:ICX162"/>
    <mergeCell ref="ICY162:IDD162"/>
    <mergeCell ref="IDE162:IDJ162"/>
    <mergeCell ref="IAQ162:IAV162"/>
    <mergeCell ref="IAW162:IBB162"/>
    <mergeCell ref="IBC162:IBH162"/>
    <mergeCell ref="IBI162:IBN162"/>
    <mergeCell ref="IBO162:IBT162"/>
    <mergeCell ref="IBU162:IBZ162"/>
    <mergeCell ref="IHO162:IHT162"/>
    <mergeCell ref="IHU162:IHZ162"/>
    <mergeCell ref="IIA162:IIF162"/>
    <mergeCell ref="IIG162:IIL162"/>
    <mergeCell ref="IIM162:IIR162"/>
    <mergeCell ref="IIS162:IIX162"/>
    <mergeCell ref="IGE162:IGJ162"/>
    <mergeCell ref="IGK162:IGP162"/>
    <mergeCell ref="IGQ162:IGV162"/>
    <mergeCell ref="IGW162:IHB162"/>
    <mergeCell ref="IHC162:IHH162"/>
    <mergeCell ref="IHI162:IHN162"/>
    <mergeCell ref="IEU162:IEZ162"/>
    <mergeCell ref="IFA162:IFF162"/>
    <mergeCell ref="IFG162:IFL162"/>
    <mergeCell ref="IFM162:IFR162"/>
    <mergeCell ref="IFS162:IFX162"/>
    <mergeCell ref="IFY162:IGD162"/>
    <mergeCell ref="ILS162:ILX162"/>
    <mergeCell ref="ILY162:IMD162"/>
    <mergeCell ref="IME162:IMJ162"/>
    <mergeCell ref="IMK162:IMP162"/>
    <mergeCell ref="IMQ162:IMV162"/>
    <mergeCell ref="IMW162:INB162"/>
    <mergeCell ref="IKI162:IKN162"/>
    <mergeCell ref="IKO162:IKT162"/>
    <mergeCell ref="IKU162:IKZ162"/>
    <mergeCell ref="ILA162:ILF162"/>
    <mergeCell ref="ILG162:ILL162"/>
    <mergeCell ref="ILM162:ILR162"/>
    <mergeCell ref="IIY162:IJD162"/>
    <mergeCell ref="IJE162:IJJ162"/>
    <mergeCell ref="IJK162:IJP162"/>
    <mergeCell ref="IJQ162:IJV162"/>
    <mergeCell ref="IJW162:IKB162"/>
    <mergeCell ref="IKC162:IKH162"/>
    <mergeCell ref="IPW162:IQB162"/>
    <mergeCell ref="IQC162:IQH162"/>
    <mergeCell ref="IQI162:IQN162"/>
    <mergeCell ref="IQO162:IQT162"/>
    <mergeCell ref="IQU162:IQZ162"/>
    <mergeCell ref="IRA162:IRF162"/>
    <mergeCell ref="IOM162:IOR162"/>
    <mergeCell ref="IOS162:IOX162"/>
    <mergeCell ref="IOY162:IPD162"/>
    <mergeCell ref="IPE162:IPJ162"/>
    <mergeCell ref="IPK162:IPP162"/>
    <mergeCell ref="IPQ162:IPV162"/>
    <mergeCell ref="INC162:INH162"/>
    <mergeCell ref="INI162:INN162"/>
    <mergeCell ref="INO162:INT162"/>
    <mergeCell ref="INU162:INZ162"/>
    <mergeCell ref="IOA162:IOF162"/>
    <mergeCell ref="IOG162:IOL162"/>
    <mergeCell ref="IUA162:IUF162"/>
    <mergeCell ref="IUG162:IUL162"/>
    <mergeCell ref="IUM162:IUR162"/>
    <mergeCell ref="IUS162:IUX162"/>
    <mergeCell ref="IUY162:IVD162"/>
    <mergeCell ref="IVE162:IVJ162"/>
    <mergeCell ref="ISQ162:ISV162"/>
    <mergeCell ref="ISW162:ITB162"/>
    <mergeCell ref="ITC162:ITH162"/>
    <mergeCell ref="ITI162:ITN162"/>
    <mergeCell ref="ITO162:ITT162"/>
    <mergeCell ref="ITU162:ITZ162"/>
    <mergeCell ref="IRG162:IRL162"/>
    <mergeCell ref="IRM162:IRR162"/>
    <mergeCell ref="IRS162:IRX162"/>
    <mergeCell ref="IRY162:ISD162"/>
    <mergeCell ref="ISE162:ISJ162"/>
    <mergeCell ref="ISK162:ISP162"/>
    <mergeCell ref="IYE162:IYJ162"/>
    <mergeCell ref="IYK162:IYP162"/>
    <mergeCell ref="IYQ162:IYV162"/>
    <mergeCell ref="IYW162:IZB162"/>
    <mergeCell ref="IZC162:IZH162"/>
    <mergeCell ref="IZI162:IZN162"/>
    <mergeCell ref="IWU162:IWZ162"/>
    <mergeCell ref="IXA162:IXF162"/>
    <mergeCell ref="IXG162:IXL162"/>
    <mergeCell ref="IXM162:IXR162"/>
    <mergeCell ref="IXS162:IXX162"/>
    <mergeCell ref="IXY162:IYD162"/>
    <mergeCell ref="IVK162:IVP162"/>
    <mergeCell ref="IVQ162:IVV162"/>
    <mergeCell ref="IVW162:IWB162"/>
    <mergeCell ref="IWC162:IWH162"/>
    <mergeCell ref="IWI162:IWN162"/>
    <mergeCell ref="IWO162:IWT162"/>
    <mergeCell ref="JCI162:JCN162"/>
    <mergeCell ref="JCO162:JCT162"/>
    <mergeCell ref="JCU162:JCZ162"/>
    <mergeCell ref="JDA162:JDF162"/>
    <mergeCell ref="JDG162:JDL162"/>
    <mergeCell ref="JDM162:JDR162"/>
    <mergeCell ref="JAY162:JBD162"/>
    <mergeCell ref="JBE162:JBJ162"/>
    <mergeCell ref="JBK162:JBP162"/>
    <mergeCell ref="JBQ162:JBV162"/>
    <mergeCell ref="JBW162:JCB162"/>
    <mergeCell ref="JCC162:JCH162"/>
    <mergeCell ref="IZO162:IZT162"/>
    <mergeCell ref="IZU162:IZZ162"/>
    <mergeCell ref="JAA162:JAF162"/>
    <mergeCell ref="JAG162:JAL162"/>
    <mergeCell ref="JAM162:JAR162"/>
    <mergeCell ref="JAS162:JAX162"/>
    <mergeCell ref="JGM162:JGR162"/>
    <mergeCell ref="JGS162:JGX162"/>
    <mergeCell ref="JGY162:JHD162"/>
    <mergeCell ref="JHE162:JHJ162"/>
    <mergeCell ref="JHK162:JHP162"/>
    <mergeCell ref="JHQ162:JHV162"/>
    <mergeCell ref="JFC162:JFH162"/>
    <mergeCell ref="JFI162:JFN162"/>
    <mergeCell ref="JFO162:JFT162"/>
    <mergeCell ref="JFU162:JFZ162"/>
    <mergeCell ref="JGA162:JGF162"/>
    <mergeCell ref="JGG162:JGL162"/>
    <mergeCell ref="JDS162:JDX162"/>
    <mergeCell ref="JDY162:JED162"/>
    <mergeCell ref="JEE162:JEJ162"/>
    <mergeCell ref="JEK162:JEP162"/>
    <mergeCell ref="JEQ162:JEV162"/>
    <mergeCell ref="JEW162:JFB162"/>
    <mergeCell ref="JKQ162:JKV162"/>
    <mergeCell ref="JKW162:JLB162"/>
    <mergeCell ref="JLC162:JLH162"/>
    <mergeCell ref="JLI162:JLN162"/>
    <mergeCell ref="JLO162:JLT162"/>
    <mergeCell ref="JLU162:JLZ162"/>
    <mergeCell ref="JJG162:JJL162"/>
    <mergeCell ref="JJM162:JJR162"/>
    <mergeCell ref="JJS162:JJX162"/>
    <mergeCell ref="JJY162:JKD162"/>
    <mergeCell ref="JKE162:JKJ162"/>
    <mergeCell ref="JKK162:JKP162"/>
    <mergeCell ref="JHW162:JIB162"/>
    <mergeCell ref="JIC162:JIH162"/>
    <mergeCell ref="JII162:JIN162"/>
    <mergeCell ref="JIO162:JIT162"/>
    <mergeCell ref="JIU162:JIZ162"/>
    <mergeCell ref="JJA162:JJF162"/>
    <mergeCell ref="JOU162:JOZ162"/>
    <mergeCell ref="JPA162:JPF162"/>
    <mergeCell ref="JPG162:JPL162"/>
    <mergeCell ref="JPM162:JPR162"/>
    <mergeCell ref="JPS162:JPX162"/>
    <mergeCell ref="JPY162:JQD162"/>
    <mergeCell ref="JNK162:JNP162"/>
    <mergeCell ref="JNQ162:JNV162"/>
    <mergeCell ref="JNW162:JOB162"/>
    <mergeCell ref="JOC162:JOH162"/>
    <mergeCell ref="JOI162:JON162"/>
    <mergeCell ref="JOO162:JOT162"/>
    <mergeCell ref="JMA162:JMF162"/>
    <mergeCell ref="JMG162:JML162"/>
    <mergeCell ref="JMM162:JMR162"/>
    <mergeCell ref="JMS162:JMX162"/>
    <mergeCell ref="JMY162:JND162"/>
    <mergeCell ref="JNE162:JNJ162"/>
    <mergeCell ref="JSY162:JTD162"/>
    <mergeCell ref="JTE162:JTJ162"/>
    <mergeCell ref="JTK162:JTP162"/>
    <mergeCell ref="JTQ162:JTV162"/>
    <mergeCell ref="JTW162:JUB162"/>
    <mergeCell ref="JUC162:JUH162"/>
    <mergeCell ref="JRO162:JRT162"/>
    <mergeCell ref="JRU162:JRZ162"/>
    <mergeCell ref="JSA162:JSF162"/>
    <mergeCell ref="JSG162:JSL162"/>
    <mergeCell ref="JSM162:JSR162"/>
    <mergeCell ref="JSS162:JSX162"/>
    <mergeCell ref="JQE162:JQJ162"/>
    <mergeCell ref="JQK162:JQP162"/>
    <mergeCell ref="JQQ162:JQV162"/>
    <mergeCell ref="JQW162:JRB162"/>
    <mergeCell ref="JRC162:JRH162"/>
    <mergeCell ref="JRI162:JRN162"/>
    <mergeCell ref="JXC162:JXH162"/>
    <mergeCell ref="JXI162:JXN162"/>
    <mergeCell ref="JXO162:JXT162"/>
    <mergeCell ref="JXU162:JXZ162"/>
    <mergeCell ref="JYA162:JYF162"/>
    <mergeCell ref="JYG162:JYL162"/>
    <mergeCell ref="JVS162:JVX162"/>
    <mergeCell ref="JVY162:JWD162"/>
    <mergeCell ref="JWE162:JWJ162"/>
    <mergeCell ref="JWK162:JWP162"/>
    <mergeCell ref="JWQ162:JWV162"/>
    <mergeCell ref="JWW162:JXB162"/>
    <mergeCell ref="JUI162:JUN162"/>
    <mergeCell ref="JUO162:JUT162"/>
    <mergeCell ref="JUU162:JUZ162"/>
    <mergeCell ref="JVA162:JVF162"/>
    <mergeCell ref="JVG162:JVL162"/>
    <mergeCell ref="JVM162:JVR162"/>
    <mergeCell ref="KBG162:KBL162"/>
    <mergeCell ref="KBM162:KBR162"/>
    <mergeCell ref="KBS162:KBX162"/>
    <mergeCell ref="KBY162:KCD162"/>
    <mergeCell ref="KCE162:KCJ162"/>
    <mergeCell ref="KCK162:KCP162"/>
    <mergeCell ref="JZW162:KAB162"/>
    <mergeCell ref="KAC162:KAH162"/>
    <mergeCell ref="KAI162:KAN162"/>
    <mergeCell ref="KAO162:KAT162"/>
    <mergeCell ref="KAU162:KAZ162"/>
    <mergeCell ref="KBA162:KBF162"/>
    <mergeCell ref="JYM162:JYR162"/>
    <mergeCell ref="JYS162:JYX162"/>
    <mergeCell ref="JYY162:JZD162"/>
    <mergeCell ref="JZE162:JZJ162"/>
    <mergeCell ref="JZK162:JZP162"/>
    <mergeCell ref="JZQ162:JZV162"/>
    <mergeCell ref="KFK162:KFP162"/>
    <mergeCell ref="KFQ162:KFV162"/>
    <mergeCell ref="KFW162:KGB162"/>
    <mergeCell ref="KGC162:KGH162"/>
    <mergeCell ref="KGI162:KGN162"/>
    <mergeCell ref="KGO162:KGT162"/>
    <mergeCell ref="KEA162:KEF162"/>
    <mergeCell ref="KEG162:KEL162"/>
    <mergeCell ref="KEM162:KER162"/>
    <mergeCell ref="KES162:KEX162"/>
    <mergeCell ref="KEY162:KFD162"/>
    <mergeCell ref="KFE162:KFJ162"/>
    <mergeCell ref="KCQ162:KCV162"/>
    <mergeCell ref="KCW162:KDB162"/>
    <mergeCell ref="KDC162:KDH162"/>
    <mergeCell ref="KDI162:KDN162"/>
    <mergeCell ref="KDO162:KDT162"/>
    <mergeCell ref="KDU162:KDZ162"/>
    <mergeCell ref="KJO162:KJT162"/>
    <mergeCell ref="KJU162:KJZ162"/>
    <mergeCell ref="KKA162:KKF162"/>
    <mergeCell ref="KKG162:KKL162"/>
    <mergeCell ref="KKM162:KKR162"/>
    <mergeCell ref="KKS162:KKX162"/>
    <mergeCell ref="KIE162:KIJ162"/>
    <mergeCell ref="KIK162:KIP162"/>
    <mergeCell ref="KIQ162:KIV162"/>
    <mergeCell ref="KIW162:KJB162"/>
    <mergeCell ref="KJC162:KJH162"/>
    <mergeCell ref="KJI162:KJN162"/>
    <mergeCell ref="KGU162:KGZ162"/>
    <mergeCell ref="KHA162:KHF162"/>
    <mergeCell ref="KHG162:KHL162"/>
    <mergeCell ref="KHM162:KHR162"/>
    <mergeCell ref="KHS162:KHX162"/>
    <mergeCell ref="KHY162:KID162"/>
    <mergeCell ref="KNS162:KNX162"/>
    <mergeCell ref="KNY162:KOD162"/>
    <mergeCell ref="KOE162:KOJ162"/>
    <mergeCell ref="KOK162:KOP162"/>
    <mergeCell ref="KOQ162:KOV162"/>
    <mergeCell ref="KOW162:KPB162"/>
    <mergeCell ref="KMI162:KMN162"/>
    <mergeCell ref="KMO162:KMT162"/>
    <mergeCell ref="KMU162:KMZ162"/>
    <mergeCell ref="KNA162:KNF162"/>
    <mergeCell ref="KNG162:KNL162"/>
    <mergeCell ref="KNM162:KNR162"/>
    <mergeCell ref="KKY162:KLD162"/>
    <mergeCell ref="KLE162:KLJ162"/>
    <mergeCell ref="KLK162:KLP162"/>
    <mergeCell ref="KLQ162:KLV162"/>
    <mergeCell ref="KLW162:KMB162"/>
    <mergeCell ref="KMC162:KMH162"/>
    <mergeCell ref="KRW162:KSB162"/>
    <mergeCell ref="KSC162:KSH162"/>
    <mergeCell ref="KSI162:KSN162"/>
    <mergeCell ref="KSO162:KST162"/>
    <mergeCell ref="KSU162:KSZ162"/>
    <mergeCell ref="KTA162:KTF162"/>
    <mergeCell ref="KQM162:KQR162"/>
    <mergeCell ref="KQS162:KQX162"/>
    <mergeCell ref="KQY162:KRD162"/>
    <mergeCell ref="KRE162:KRJ162"/>
    <mergeCell ref="KRK162:KRP162"/>
    <mergeCell ref="KRQ162:KRV162"/>
    <mergeCell ref="KPC162:KPH162"/>
    <mergeCell ref="KPI162:KPN162"/>
    <mergeCell ref="KPO162:KPT162"/>
    <mergeCell ref="KPU162:KPZ162"/>
    <mergeCell ref="KQA162:KQF162"/>
    <mergeCell ref="KQG162:KQL162"/>
    <mergeCell ref="KWA162:KWF162"/>
    <mergeCell ref="KWG162:KWL162"/>
    <mergeCell ref="KWM162:KWR162"/>
    <mergeCell ref="KWS162:KWX162"/>
    <mergeCell ref="KWY162:KXD162"/>
    <mergeCell ref="KXE162:KXJ162"/>
    <mergeCell ref="KUQ162:KUV162"/>
    <mergeCell ref="KUW162:KVB162"/>
    <mergeCell ref="KVC162:KVH162"/>
    <mergeCell ref="KVI162:KVN162"/>
    <mergeCell ref="KVO162:KVT162"/>
    <mergeCell ref="KVU162:KVZ162"/>
    <mergeCell ref="KTG162:KTL162"/>
    <mergeCell ref="KTM162:KTR162"/>
    <mergeCell ref="KTS162:KTX162"/>
    <mergeCell ref="KTY162:KUD162"/>
    <mergeCell ref="KUE162:KUJ162"/>
    <mergeCell ref="KUK162:KUP162"/>
    <mergeCell ref="LAE162:LAJ162"/>
    <mergeCell ref="LAK162:LAP162"/>
    <mergeCell ref="LAQ162:LAV162"/>
    <mergeCell ref="LAW162:LBB162"/>
    <mergeCell ref="LBC162:LBH162"/>
    <mergeCell ref="LBI162:LBN162"/>
    <mergeCell ref="KYU162:KYZ162"/>
    <mergeCell ref="KZA162:KZF162"/>
    <mergeCell ref="KZG162:KZL162"/>
    <mergeCell ref="KZM162:KZR162"/>
    <mergeCell ref="KZS162:KZX162"/>
    <mergeCell ref="KZY162:LAD162"/>
    <mergeCell ref="KXK162:KXP162"/>
    <mergeCell ref="KXQ162:KXV162"/>
    <mergeCell ref="KXW162:KYB162"/>
    <mergeCell ref="KYC162:KYH162"/>
    <mergeCell ref="KYI162:KYN162"/>
    <mergeCell ref="KYO162:KYT162"/>
    <mergeCell ref="LEI162:LEN162"/>
    <mergeCell ref="LEO162:LET162"/>
    <mergeCell ref="LEU162:LEZ162"/>
    <mergeCell ref="LFA162:LFF162"/>
    <mergeCell ref="LFG162:LFL162"/>
    <mergeCell ref="LFM162:LFR162"/>
    <mergeCell ref="LCY162:LDD162"/>
    <mergeCell ref="LDE162:LDJ162"/>
    <mergeCell ref="LDK162:LDP162"/>
    <mergeCell ref="LDQ162:LDV162"/>
    <mergeCell ref="LDW162:LEB162"/>
    <mergeCell ref="LEC162:LEH162"/>
    <mergeCell ref="LBO162:LBT162"/>
    <mergeCell ref="LBU162:LBZ162"/>
    <mergeCell ref="LCA162:LCF162"/>
    <mergeCell ref="LCG162:LCL162"/>
    <mergeCell ref="LCM162:LCR162"/>
    <mergeCell ref="LCS162:LCX162"/>
    <mergeCell ref="LIM162:LIR162"/>
    <mergeCell ref="LIS162:LIX162"/>
    <mergeCell ref="LIY162:LJD162"/>
    <mergeCell ref="LJE162:LJJ162"/>
    <mergeCell ref="LJK162:LJP162"/>
    <mergeCell ref="LJQ162:LJV162"/>
    <mergeCell ref="LHC162:LHH162"/>
    <mergeCell ref="LHI162:LHN162"/>
    <mergeCell ref="LHO162:LHT162"/>
    <mergeCell ref="LHU162:LHZ162"/>
    <mergeCell ref="LIA162:LIF162"/>
    <mergeCell ref="LIG162:LIL162"/>
    <mergeCell ref="LFS162:LFX162"/>
    <mergeCell ref="LFY162:LGD162"/>
    <mergeCell ref="LGE162:LGJ162"/>
    <mergeCell ref="LGK162:LGP162"/>
    <mergeCell ref="LGQ162:LGV162"/>
    <mergeCell ref="LGW162:LHB162"/>
    <mergeCell ref="LMQ162:LMV162"/>
    <mergeCell ref="LMW162:LNB162"/>
    <mergeCell ref="LNC162:LNH162"/>
    <mergeCell ref="LNI162:LNN162"/>
    <mergeCell ref="LNO162:LNT162"/>
    <mergeCell ref="LNU162:LNZ162"/>
    <mergeCell ref="LLG162:LLL162"/>
    <mergeCell ref="LLM162:LLR162"/>
    <mergeCell ref="LLS162:LLX162"/>
    <mergeCell ref="LLY162:LMD162"/>
    <mergeCell ref="LME162:LMJ162"/>
    <mergeCell ref="LMK162:LMP162"/>
    <mergeCell ref="LJW162:LKB162"/>
    <mergeCell ref="LKC162:LKH162"/>
    <mergeCell ref="LKI162:LKN162"/>
    <mergeCell ref="LKO162:LKT162"/>
    <mergeCell ref="LKU162:LKZ162"/>
    <mergeCell ref="LLA162:LLF162"/>
    <mergeCell ref="LQU162:LQZ162"/>
    <mergeCell ref="LRA162:LRF162"/>
    <mergeCell ref="LRG162:LRL162"/>
    <mergeCell ref="LRM162:LRR162"/>
    <mergeCell ref="LRS162:LRX162"/>
    <mergeCell ref="LRY162:LSD162"/>
    <mergeCell ref="LPK162:LPP162"/>
    <mergeCell ref="LPQ162:LPV162"/>
    <mergeCell ref="LPW162:LQB162"/>
    <mergeCell ref="LQC162:LQH162"/>
    <mergeCell ref="LQI162:LQN162"/>
    <mergeCell ref="LQO162:LQT162"/>
    <mergeCell ref="LOA162:LOF162"/>
    <mergeCell ref="LOG162:LOL162"/>
    <mergeCell ref="LOM162:LOR162"/>
    <mergeCell ref="LOS162:LOX162"/>
    <mergeCell ref="LOY162:LPD162"/>
    <mergeCell ref="LPE162:LPJ162"/>
    <mergeCell ref="LUY162:LVD162"/>
    <mergeCell ref="LVE162:LVJ162"/>
    <mergeCell ref="LVK162:LVP162"/>
    <mergeCell ref="LVQ162:LVV162"/>
    <mergeCell ref="LVW162:LWB162"/>
    <mergeCell ref="LWC162:LWH162"/>
    <mergeCell ref="LTO162:LTT162"/>
    <mergeCell ref="LTU162:LTZ162"/>
    <mergeCell ref="LUA162:LUF162"/>
    <mergeCell ref="LUG162:LUL162"/>
    <mergeCell ref="LUM162:LUR162"/>
    <mergeCell ref="LUS162:LUX162"/>
    <mergeCell ref="LSE162:LSJ162"/>
    <mergeCell ref="LSK162:LSP162"/>
    <mergeCell ref="LSQ162:LSV162"/>
    <mergeCell ref="LSW162:LTB162"/>
    <mergeCell ref="LTC162:LTH162"/>
    <mergeCell ref="LTI162:LTN162"/>
    <mergeCell ref="LZC162:LZH162"/>
    <mergeCell ref="LZI162:LZN162"/>
    <mergeCell ref="LZO162:LZT162"/>
    <mergeCell ref="LZU162:LZZ162"/>
    <mergeCell ref="MAA162:MAF162"/>
    <mergeCell ref="MAG162:MAL162"/>
    <mergeCell ref="LXS162:LXX162"/>
    <mergeCell ref="LXY162:LYD162"/>
    <mergeCell ref="LYE162:LYJ162"/>
    <mergeCell ref="LYK162:LYP162"/>
    <mergeCell ref="LYQ162:LYV162"/>
    <mergeCell ref="LYW162:LZB162"/>
    <mergeCell ref="LWI162:LWN162"/>
    <mergeCell ref="LWO162:LWT162"/>
    <mergeCell ref="LWU162:LWZ162"/>
    <mergeCell ref="LXA162:LXF162"/>
    <mergeCell ref="LXG162:LXL162"/>
    <mergeCell ref="LXM162:LXR162"/>
    <mergeCell ref="MDG162:MDL162"/>
    <mergeCell ref="MDM162:MDR162"/>
    <mergeCell ref="MDS162:MDX162"/>
    <mergeCell ref="MDY162:MED162"/>
    <mergeCell ref="MEE162:MEJ162"/>
    <mergeCell ref="MEK162:MEP162"/>
    <mergeCell ref="MBW162:MCB162"/>
    <mergeCell ref="MCC162:MCH162"/>
    <mergeCell ref="MCI162:MCN162"/>
    <mergeCell ref="MCO162:MCT162"/>
    <mergeCell ref="MCU162:MCZ162"/>
    <mergeCell ref="MDA162:MDF162"/>
    <mergeCell ref="MAM162:MAR162"/>
    <mergeCell ref="MAS162:MAX162"/>
    <mergeCell ref="MAY162:MBD162"/>
    <mergeCell ref="MBE162:MBJ162"/>
    <mergeCell ref="MBK162:MBP162"/>
    <mergeCell ref="MBQ162:MBV162"/>
    <mergeCell ref="MHK162:MHP162"/>
    <mergeCell ref="MHQ162:MHV162"/>
    <mergeCell ref="MHW162:MIB162"/>
    <mergeCell ref="MIC162:MIH162"/>
    <mergeCell ref="MII162:MIN162"/>
    <mergeCell ref="MIO162:MIT162"/>
    <mergeCell ref="MGA162:MGF162"/>
    <mergeCell ref="MGG162:MGL162"/>
    <mergeCell ref="MGM162:MGR162"/>
    <mergeCell ref="MGS162:MGX162"/>
    <mergeCell ref="MGY162:MHD162"/>
    <mergeCell ref="MHE162:MHJ162"/>
    <mergeCell ref="MEQ162:MEV162"/>
    <mergeCell ref="MEW162:MFB162"/>
    <mergeCell ref="MFC162:MFH162"/>
    <mergeCell ref="MFI162:MFN162"/>
    <mergeCell ref="MFO162:MFT162"/>
    <mergeCell ref="MFU162:MFZ162"/>
    <mergeCell ref="MLO162:MLT162"/>
    <mergeCell ref="MLU162:MLZ162"/>
    <mergeCell ref="MMA162:MMF162"/>
    <mergeCell ref="MMG162:MML162"/>
    <mergeCell ref="MMM162:MMR162"/>
    <mergeCell ref="MMS162:MMX162"/>
    <mergeCell ref="MKE162:MKJ162"/>
    <mergeCell ref="MKK162:MKP162"/>
    <mergeCell ref="MKQ162:MKV162"/>
    <mergeCell ref="MKW162:MLB162"/>
    <mergeCell ref="MLC162:MLH162"/>
    <mergeCell ref="MLI162:MLN162"/>
    <mergeCell ref="MIU162:MIZ162"/>
    <mergeCell ref="MJA162:MJF162"/>
    <mergeCell ref="MJG162:MJL162"/>
    <mergeCell ref="MJM162:MJR162"/>
    <mergeCell ref="MJS162:MJX162"/>
    <mergeCell ref="MJY162:MKD162"/>
    <mergeCell ref="MPS162:MPX162"/>
    <mergeCell ref="MPY162:MQD162"/>
    <mergeCell ref="MQE162:MQJ162"/>
    <mergeCell ref="MQK162:MQP162"/>
    <mergeCell ref="MQQ162:MQV162"/>
    <mergeCell ref="MQW162:MRB162"/>
    <mergeCell ref="MOI162:MON162"/>
    <mergeCell ref="MOO162:MOT162"/>
    <mergeCell ref="MOU162:MOZ162"/>
    <mergeCell ref="MPA162:MPF162"/>
    <mergeCell ref="MPG162:MPL162"/>
    <mergeCell ref="MPM162:MPR162"/>
    <mergeCell ref="MMY162:MND162"/>
    <mergeCell ref="MNE162:MNJ162"/>
    <mergeCell ref="MNK162:MNP162"/>
    <mergeCell ref="MNQ162:MNV162"/>
    <mergeCell ref="MNW162:MOB162"/>
    <mergeCell ref="MOC162:MOH162"/>
    <mergeCell ref="MTW162:MUB162"/>
    <mergeCell ref="MUC162:MUH162"/>
    <mergeCell ref="MUI162:MUN162"/>
    <mergeCell ref="MUO162:MUT162"/>
    <mergeCell ref="MUU162:MUZ162"/>
    <mergeCell ref="MVA162:MVF162"/>
    <mergeCell ref="MSM162:MSR162"/>
    <mergeCell ref="MSS162:MSX162"/>
    <mergeCell ref="MSY162:MTD162"/>
    <mergeCell ref="MTE162:MTJ162"/>
    <mergeCell ref="MTK162:MTP162"/>
    <mergeCell ref="MTQ162:MTV162"/>
    <mergeCell ref="MRC162:MRH162"/>
    <mergeCell ref="MRI162:MRN162"/>
    <mergeCell ref="MRO162:MRT162"/>
    <mergeCell ref="MRU162:MRZ162"/>
    <mergeCell ref="MSA162:MSF162"/>
    <mergeCell ref="MSG162:MSL162"/>
    <mergeCell ref="MYA162:MYF162"/>
    <mergeCell ref="MYG162:MYL162"/>
    <mergeCell ref="MYM162:MYR162"/>
    <mergeCell ref="MYS162:MYX162"/>
    <mergeCell ref="MYY162:MZD162"/>
    <mergeCell ref="MZE162:MZJ162"/>
    <mergeCell ref="MWQ162:MWV162"/>
    <mergeCell ref="MWW162:MXB162"/>
    <mergeCell ref="MXC162:MXH162"/>
    <mergeCell ref="MXI162:MXN162"/>
    <mergeCell ref="MXO162:MXT162"/>
    <mergeCell ref="MXU162:MXZ162"/>
    <mergeCell ref="MVG162:MVL162"/>
    <mergeCell ref="MVM162:MVR162"/>
    <mergeCell ref="MVS162:MVX162"/>
    <mergeCell ref="MVY162:MWD162"/>
    <mergeCell ref="MWE162:MWJ162"/>
    <mergeCell ref="MWK162:MWP162"/>
    <mergeCell ref="NCE162:NCJ162"/>
    <mergeCell ref="NCK162:NCP162"/>
    <mergeCell ref="NCQ162:NCV162"/>
    <mergeCell ref="NCW162:NDB162"/>
    <mergeCell ref="NDC162:NDH162"/>
    <mergeCell ref="NDI162:NDN162"/>
    <mergeCell ref="NAU162:NAZ162"/>
    <mergeCell ref="NBA162:NBF162"/>
    <mergeCell ref="NBG162:NBL162"/>
    <mergeCell ref="NBM162:NBR162"/>
    <mergeCell ref="NBS162:NBX162"/>
    <mergeCell ref="NBY162:NCD162"/>
    <mergeCell ref="MZK162:MZP162"/>
    <mergeCell ref="MZQ162:MZV162"/>
    <mergeCell ref="MZW162:NAB162"/>
    <mergeCell ref="NAC162:NAH162"/>
    <mergeCell ref="NAI162:NAN162"/>
    <mergeCell ref="NAO162:NAT162"/>
    <mergeCell ref="NGI162:NGN162"/>
    <mergeCell ref="NGO162:NGT162"/>
    <mergeCell ref="NGU162:NGZ162"/>
    <mergeCell ref="NHA162:NHF162"/>
    <mergeCell ref="NHG162:NHL162"/>
    <mergeCell ref="NHM162:NHR162"/>
    <mergeCell ref="NEY162:NFD162"/>
    <mergeCell ref="NFE162:NFJ162"/>
    <mergeCell ref="NFK162:NFP162"/>
    <mergeCell ref="NFQ162:NFV162"/>
    <mergeCell ref="NFW162:NGB162"/>
    <mergeCell ref="NGC162:NGH162"/>
    <mergeCell ref="NDO162:NDT162"/>
    <mergeCell ref="NDU162:NDZ162"/>
    <mergeCell ref="NEA162:NEF162"/>
    <mergeCell ref="NEG162:NEL162"/>
    <mergeCell ref="NEM162:NER162"/>
    <mergeCell ref="NES162:NEX162"/>
    <mergeCell ref="NKM162:NKR162"/>
    <mergeCell ref="NKS162:NKX162"/>
    <mergeCell ref="NKY162:NLD162"/>
    <mergeCell ref="NLE162:NLJ162"/>
    <mergeCell ref="NLK162:NLP162"/>
    <mergeCell ref="NLQ162:NLV162"/>
    <mergeCell ref="NJC162:NJH162"/>
    <mergeCell ref="NJI162:NJN162"/>
    <mergeCell ref="NJO162:NJT162"/>
    <mergeCell ref="NJU162:NJZ162"/>
    <mergeCell ref="NKA162:NKF162"/>
    <mergeCell ref="NKG162:NKL162"/>
    <mergeCell ref="NHS162:NHX162"/>
    <mergeCell ref="NHY162:NID162"/>
    <mergeCell ref="NIE162:NIJ162"/>
    <mergeCell ref="NIK162:NIP162"/>
    <mergeCell ref="NIQ162:NIV162"/>
    <mergeCell ref="NIW162:NJB162"/>
    <mergeCell ref="NOQ162:NOV162"/>
    <mergeCell ref="NOW162:NPB162"/>
    <mergeCell ref="NPC162:NPH162"/>
    <mergeCell ref="NPI162:NPN162"/>
    <mergeCell ref="NPO162:NPT162"/>
    <mergeCell ref="NPU162:NPZ162"/>
    <mergeCell ref="NNG162:NNL162"/>
    <mergeCell ref="NNM162:NNR162"/>
    <mergeCell ref="NNS162:NNX162"/>
    <mergeCell ref="NNY162:NOD162"/>
    <mergeCell ref="NOE162:NOJ162"/>
    <mergeCell ref="NOK162:NOP162"/>
    <mergeCell ref="NLW162:NMB162"/>
    <mergeCell ref="NMC162:NMH162"/>
    <mergeCell ref="NMI162:NMN162"/>
    <mergeCell ref="NMO162:NMT162"/>
    <mergeCell ref="NMU162:NMZ162"/>
    <mergeCell ref="NNA162:NNF162"/>
    <mergeCell ref="NSU162:NSZ162"/>
    <mergeCell ref="NTA162:NTF162"/>
    <mergeCell ref="NTG162:NTL162"/>
    <mergeCell ref="NTM162:NTR162"/>
    <mergeCell ref="NTS162:NTX162"/>
    <mergeCell ref="NTY162:NUD162"/>
    <mergeCell ref="NRK162:NRP162"/>
    <mergeCell ref="NRQ162:NRV162"/>
    <mergeCell ref="NRW162:NSB162"/>
    <mergeCell ref="NSC162:NSH162"/>
    <mergeCell ref="NSI162:NSN162"/>
    <mergeCell ref="NSO162:NST162"/>
    <mergeCell ref="NQA162:NQF162"/>
    <mergeCell ref="NQG162:NQL162"/>
    <mergeCell ref="NQM162:NQR162"/>
    <mergeCell ref="NQS162:NQX162"/>
    <mergeCell ref="NQY162:NRD162"/>
    <mergeCell ref="NRE162:NRJ162"/>
    <mergeCell ref="NWY162:NXD162"/>
    <mergeCell ref="NXE162:NXJ162"/>
    <mergeCell ref="NXK162:NXP162"/>
    <mergeCell ref="NXQ162:NXV162"/>
    <mergeCell ref="NXW162:NYB162"/>
    <mergeCell ref="NYC162:NYH162"/>
    <mergeCell ref="NVO162:NVT162"/>
    <mergeCell ref="NVU162:NVZ162"/>
    <mergeCell ref="NWA162:NWF162"/>
    <mergeCell ref="NWG162:NWL162"/>
    <mergeCell ref="NWM162:NWR162"/>
    <mergeCell ref="NWS162:NWX162"/>
    <mergeCell ref="NUE162:NUJ162"/>
    <mergeCell ref="NUK162:NUP162"/>
    <mergeCell ref="NUQ162:NUV162"/>
    <mergeCell ref="NUW162:NVB162"/>
    <mergeCell ref="NVC162:NVH162"/>
    <mergeCell ref="NVI162:NVN162"/>
    <mergeCell ref="OBC162:OBH162"/>
    <mergeCell ref="OBI162:OBN162"/>
    <mergeCell ref="OBO162:OBT162"/>
    <mergeCell ref="OBU162:OBZ162"/>
    <mergeCell ref="OCA162:OCF162"/>
    <mergeCell ref="OCG162:OCL162"/>
    <mergeCell ref="NZS162:NZX162"/>
    <mergeCell ref="NZY162:OAD162"/>
    <mergeCell ref="OAE162:OAJ162"/>
    <mergeCell ref="OAK162:OAP162"/>
    <mergeCell ref="OAQ162:OAV162"/>
    <mergeCell ref="OAW162:OBB162"/>
    <mergeCell ref="NYI162:NYN162"/>
    <mergeCell ref="NYO162:NYT162"/>
    <mergeCell ref="NYU162:NYZ162"/>
    <mergeCell ref="NZA162:NZF162"/>
    <mergeCell ref="NZG162:NZL162"/>
    <mergeCell ref="NZM162:NZR162"/>
    <mergeCell ref="OFG162:OFL162"/>
    <mergeCell ref="OFM162:OFR162"/>
    <mergeCell ref="OFS162:OFX162"/>
    <mergeCell ref="OFY162:OGD162"/>
    <mergeCell ref="OGE162:OGJ162"/>
    <mergeCell ref="OGK162:OGP162"/>
    <mergeCell ref="ODW162:OEB162"/>
    <mergeCell ref="OEC162:OEH162"/>
    <mergeCell ref="OEI162:OEN162"/>
    <mergeCell ref="OEO162:OET162"/>
    <mergeCell ref="OEU162:OEZ162"/>
    <mergeCell ref="OFA162:OFF162"/>
    <mergeCell ref="OCM162:OCR162"/>
    <mergeCell ref="OCS162:OCX162"/>
    <mergeCell ref="OCY162:ODD162"/>
    <mergeCell ref="ODE162:ODJ162"/>
    <mergeCell ref="ODK162:ODP162"/>
    <mergeCell ref="ODQ162:ODV162"/>
    <mergeCell ref="OJK162:OJP162"/>
    <mergeCell ref="OJQ162:OJV162"/>
    <mergeCell ref="OJW162:OKB162"/>
    <mergeCell ref="OKC162:OKH162"/>
    <mergeCell ref="OKI162:OKN162"/>
    <mergeCell ref="OKO162:OKT162"/>
    <mergeCell ref="OIA162:OIF162"/>
    <mergeCell ref="OIG162:OIL162"/>
    <mergeCell ref="OIM162:OIR162"/>
    <mergeCell ref="OIS162:OIX162"/>
    <mergeCell ref="OIY162:OJD162"/>
    <mergeCell ref="OJE162:OJJ162"/>
    <mergeCell ref="OGQ162:OGV162"/>
    <mergeCell ref="OGW162:OHB162"/>
    <mergeCell ref="OHC162:OHH162"/>
    <mergeCell ref="OHI162:OHN162"/>
    <mergeCell ref="OHO162:OHT162"/>
    <mergeCell ref="OHU162:OHZ162"/>
    <mergeCell ref="ONO162:ONT162"/>
    <mergeCell ref="ONU162:ONZ162"/>
    <mergeCell ref="OOA162:OOF162"/>
    <mergeCell ref="OOG162:OOL162"/>
    <mergeCell ref="OOM162:OOR162"/>
    <mergeCell ref="OOS162:OOX162"/>
    <mergeCell ref="OME162:OMJ162"/>
    <mergeCell ref="OMK162:OMP162"/>
    <mergeCell ref="OMQ162:OMV162"/>
    <mergeCell ref="OMW162:ONB162"/>
    <mergeCell ref="ONC162:ONH162"/>
    <mergeCell ref="ONI162:ONN162"/>
    <mergeCell ref="OKU162:OKZ162"/>
    <mergeCell ref="OLA162:OLF162"/>
    <mergeCell ref="OLG162:OLL162"/>
    <mergeCell ref="OLM162:OLR162"/>
    <mergeCell ref="OLS162:OLX162"/>
    <mergeCell ref="OLY162:OMD162"/>
    <mergeCell ref="ORS162:ORX162"/>
    <mergeCell ref="ORY162:OSD162"/>
    <mergeCell ref="OSE162:OSJ162"/>
    <mergeCell ref="OSK162:OSP162"/>
    <mergeCell ref="OSQ162:OSV162"/>
    <mergeCell ref="OSW162:OTB162"/>
    <mergeCell ref="OQI162:OQN162"/>
    <mergeCell ref="OQO162:OQT162"/>
    <mergeCell ref="OQU162:OQZ162"/>
    <mergeCell ref="ORA162:ORF162"/>
    <mergeCell ref="ORG162:ORL162"/>
    <mergeCell ref="ORM162:ORR162"/>
    <mergeCell ref="OOY162:OPD162"/>
    <mergeCell ref="OPE162:OPJ162"/>
    <mergeCell ref="OPK162:OPP162"/>
    <mergeCell ref="OPQ162:OPV162"/>
    <mergeCell ref="OPW162:OQB162"/>
    <mergeCell ref="OQC162:OQH162"/>
    <mergeCell ref="OVW162:OWB162"/>
    <mergeCell ref="OWC162:OWH162"/>
    <mergeCell ref="OWI162:OWN162"/>
    <mergeCell ref="OWO162:OWT162"/>
    <mergeCell ref="OWU162:OWZ162"/>
    <mergeCell ref="OXA162:OXF162"/>
    <mergeCell ref="OUM162:OUR162"/>
    <mergeCell ref="OUS162:OUX162"/>
    <mergeCell ref="OUY162:OVD162"/>
    <mergeCell ref="OVE162:OVJ162"/>
    <mergeCell ref="OVK162:OVP162"/>
    <mergeCell ref="OVQ162:OVV162"/>
    <mergeCell ref="OTC162:OTH162"/>
    <mergeCell ref="OTI162:OTN162"/>
    <mergeCell ref="OTO162:OTT162"/>
    <mergeCell ref="OTU162:OTZ162"/>
    <mergeCell ref="OUA162:OUF162"/>
    <mergeCell ref="OUG162:OUL162"/>
    <mergeCell ref="PAA162:PAF162"/>
    <mergeCell ref="PAG162:PAL162"/>
    <mergeCell ref="PAM162:PAR162"/>
    <mergeCell ref="PAS162:PAX162"/>
    <mergeCell ref="PAY162:PBD162"/>
    <mergeCell ref="PBE162:PBJ162"/>
    <mergeCell ref="OYQ162:OYV162"/>
    <mergeCell ref="OYW162:OZB162"/>
    <mergeCell ref="OZC162:OZH162"/>
    <mergeCell ref="OZI162:OZN162"/>
    <mergeCell ref="OZO162:OZT162"/>
    <mergeCell ref="OZU162:OZZ162"/>
    <mergeCell ref="OXG162:OXL162"/>
    <mergeCell ref="OXM162:OXR162"/>
    <mergeCell ref="OXS162:OXX162"/>
    <mergeCell ref="OXY162:OYD162"/>
    <mergeCell ref="OYE162:OYJ162"/>
    <mergeCell ref="OYK162:OYP162"/>
    <mergeCell ref="PEE162:PEJ162"/>
    <mergeCell ref="PEK162:PEP162"/>
    <mergeCell ref="PEQ162:PEV162"/>
    <mergeCell ref="PEW162:PFB162"/>
    <mergeCell ref="PFC162:PFH162"/>
    <mergeCell ref="PFI162:PFN162"/>
    <mergeCell ref="PCU162:PCZ162"/>
    <mergeCell ref="PDA162:PDF162"/>
    <mergeCell ref="PDG162:PDL162"/>
    <mergeCell ref="PDM162:PDR162"/>
    <mergeCell ref="PDS162:PDX162"/>
    <mergeCell ref="PDY162:PED162"/>
    <mergeCell ref="PBK162:PBP162"/>
    <mergeCell ref="PBQ162:PBV162"/>
    <mergeCell ref="PBW162:PCB162"/>
    <mergeCell ref="PCC162:PCH162"/>
    <mergeCell ref="PCI162:PCN162"/>
    <mergeCell ref="PCO162:PCT162"/>
    <mergeCell ref="PII162:PIN162"/>
    <mergeCell ref="PIO162:PIT162"/>
    <mergeCell ref="PIU162:PIZ162"/>
    <mergeCell ref="PJA162:PJF162"/>
    <mergeCell ref="PJG162:PJL162"/>
    <mergeCell ref="PJM162:PJR162"/>
    <mergeCell ref="PGY162:PHD162"/>
    <mergeCell ref="PHE162:PHJ162"/>
    <mergeCell ref="PHK162:PHP162"/>
    <mergeCell ref="PHQ162:PHV162"/>
    <mergeCell ref="PHW162:PIB162"/>
    <mergeCell ref="PIC162:PIH162"/>
    <mergeCell ref="PFO162:PFT162"/>
    <mergeCell ref="PFU162:PFZ162"/>
    <mergeCell ref="PGA162:PGF162"/>
    <mergeCell ref="PGG162:PGL162"/>
    <mergeCell ref="PGM162:PGR162"/>
    <mergeCell ref="PGS162:PGX162"/>
    <mergeCell ref="PMM162:PMR162"/>
    <mergeCell ref="PMS162:PMX162"/>
    <mergeCell ref="PMY162:PND162"/>
    <mergeCell ref="PNE162:PNJ162"/>
    <mergeCell ref="PNK162:PNP162"/>
    <mergeCell ref="PNQ162:PNV162"/>
    <mergeCell ref="PLC162:PLH162"/>
    <mergeCell ref="PLI162:PLN162"/>
    <mergeCell ref="PLO162:PLT162"/>
    <mergeCell ref="PLU162:PLZ162"/>
    <mergeCell ref="PMA162:PMF162"/>
    <mergeCell ref="PMG162:PML162"/>
    <mergeCell ref="PJS162:PJX162"/>
    <mergeCell ref="PJY162:PKD162"/>
    <mergeCell ref="PKE162:PKJ162"/>
    <mergeCell ref="PKK162:PKP162"/>
    <mergeCell ref="PKQ162:PKV162"/>
    <mergeCell ref="PKW162:PLB162"/>
    <mergeCell ref="PQQ162:PQV162"/>
    <mergeCell ref="PQW162:PRB162"/>
    <mergeCell ref="PRC162:PRH162"/>
    <mergeCell ref="PRI162:PRN162"/>
    <mergeCell ref="PRO162:PRT162"/>
    <mergeCell ref="PRU162:PRZ162"/>
    <mergeCell ref="PPG162:PPL162"/>
    <mergeCell ref="PPM162:PPR162"/>
    <mergeCell ref="PPS162:PPX162"/>
    <mergeCell ref="PPY162:PQD162"/>
    <mergeCell ref="PQE162:PQJ162"/>
    <mergeCell ref="PQK162:PQP162"/>
    <mergeCell ref="PNW162:POB162"/>
    <mergeCell ref="POC162:POH162"/>
    <mergeCell ref="POI162:PON162"/>
    <mergeCell ref="POO162:POT162"/>
    <mergeCell ref="POU162:POZ162"/>
    <mergeCell ref="PPA162:PPF162"/>
    <mergeCell ref="PUU162:PUZ162"/>
    <mergeCell ref="PVA162:PVF162"/>
    <mergeCell ref="PVG162:PVL162"/>
    <mergeCell ref="PVM162:PVR162"/>
    <mergeCell ref="PVS162:PVX162"/>
    <mergeCell ref="PVY162:PWD162"/>
    <mergeCell ref="PTK162:PTP162"/>
    <mergeCell ref="PTQ162:PTV162"/>
    <mergeCell ref="PTW162:PUB162"/>
    <mergeCell ref="PUC162:PUH162"/>
    <mergeCell ref="PUI162:PUN162"/>
    <mergeCell ref="PUO162:PUT162"/>
    <mergeCell ref="PSA162:PSF162"/>
    <mergeCell ref="PSG162:PSL162"/>
    <mergeCell ref="PSM162:PSR162"/>
    <mergeCell ref="PSS162:PSX162"/>
    <mergeCell ref="PSY162:PTD162"/>
    <mergeCell ref="PTE162:PTJ162"/>
    <mergeCell ref="PYY162:PZD162"/>
    <mergeCell ref="PZE162:PZJ162"/>
    <mergeCell ref="PZK162:PZP162"/>
    <mergeCell ref="PZQ162:PZV162"/>
    <mergeCell ref="PZW162:QAB162"/>
    <mergeCell ref="QAC162:QAH162"/>
    <mergeCell ref="PXO162:PXT162"/>
    <mergeCell ref="PXU162:PXZ162"/>
    <mergeCell ref="PYA162:PYF162"/>
    <mergeCell ref="PYG162:PYL162"/>
    <mergeCell ref="PYM162:PYR162"/>
    <mergeCell ref="PYS162:PYX162"/>
    <mergeCell ref="PWE162:PWJ162"/>
    <mergeCell ref="PWK162:PWP162"/>
    <mergeCell ref="PWQ162:PWV162"/>
    <mergeCell ref="PWW162:PXB162"/>
    <mergeCell ref="PXC162:PXH162"/>
    <mergeCell ref="PXI162:PXN162"/>
    <mergeCell ref="QDC162:QDH162"/>
    <mergeCell ref="QDI162:QDN162"/>
    <mergeCell ref="QDO162:QDT162"/>
    <mergeCell ref="QDU162:QDZ162"/>
    <mergeCell ref="QEA162:QEF162"/>
    <mergeCell ref="QEG162:QEL162"/>
    <mergeCell ref="QBS162:QBX162"/>
    <mergeCell ref="QBY162:QCD162"/>
    <mergeCell ref="QCE162:QCJ162"/>
    <mergeCell ref="QCK162:QCP162"/>
    <mergeCell ref="QCQ162:QCV162"/>
    <mergeCell ref="QCW162:QDB162"/>
    <mergeCell ref="QAI162:QAN162"/>
    <mergeCell ref="QAO162:QAT162"/>
    <mergeCell ref="QAU162:QAZ162"/>
    <mergeCell ref="QBA162:QBF162"/>
    <mergeCell ref="QBG162:QBL162"/>
    <mergeCell ref="QBM162:QBR162"/>
    <mergeCell ref="QHG162:QHL162"/>
    <mergeCell ref="QHM162:QHR162"/>
    <mergeCell ref="QHS162:QHX162"/>
    <mergeCell ref="QHY162:QID162"/>
    <mergeCell ref="QIE162:QIJ162"/>
    <mergeCell ref="QIK162:QIP162"/>
    <mergeCell ref="QFW162:QGB162"/>
    <mergeCell ref="QGC162:QGH162"/>
    <mergeCell ref="QGI162:QGN162"/>
    <mergeCell ref="QGO162:QGT162"/>
    <mergeCell ref="QGU162:QGZ162"/>
    <mergeCell ref="QHA162:QHF162"/>
    <mergeCell ref="QEM162:QER162"/>
    <mergeCell ref="QES162:QEX162"/>
    <mergeCell ref="QEY162:QFD162"/>
    <mergeCell ref="QFE162:QFJ162"/>
    <mergeCell ref="QFK162:QFP162"/>
    <mergeCell ref="QFQ162:QFV162"/>
    <mergeCell ref="QLK162:QLP162"/>
    <mergeCell ref="QLQ162:QLV162"/>
    <mergeCell ref="QLW162:QMB162"/>
    <mergeCell ref="QMC162:QMH162"/>
    <mergeCell ref="QMI162:QMN162"/>
    <mergeCell ref="QMO162:QMT162"/>
    <mergeCell ref="QKA162:QKF162"/>
    <mergeCell ref="QKG162:QKL162"/>
    <mergeCell ref="QKM162:QKR162"/>
    <mergeCell ref="QKS162:QKX162"/>
    <mergeCell ref="QKY162:QLD162"/>
    <mergeCell ref="QLE162:QLJ162"/>
    <mergeCell ref="QIQ162:QIV162"/>
    <mergeCell ref="QIW162:QJB162"/>
    <mergeCell ref="QJC162:QJH162"/>
    <mergeCell ref="QJI162:QJN162"/>
    <mergeCell ref="QJO162:QJT162"/>
    <mergeCell ref="QJU162:QJZ162"/>
    <mergeCell ref="QPO162:QPT162"/>
    <mergeCell ref="QPU162:QPZ162"/>
    <mergeCell ref="QQA162:QQF162"/>
    <mergeCell ref="QQG162:QQL162"/>
    <mergeCell ref="QQM162:QQR162"/>
    <mergeCell ref="QQS162:QQX162"/>
    <mergeCell ref="QOE162:QOJ162"/>
    <mergeCell ref="QOK162:QOP162"/>
    <mergeCell ref="QOQ162:QOV162"/>
    <mergeCell ref="QOW162:QPB162"/>
    <mergeCell ref="QPC162:QPH162"/>
    <mergeCell ref="QPI162:QPN162"/>
    <mergeCell ref="QMU162:QMZ162"/>
    <mergeCell ref="QNA162:QNF162"/>
    <mergeCell ref="QNG162:QNL162"/>
    <mergeCell ref="QNM162:QNR162"/>
    <mergeCell ref="QNS162:QNX162"/>
    <mergeCell ref="QNY162:QOD162"/>
    <mergeCell ref="QTS162:QTX162"/>
    <mergeCell ref="QTY162:QUD162"/>
    <mergeCell ref="QUE162:QUJ162"/>
    <mergeCell ref="QUK162:QUP162"/>
    <mergeCell ref="QUQ162:QUV162"/>
    <mergeCell ref="QUW162:QVB162"/>
    <mergeCell ref="QSI162:QSN162"/>
    <mergeCell ref="QSO162:QST162"/>
    <mergeCell ref="QSU162:QSZ162"/>
    <mergeCell ref="QTA162:QTF162"/>
    <mergeCell ref="QTG162:QTL162"/>
    <mergeCell ref="QTM162:QTR162"/>
    <mergeCell ref="QQY162:QRD162"/>
    <mergeCell ref="QRE162:QRJ162"/>
    <mergeCell ref="QRK162:QRP162"/>
    <mergeCell ref="QRQ162:QRV162"/>
    <mergeCell ref="QRW162:QSB162"/>
    <mergeCell ref="QSC162:QSH162"/>
    <mergeCell ref="QXW162:QYB162"/>
    <mergeCell ref="QYC162:QYH162"/>
    <mergeCell ref="QYI162:QYN162"/>
    <mergeCell ref="QYO162:QYT162"/>
    <mergeCell ref="QYU162:QYZ162"/>
    <mergeCell ref="QZA162:QZF162"/>
    <mergeCell ref="QWM162:QWR162"/>
    <mergeCell ref="QWS162:QWX162"/>
    <mergeCell ref="QWY162:QXD162"/>
    <mergeCell ref="QXE162:QXJ162"/>
    <mergeCell ref="QXK162:QXP162"/>
    <mergeCell ref="QXQ162:QXV162"/>
    <mergeCell ref="QVC162:QVH162"/>
    <mergeCell ref="QVI162:QVN162"/>
    <mergeCell ref="QVO162:QVT162"/>
    <mergeCell ref="QVU162:QVZ162"/>
    <mergeCell ref="QWA162:QWF162"/>
    <mergeCell ref="QWG162:QWL162"/>
    <mergeCell ref="RCA162:RCF162"/>
    <mergeCell ref="RCG162:RCL162"/>
    <mergeCell ref="RCM162:RCR162"/>
    <mergeCell ref="RCS162:RCX162"/>
    <mergeCell ref="RCY162:RDD162"/>
    <mergeCell ref="RDE162:RDJ162"/>
    <mergeCell ref="RAQ162:RAV162"/>
    <mergeCell ref="RAW162:RBB162"/>
    <mergeCell ref="RBC162:RBH162"/>
    <mergeCell ref="RBI162:RBN162"/>
    <mergeCell ref="RBO162:RBT162"/>
    <mergeCell ref="RBU162:RBZ162"/>
    <mergeCell ref="QZG162:QZL162"/>
    <mergeCell ref="QZM162:QZR162"/>
    <mergeCell ref="QZS162:QZX162"/>
    <mergeCell ref="QZY162:RAD162"/>
    <mergeCell ref="RAE162:RAJ162"/>
    <mergeCell ref="RAK162:RAP162"/>
    <mergeCell ref="RGE162:RGJ162"/>
    <mergeCell ref="RGK162:RGP162"/>
    <mergeCell ref="RGQ162:RGV162"/>
    <mergeCell ref="RGW162:RHB162"/>
    <mergeCell ref="RHC162:RHH162"/>
    <mergeCell ref="RHI162:RHN162"/>
    <mergeCell ref="REU162:REZ162"/>
    <mergeCell ref="RFA162:RFF162"/>
    <mergeCell ref="RFG162:RFL162"/>
    <mergeCell ref="RFM162:RFR162"/>
    <mergeCell ref="RFS162:RFX162"/>
    <mergeCell ref="RFY162:RGD162"/>
    <mergeCell ref="RDK162:RDP162"/>
    <mergeCell ref="RDQ162:RDV162"/>
    <mergeCell ref="RDW162:REB162"/>
    <mergeCell ref="REC162:REH162"/>
    <mergeCell ref="REI162:REN162"/>
    <mergeCell ref="REO162:RET162"/>
    <mergeCell ref="RKI162:RKN162"/>
    <mergeCell ref="RKO162:RKT162"/>
    <mergeCell ref="RKU162:RKZ162"/>
    <mergeCell ref="RLA162:RLF162"/>
    <mergeCell ref="RLG162:RLL162"/>
    <mergeCell ref="RLM162:RLR162"/>
    <mergeCell ref="RIY162:RJD162"/>
    <mergeCell ref="RJE162:RJJ162"/>
    <mergeCell ref="RJK162:RJP162"/>
    <mergeCell ref="RJQ162:RJV162"/>
    <mergeCell ref="RJW162:RKB162"/>
    <mergeCell ref="RKC162:RKH162"/>
    <mergeCell ref="RHO162:RHT162"/>
    <mergeCell ref="RHU162:RHZ162"/>
    <mergeCell ref="RIA162:RIF162"/>
    <mergeCell ref="RIG162:RIL162"/>
    <mergeCell ref="RIM162:RIR162"/>
    <mergeCell ref="RIS162:RIX162"/>
    <mergeCell ref="ROM162:ROR162"/>
    <mergeCell ref="ROS162:ROX162"/>
    <mergeCell ref="ROY162:RPD162"/>
    <mergeCell ref="RPE162:RPJ162"/>
    <mergeCell ref="RPK162:RPP162"/>
    <mergeCell ref="RPQ162:RPV162"/>
    <mergeCell ref="RNC162:RNH162"/>
    <mergeCell ref="RNI162:RNN162"/>
    <mergeCell ref="RNO162:RNT162"/>
    <mergeCell ref="RNU162:RNZ162"/>
    <mergeCell ref="ROA162:ROF162"/>
    <mergeCell ref="ROG162:ROL162"/>
    <mergeCell ref="RLS162:RLX162"/>
    <mergeCell ref="RLY162:RMD162"/>
    <mergeCell ref="RME162:RMJ162"/>
    <mergeCell ref="RMK162:RMP162"/>
    <mergeCell ref="RMQ162:RMV162"/>
    <mergeCell ref="RMW162:RNB162"/>
    <mergeCell ref="RSQ162:RSV162"/>
    <mergeCell ref="RSW162:RTB162"/>
    <mergeCell ref="RTC162:RTH162"/>
    <mergeCell ref="RTI162:RTN162"/>
    <mergeCell ref="RTO162:RTT162"/>
    <mergeCell ref="RTU162:RTZ162"/>
    <mergeCell ref="RRG162:RRL162"/>
    <mergeCell ref="RRM162:RRR162"/>
    <mergeCell ref="RRS162:RRX162"/>
    <mergeCell ref="RRY162:RSD162"/>
    <mergeCell ref="RSE162:RSJ162"/>
    <mergeCell ref="RSK162:RSP162"/>
    <mergeCell ref="RPW162:RQB162"/>
    <mergeCell ref="RQC162:RQH162"/>
    <mergeCell ref="RQI162:RQN162"/>
    <mergeCell ref="RQO162:RQT162"/>
    <mergeCell ref="RQU162:RQZ162"/>
    <mergeCell ref="RRA162:RRF162"/>
    <mergeCell ref="RWU162:RWZ162"/>
    <mergeCell ref="RXA162:RXF162"/>
    <mergeCell ref="RXG162:RXL162"/>
    <mergeCell ref="RXM162:RXR162"/>
    <mergeCell ref="RXS162:RXX162"/>
    <mergeCell ref="RXY162:RYD162"/>
    <mergeCell ref="RVK162:RVP162"/>
    <mergeCell ref="RVQ162:RVV162"/>
    <mergeCell ref="RVW162:RWB162"/>
    <mergeCell ref="RWC162:RWH162"/>
    <mergeCell ref="RWI162:RWN162"/>
    <mergeCell ref="RWO162:RWT162"/>
    <mergeCell ref="RUA162:RUF162"/>
    <mergeCell ref="RUG162:RUL162"/>
    <mergeCell ref="RUM162:RUR162"/>
    <mergeCell ref="RUS162:RUX162"/>
    <mergeCell ref="RUY162:RVD162"/>
    <mergeCell ref="RVE162:RVJ162"/>
    <mergeCell ref="SAY162:SBD162"/>
    <mergeCell ref="SBE162:SBJ162"/>
    <mergeCell ref="SBK162:SBP162"/>
    <mergeCell ref="SBQ162:SBV162"/>
    <mergeCell ref="SBW162:SCB162"/>
    <mergeCell ref="SCC162:SCH162"/>
    <mergeCell ref="RZO162:RZT162"/>
    <mergeCell ref="RZU162:RZZ162"/>
    <mergeCell ref="SAA162:SAF162"/>
    <mergeCell ref="SAG162:SAL162"/>
    <mergeCell ref="SAM162:SAR162"/>
    <mergeCell ref="SAS162:SAX162"/>
    <mergeCell ref="RYE162:RYJ162"/>
    <mergeCell ref="RYK162:RYP162"/>
    <mergeCell ref="RYQ162:RYV162"/>
    <mergeCell ref="RYW162:RZB162"/>
    <mergeCell ref="RZC162:RZH162"/>
    <mergeCell ref="RZI162:RZN162"/>
    <mergeCell ref="SFC162:SFH162"/>
    <mergeCell ref="SFI162:SFN162"/>
    <mergeCell ref="SFO162:SFT162"/>
    <mergeCell ref="SFU162:SFZ162"/>
    <mergeCell ref="SGA162:SGF162"/>
    <mergeCell ref="SGG162:SGL162"/>
    <mergeCell ref="SDS162:SDX162"/>
    <mergeCell ref="SDY162:SED162"/>
    <mergeCell ref="SEE162:SEJ162"/>
    <mergeCell ref="SEK162:SEP162"/>
    <mergeCell ref="SEQ162:SEV162"/>
    <mergeCell ref="SEW162:SFB162"/>
    <mergeCell ref="SCI162:SCN162"/>
    <mergeCell ref="SCO162:SCT162"/>
    <mergeCell ref="SCU162:SCZ162"/>
    <mergeCell ref="SDA162:SDF162"/>
    <mergeCell ref="SDG162:SDL162"/>
    <mergeCell ref="SDM162:SDR162"/>
    <mergeCell ref="SJG162:SJL162"/>
    <mergeCell ref="SJM162:SJR162"/>
    <mergeCell ref="SJS162:SJX162"/>
    <mergeCell ref="SJY162:SKD162"/>
    <mergeCell ref="SKE162:SKJ162"/>
    <mergeCell ref="SKK162:SKP162"/>
    <mergeCell ref="SHW162:SIB162"/>
    <mergeCell ref="SIC162:SIH162"/>
    <mergeCell ref="SII162:SIN162"/>
    <mergeCell ref="SIO162:SIT162"/>
    <mergeCell ref="SIU162:SIZ162"/>
    <mergeCell ref="SJA162:SJF162"/>
    <mergeCell ref="SGM162:SGR162"/>
    <mergeCell ref="SGS162:SGX162"/>
    <mergeCell ref="SGY162:SHD162"/>
    <mergeCell ref="SHE162:SHJ162"/>
    <mergeCell ref="SHK162:SHP162"/>
    <mergeCell ref="SHQ162:SHV162"/>
    <mergeCell ref="SNK162:SNP162"/>
    <mergeCell ref="SNQ162:SNV162"/>
    <mergeCell ref="SNW162:SOB162"/>
    <mergeCell ref="SOC162:SOH162"/>
    <mergeCell ref="SOI162:SON162"/>
    <mergeCell ref="SOO162:SOT162"/>
    <mergeCell ref="SMA162:SMF162"/>
    <mergeCell ref="SMG162:SML162"/>
    <mergeCell ref="SMM162:SMR162"/>
    <mergeCell ref="SMS162:SMX162"/>
    <mergeCell ref="SMY162:SND162"/>
    <mergeCell ref="SNE162:SNJ162"/>
    <mergeCell ref="SKQ162:SKV162"/>
    <mergeCell ref="SKW162:SLB162"/>
    <mergeCell ref="SLC162:SLH162"/>
    <mergeCell ref="SLI162:SLN162"/>
    <mergeCell ref="SLO162:SLT162"/>
    <mergeCell ref="SLU162:SLZ162"/>
    <mergeCell ref="SRO162:SRT162"/>
    <mergeCell ref="SRU162:SRZ162"/>
    <mergeCell ref="SSA162:SSF162"/>
    <mergeCell ref="SSG162:SSL162"/>
    <mergeCell ref="SSM162:SSR162"/>
    <mergeCell ref="SSS162:SSX162"/>
    <mergeCell ref="SQE162:SQJ162"/>
    <mergeCell ref="SQK162:SQP162"/>
    <mergeCell ref="SQQ162:SQV162"/>
    <mergeCell ref="SQW162:SRB162"/>
    <mergeCell ref="SRC162:SRH162"/>
    <mergeCell ref="SRI162:SRN162"/>
    <mergeCell ref="SOU162:SOZ162"/>
    <mergeCell ref="SPA162:SPF162"/>
    <mergeCell ref="SPG162:SPL162"/>
    <mergeCell ref="SPM162:SPR162"/>
    <mergeCell ref="SPS162:SPX162"/>
    <mergeCell ref="SPY162:SQD162"/>
    <mergeCell ref="SVS162:SVX162"/>
    <mergeCell ref="SVY162:SWD162"/>
    <mergeCell ref="SWE162:SWJ162"/>
    <mergeCell ref="SWK162:SWP162"/>
    <mergeCell ref="SWQ162:SWV162"/>
    <mergeCell ref="SWW162:SXB162"/>
    <mergeCell ref="SUI162:SUN162"/>
    <mergeCell ref="SUO162:SUT162"/>
    <mergeCell ref="SUU162:SUZ162"/>
    <mergeCell ref="SVA162:SVF162"/>
    <mergeCell ref="SVG162:SVL162"/>
    <mergeCell ref="SVM162:SVR162"/>
    <mergeCell ref="SSY162:STD162"/>
    <mergeCell ref="STE162:STJ162"/>
    <mergeCell ref="STK162:STP162"/>
    <mergeCell ref="STQ162:STV162"/>
    <mergeCell ref="STW162:SUB162"/>
    <mergeCell ref="SUC162:SUH162"/>
    <mergeCell ref="SZW162:TAB162"/>
    <mergeCell ref="TAC162:TAH162"/>
    <mergeCell ref="TAI162:TAN162"/>
    <mergeCell ref="TAO162:TAT162"/>
    <mergeCell ref="TAU162:TAZ162"/>
    <mergeCell ref="TBA162:TBF162"/>
    <mergeCell ref="SYM162:SYR162"/>
    <mergeCell ref="SYS162:SYX162"/>
    <mergeCell ref="SYY162:SZD162"/>
    <mergeCell ref="SZE162:SZJ162"/>
    <mergeCell ref="SZK162:SZP162"/>
    <mergeCell ref="SZQ162:SZV162"/>
    <mergeCell ref="SXC162:SXH162"/>
    <mergeCell ref="SXI162:SXN162"/>
    <mergeCell ref="SXO162:SXT162"/>
    <mergeCell ref="SXU162:SXZ162"/>
    <mergeCell ref="SYA162:SYF162"/>
    <mergeCell ref="SYG162:SYL162"/>
    <mergeCell ref="TEA162:TEF162"/>
    <mergeCell ref="TEG162:TEL162"/>
    <mergeCell ref="TEM162:TER162"/>
    <mergeCell ref="TES162:TEX162"/>
    <mergeCell ref="TEY162:TFD162"/>
    <mergeCell ref="TFE162:TFJ162"/>
    <mergeCell ref="TCQ162:TCV162"/>
    <mergeCell ref="TCW162:TDB162"/>
    <mergeCell ref="TDC162:TDH162"/>
    <mergeCell ref="TDI162:TDN162"/>
    <mergeCell ref="TDO162:TDT162"/>
    <mergeCell ref="TDU162:TDZ162"/>
    <mergeCell ref="TBG162:TBL162"/>
    <mergeCell ref="TBM162:TBR162"/>
    <mergeCell ref="TBS162:TBX162"/>
    <mergeCell ref="TBY162:TCD162"/>
    <mergeCell ref="TCE162:TCJ162"/>
    <mergeCell ref="TCK162:TCP162"/>
    <mergeCell ref="TIE162:TIJ162"/>
    <mergeCell ref="TIK162:TIP162"/>
    <mergeCell ref="TIQ162:TIV162"/>
    <mergeCell ref="TIW162:TJB162"/>
    <mergeCell ref="TJC162:TJH162"/>
    <mergeCell ref="TJI162:TJN162"/>
    <mergeCell ref="TGU162:TGZ162"/>
    <mergeCell ref="THA162:THF162"/>
    <mergeCell ref="THG162:THL162"/>
    <mergeCell ref="THM162:THR162"/>
    <mergeCell ref="THS162:THX162"/>
    <mergeCell ref="THY162:TID162"/>
    <mergeCell ref="TFK162:TFP162"/>
    <mergeCell ref="TFQ162:TFV162"/>
    <mergeCell ref="TFW162:TGB162"/>
    <mergeCell ref="TGC162:TGH162"/>
    <mergeCell ref="TGI162:TGN162"/>
    <mergeCell ref="TGO162:TGT162"/>
    <mergeCell ref="TMI162:TMN162"/>
    <mergeCell ref="TMO162:TMT162"/>
    <mergeCell ref="TMU162:TMZ162"/>
    <mergeCell ref="TNA162:TNF162"/>
    <mergeCell ref="TNG162:TNL162"/>
    <mergeCell ref="TNM162:TNR162"/>
    <mergeCell ref="TKY162:TLD162"/>
    <mergeCell ref="TLE162:TLJ162"/>
    <mergeCell ref="TLK162:TLP162"/>
    <mergeCell ref="TLQ162:TLV162"/>
    <mergeCell ref="TLW162:TMB162"/>
    <mergeCell ref="TMC162:TMH162"/>
    <mergeCell ref="TJO162:TJT162"/>
    <mergeCell ref="TJU162:TJZ162"/>
    <mergeCell ref="TKA162:TKF162"/>
    <mergeCell ref="TKG162:TKL162"/>
    <mergeCell ref="TKM162:TKR162"/>
    <mergeCell ref="TKS162:TKX162"/>
    <mergeCell ref="TQM162:TQR162"/>
    <mergeCell ref="TQS162:TQX162"/>
    <mergeCell ref="TQY162:TRD162"/>
    <mergeCell ref="TRE162:TRJ162"/>
    <mergeCell ref="TRK162:TRP162"/>
    <mergeCell ref="TRQ162:TRV162"/>
    <mergeCell ref="TPC162:TPH162"/>
    <mergeCell ref="TPI162:TPN162"/>
    <mergeCell ref="TPO162:TPT162"/>
    <mergeCell ref="TPU162:TPZ162"/>
    <mergeCell ref="TQA162:TQF162"/>
    <mergeCell ref="TQG162:TQL162"/>
    <mergeCell ref="TNS162:TNX162"/>
    <mergeCell ref="TNY162:TOD162"/>
    <mergeCell ref="TOE162:TOJ162"/>
    <mergeCell ref="TOK162:TOP162"/>
    <mergeCell ref="TOQ162:TOV162"/>
    <mergeCell ref="TOW162:TPB162"/>
    <mergeCell ref="TUQ162:TUV162"/>
    <mergeCell ref="TUW162:TVB162"/>
    <mergeCell ref="TVC162:TVH162"/>
    <mergeCell ref="TVI162:TVN162"/>
    <mergeCell ref="TVO162:TVT162"/>
    <mergeCell ref="TVU162:TVZ162"/>
    <mergeCell ref="TTG162:TTL162"/>
    <mergeCell ref="TTM162:TTR162"/>
    <mergeCell ref="TTS162:TTX162"/>
    <mergeCell ref="TTY162:TUD162"/>
    <mergeCell ref="TUE162:TUJ162"/>
    <mergeCell ref="TUK162:TUP162"/>
    <mergeCell ref="TRW162:TSB162"/>
    <mergeCell ref="TSC162:TSH162"/>
    <mergeCell ref="TSI162:TSN162"/>
    <mergeCell ref="TSO162:TST162"/>
    <mergeCell ref="TSU162:TSZ162"/>
    <mergeCell ref="TTA162:TTF162"/>
    <mergeCell ref="TYU162:TYZ162"/>
    <mergeCell ref="TZA162:TZF162"/>
    <mergeCell ref="TZG162:TZL162"/>
    <mergeCell ref="TZM162:TZR162"/>
    <mergeCell ref="TZS162:TZX162"/>
    <mergeCell ref="TZY162:UAD162"/>
    <mergeCell ref="TXK162:TXP162"/>
    <mergeCell ref="TXQ162:TXV162"/>
    <mergeCell ref="TXW162:TYB162"/>
    <mergeCell ref="TYC162:TYH162"/>
    <mergeCell ref="TYI162:TYN162"/>
    <mergeCell ref="TYO162:TYT162"/>
    <mergeCell ref="TWA162:TWF162"/>
    <mergeCell ref="TWG162:TWL162"/>
    <mergeCell ref="TWM162:TWR162"/>
    <mergeCell ref="TWS162:TWX162"/>
    <mergeCell ref="TWY162:TXD162"/>
    <mergeCell ref="TXE162:TXJ162"/>
    <mergeCell ref="UCY162:UDD162"/>
    <mergeCell ref="UDE162:UDJ162"/>
    <mergeCell ref="UDK162:UDP162"/>
    <mergeCell ref="UDQ162:UDV162"/>
    <mergeCell ref="UDW162:UEB162"/>
    <mergeCell ref="UEC162:UEH162"/>
    <mergeCell ref="UBO162:UBT162"/>
    <mergeCell ref="UBU162:UBZ162"/>
    <mergeCell ref="UCA162:UCF162"/>
    <mergeCell ref="UCG162:UCL162"/>
    <mergeCell ref="UCM162:UCR162"/>
    <mergeCell ref="UCS162:UCX162"/>
    <mergeCell ref="UAE162:UAJ162"/>
    <mergeCell ref="UAK162:UAP162"/>
    <mergeCell ref="UAQ162:UAV162"/>
    <mergeCell ref="UAW162:UBB162"/>
    <mergeCell ref="UBC162:UBH162"/>
    <mergeCell ref="UBI162:UBN162"/>
    <mergeCell ref="UHC162:UHH162"/>
    <mergeCell ref="UHI162:UHN162"/>
    <mergeCell ref="UHO162:UHT162"/>
    <mergeCell ref="UHU162:UHZ162"/>
    <mergeCell ref="UIA162:UIF162"/>
    <mergeCell ref="UIG162:UIL162"/>
    <mergeCell ref="UFS162:UFX162"/>
    <mergeCell ref="UFY162:UGD162"/>
    <mergeCell ref="UGE162:UGJ162"/>
    <mergeCell ref="UGK162:UGP162"/>
    <mergeCell ref="UGQ162:UGV162"/>
    <mergeCell ref="UGW162:UHB162"/>
    <mergeCell ref="UEI162:UEN162"/>
    <mergeCell ref="UEO162:UET162"/>
    <mergeCell ref="UEU162:UEZ162"/>
    <mergeCell ref="UFA162:UFF162"/>
    <mergeCell ref="UFG162:UFL162"/>
    <mergeCell ref="UFM162:UFR162"/>
    <mergeCell ref="ULG162:ULL162"/>
    <mergeCell ref="ULM162:ULR162"/>
    <mergeCell ref="ULS162:ULX162"/>
    <mergeCell ref="ULY162:UMD162"/>
    <mergeCell ref="UME162:UMJ162"/>
    <mergeCell ref="UMK162:UMP162"/>
    <mergeCell ref="UJW162:UKB162"/>
    <mergeCell ref="UKC162:UKH162"/>
    <mergeCell ref="UKI162:UKN162"/>
    <mergeCell ref="UKO162:UKT162"/>
    <mergeCell ref="UKU162:UKZ162"/>
    <mergeCell ref="ULA162:ULF162"/>
    <mergeCell ref="UIM162:UIR162"/>
    <mergeCell ref="UIS162:UIX162"/>
    <mergeCell ref="UIY162:UJD162"/>
    <mergeCell ref="UJE162:UJJ162"/>
    <mergeCell ref="UJK162:UJP162"/>
    <mergeCell ref="UJQ162:UJV162"/>
    <mergeCell ref="UPK162:UPP162"/>
    <mergeCell ref="UPQ162:UPV162"/>
    <mergeCell ref="UPW162:UQB162"/>
    <mergeCell ref="UQC162:UQH162"/>
    <mergeCell ref="UQI162:UQN162"/>
    <mergeCell ref="UQO162:UQT162"/>
    <mergeCell ref="UOA162:UOF162"/>
    <mergeCell ref="UOG162:UOL162"/>
    <mergeCell ref="UOM162:UOR162"/>
    <mergeCell ref="UOS162:UOX162"/>
    <mergeCell ref="UOY162:UPD162"/>
    <mergeCell ref="UPE162:UPJ162"/>
    <mergeCell ref="UMQ162:UMV162"/>
    <mergeCell ref="UMW162:UNB162"/>
    <mergeCell ref="UNC162:UNH162"/>
    <mergeCell ref="UNI162:UNN162"/>
    <mergeCell ref="UNO162:UNT162"/>
    <mergeCell ref="UNU162:UNZ162"/>
    <mergeCell ref="UTO162:UTT162"/>
    <mergeCell ref="UTU162:UTZ162"/>
    <mergeCell ref="UUA162:UUF162"/>
    <mergeCell ref="UUG162:UUL162"/>
    <mergeCell ref="UUM162:UUR162"/>
    <mergeCell ref="UUS162:UUX162"/>
    <mergeCell ref="USE162:USJ162"/>
    <mergeCell ref="USK162:USP162"/>
    <mergeCell ref="USQ162:USV162"/>
    <mergeCell ref="USW162:UTB162"/>
    <mergeCell ref="UTC162:UTH162"/>
    <mergeCell ref="UTI162:UTN162"/>
    <mergeCell ref="UQU162:UQZ162"/>
    <mergeCell ref="URA162:URF162"/>
    <mergeCell ref="URG162:URL162"/>
    <mergeCell ref="URM162:URR162"/>
    <mergeCell ref="URS162:URX162"/>
    <mergeCell ref="URY162:USD162"/>
    <mergeCell ref="UXS162:UXX162"/>
    <mergeCell ref="UXY162:UYD162"/>
    <mergeCell ref="UYE162:UYJ162"/>
    <mergeCell ref="UYK162:UYP162"/>
    <mergeCell ref="UYQ162:UYV162"/>
    <mergeCell ref="UYW162:UZB162"/>
    <mergeCell ref="UWI162:UWN162"/>
    <mergeCell ref="UWO162:UWT162"/>
    <mergeCell ref="UWU162:UWZ162"/>
    <mergeCell ref="UXA162:UXF162"/>
    <mergeCell ref="UXG162:UXL162"/>
    <mergeCell ref="UXM162:UXR162"/>
    <mergeCell ref="UUY162:UVD162"/>
    <mergeCell ref="UVE162:UVJ162"/>
    <mergeCell ref="UVK162:UVP162"/>
    <mergeCell ref="UVQ162:UVV162"/>
    <mergeCell ref="UVW162:UWB162"/>
    <mergeCell ref="UWC162:UWH162"/>
    <mergeCell ref="VBW162:VCB162"/>
    <mergeCell ref="VCC162:VCH162"/>
    <mergeCell ref="VCI162:VCN162"/>
    <mergeCell ref="VCO162:VCT162"/>
    <mergeCell ref="VCU162:VCZ162"/>
    <mergeCell ref="VDA162:VDF162"/>
    <mergeCell ref="VAM162:VAR162"/>
    <mergeCell ref="VAS162:VAX162"/>
    <mergeCell ref="VAY162:VBD162"/>
    <mergeCell ref="VBE162:VBJ162"/>
    <mergeCell ref="VBK162:VBP162"/>
    <mergeCell ref="VBQ162:VBV162"/>
    <mergeCell ref="UZC162:UZH162"/>
    <mergeCell ref="UZI162:UZN162"/>
    <mergeCell ref="UZO162:UZT162"/>
    <mergeCell ref="UZU162:UZZ162"/>
    <mergeCell ref="VAA162:VAF162"/>
    <mergeCell ref="VAG162:VAL162"/>
    <mergeCell ref="VGA162:VGF162"/>
    <mergeCell ref="VGG162:VGL162"/>
    <mergeCell ref="VGM162:VGR162"/>
    <mergeCell ref="VGS162:VGX162"/>
    <mergeCell ref="VGY162:VHD162"/>
    <mergeCell ref="VHE162:VHJ162"/>
    <mergeCell ref="VEQ162:VEV162"/>
    <mergeCell ref="VEW162:VFB162"/>
    <mergeCell ref="VFC162:VFH162"/>
    <mergeCell ref="VFI162:VFN162"/>
    <mergeCell ref="VFO162:VFT162"/>
    <mergeCell ref="VFU162:VFZ162"/>
    <mergeCell ref="VDG162:VDL162"/>
    <mergeCell ref="VDM162:VDR162"/>
    <mergeCell ref="VDS162:VDX162"/>
    <mergeCell ref="VDY162:VED162"/>
    <mergeCell ref="VEE162:VEJ162"/>
    <mergeCell ref="VEK162:VEP162"/>
    <mergeCell ref="VKE162:VKJ162"/>
    <mergeCell ref="VKK162:VKP162"/>
    <mergeCell ref="VKQ162:VKV162"/>
    <mergeCell ref="VKW162:VLB162"/>
    <mergeCell ref="VLC162:VLH162"/>
    <mergeCell ref="VLI162:VLN162"/>
    <mergeCell ref="VIU162:VIZ162"/>
    <mergeCell ref="VJA162:VJF162"/>
    <mergeCell ref="VJG162:VJL162"/>
    <mergeCell ref="VJM162:VJR162"/>
    <mergeCell ref="VJS162:VJX162"/>
    <mergeCell ref="VJY162:VKD162"/>
    <mergeCell ref="VHK162:VHP162"/>
    <mergeCell ref="VHQ162:VHV162"/>
    <mergeCell ref="VHW162:VIB162"/>
    <mergeCell ref="VIC162:VIH162"/>
    <mergeCell ref="VII162:VIN162"/>
    <mergeCell ref="VIO162:VIT162"/>
    <mergeCell ref="VOI162:VON162"/>
    <mergeCell ref="VOO162:VOT162"/>
    <mergeCell ref="VOU162:VOZ162"/>
    <mergeCell ref="VPA162:VPF162"/>
    <mergeCell ref="VPG162:VPL162"/>
    <mergeCell ref="VPM162:VPR162"/>
    <mergeCell ref="VMY162:VND162"/>
    <mergeCell ref="VNE162:VNJ162"/>
    <mergeCell ref="VNK162:VNP162"/>
    <mergeCell ref="VNQ162:VNV162"/>
    <mergeCell ref="VNW162:VOB162"/>
    <mergeCell ref="VOC162:VOH162"/>
    <mergeCell ref="VLO162:VLT162"/>
    <mergeCell ref="VLU162:VLZ162"/>
    <mergeCell ref="VMA162:VMF162"/>
    <mergeCell ref="VMG162:VML162"/>
    <mergeCell ref="VMM162:VMR162"/>
    <mergeCell ref="VMS162:VMX162"/>
    <mergeCell ref="VSM162:VSR162"/>
    <mergeCell ref="VSS162:VSX162"/>
    <mergeCell ref="VSY162:VTD162"/>
    <mergeCell ref="VTE162:VTJ162"/>
    <mergeCell ref="VTK162:VTP162"/>
    <mergeCell ref="VTQ162:VTV162"/>
    <mergeCell ref="VRC162:VRH162"/>
    <mergeCell ref="VRI162:VRN162"/>
    <mergeCell ref="VRO162:VRT162"/>
    <mergeCell ref="VRU162:VRZ162"/>
    <mergeCell ref="VSA162:VSF162"/>
    <mergeCell ref="VSG162:VSL162"/>
    <mergeCell ref="VPS162:VPX162"/>
    <mergeCell ref="VPY162:VQD162"/>
    <mergeCell ref="VQE162:VQJ162"/>
    <mergeCell ref="VQK162:VQP162"/>
    <mergeCell ref="VQQ162:VQV162"/>
    <mergeCell ref="VQW162:VRB162"/>
    <mergeCell ref="VWQ162:VWV162"/>
    <mergeCell ref="VWW162:VXB162"/>
    <mergeCell ref="VXC162:VXH162"/>
    <mergeCell ref="VXI162:VXN162"/>
    <mergeCell ref="VXO162:VXT162"/>
    <mergeCell ref="VXU162:VXZ162"/>
    <mergeCell ref="VVG162:VVL162"/>
    <mergeCell ref="VVM162:VVR162"/>
    <mergeCell ref="VVS162:VVX162"/>
    <mergeCell ref="VVY162:VWD162"/>
    <mergeCell ref="VWE162:VWJ162"/>
    <mergeCell ref="VWK162:VWP162"/>
    <mergeCell ref="VTW162:VUB162"/>
    <mergeCell ref="VUC162:VUH162"/>
    <mergeCell ref="VUI162:VUN162"/>
    <mergeCell ref="VUO162:VUT162"/>
    <mergeCell ref="VUU162:VUZ162"/>
    <mergeCell ref="VVA162:VVF162"/>
    <mergeCell ref="WAU162:WAZ162"/>
    <mergeCell ref="WBA162:WBF162"/>
    <mergeCell ref="WBG162:WBL162"/>
    <mergeCell ref="WBM162:WBR162"/>
    <mergeCell ref="WBS162:WBX162"/>
    <mergeCell ref="WBY162:WCD162"/>
    <mergeCell ref="VZK162:VZP162"/>
    <mergeCell ref="VZQ162:VZV162"/>
    <mergeCell ref="VZW162:WAB162"/>
    <mergeCell ref="WAC162:WAH162"/>
    <mergeCell ref="WAI162:WAN162"/>
    <mergeCell ref="WAO162:WAT162"/>
    <mergeCell ref="VYA162:VYF162"/>
    <mergeCell ref="VYG162:VYL162"/>
    <mergeCell ref="VYM162:VYR162"/>
    <mergeCell ref="VYS162:VYX162"/>
    <mergeCell ref="VYY162:VZD162"/>
    <mergeCell ref="VZE162:VZJ162"/>
    <mergeCell ref="WEY162:WFD162"/>
    <mergeCell ref="WFE162:WFJ162"/>
    <mergeCell ref="WFK162:WFP162"/>
    <mergeCell ref="WFQ162:WFV162"/>
    <mergeCell ref="WFW162:WGB162"/>
    <mergeCell ref="WGC162:WGH162"/>
    <mergeCell ref="WDO162:WDT162"/>
    <mergeCell ref="WDU162:WDZ162"/>
    <mergeCell ref="WEA162:WEF162"/>
    <mergeCell ref="WEG162:WEL162"/>
    <mergeCell ref="WEM162:WER162"/>
    <mergeCell ref="WES162:WEX162"/>
    <mergeCell ref="WCE162:WCJ162"/>
    <mergeCell ref="WCK162:WCP162"/>
    <mergeCell ref="WCQ162:WCV162"/>
    <mergeCell ref="WCW162:WDB162"/>
    <mergeCell ref="WDC162:WDH162"/>
    <mergeCell ref="WDI162:WDN162"/>
    <mergeCell ref="WJC162:WJH162"/>
    <mergeCell ref="WJI162:WJN162"/>
    <mergeCell ref="WJO162:WJT162"/>
    <mergeCell ref="WJU162:WJZ162"/>
    <mergeCell ref="WKA162:WKF162"/>
    <mergeCell ref="WKG162:WKL162"/>
    <mergeCell ref="WHS162:WHX162"/>
    <mergeCell ref="WHY162:WID162"/>
    <mergeCell ref="WIE162:WIJ162"/>
    <mergeCell ref="WIK162:WIP162"/>
    <mergeCell ref="WIQ162:WIV162"/>
    <mergeCell ref="WIW162:WJB162"/>
    <mergeCell ref="WGI162:WGN162"/>
    <mergeCell ref="WGO162:WGT162"/>
    <mergeCell ref="WGU162:WGZ162"/>
    <mergeCell ref="WHA162:WHF162"/>
    <mergeCell ref="WHG162:WHL162"/>
    <mergeCell ref="WHM162:WHR162"/>
    <mergeCell ref="WNG162:WNL162"/>
    <mergeCell ref="WNM162:WNR162"/>
    <mergeCell ref="WNS162:WNX162"/>
    <mergeCell ref="WNY162:WOD162"/>
    <mergeCell ref="WOE162:WOJ162"/>
    <mergeCell ref="WOK162:WOP162"/>
    <mergeCell ref="WLW162:WMB162"/>
    <mergeCell ref="WMC162:WMH162"/>
    <mergeCell ref="WMI162:WMN162"/>
    <mergeCell ref="WMO162:WMT162"/>
    <mergeCell ref="WMU162:WMZ162"/>
    <mergeCell ref="WNA162:WNF162"/>
    <mergeCell ref="WKM162:WKR162"/>
    <mergeCell ref="WKS162:WKX162"/>
    <mergeCell ref="WKY162:WLD162"/>
    <mergeCell ref="WLE162:WLJ162"/>
    <mergeCell ref="WLK162:WLP162"/>
    <mergeCell ref="WLQ162:WLV162"/>
    <mergeCell ref="WRK162:WRP162"/>
    <mergeCell ref="WRQ162:WRV162"/>
    <mergeCell ref="WRW162:WSB162"/>
    <mergeCell ref="WSC162:WSH162"/>
    <mergeCell ref="WSI162:WSN162"/>
    <mergeCell ref="WSO162:WST162"/>
    <mergeCell ref="WQA162:WQF162"/>
    <mergeCell ref="WQG162:WQL162"/>
    <mergeCell ref="WQM162:WQR162"/>
    <mergeCell ref="WQS162:WQX162"/>
    <mergeCell ref="WQY162:WRD162"/>
    <mergeCell ref="WRE162:WRJ162"/>
    <mergeCell ref="WOQ162:WOV162"/>
    <mergeCell ref="WOW162:WPB162"/>
    <mergeCell ref="WPC162:WPH162"/>
    <mergeCell ref="WPI162:WPN162"/>
    <mergeCell ref="WPO162:WPT162"/>
    <mergeCell ref="WPU162:WPZ162"/>
    <mergeCell ref="WWM162:WWR162"/>
    <mergeCell ref="WWS162:WWX162"/>
    <mergeCell ref="XDW162:XEB162"/>
    <mergeCell ref="XEC162:XEH162"/>
    <mergeCell ref="XEI162:XEN162"/>
    <mergeCell ref="XEO162:XET162"/>
    <mergeCell ref="XEU162:XEZ162"/>
    <mergeCell ref="WYI162:WYN162"/>
    <mergeCell ref="WYO162:WYT162"/>
    <mergeCell ref="WUE162:WUJ162"/>
    <mergeCell ref="WUK162:WUP162"/>
    <mergeCell ref="WUQ162:WUV162"/>
    <mergeCell ref="WUW162:WVB162"/>
    <mergeCell ref="WVC162:WVH162"/>
    <mergeCell ref="WVI162:WVN162"/>
    <mergeCell ref="WSU162:WSZ162"/>
    <mergeCell ref="WTA162:WTF162"/>
    <mergeCell ref="WTG162:WTL162"/>
    <mergeCell ref="WTM162:WTR162"/>
    <mergeCell ref="WTS162:WTX162"/>
    <mergeCell ref="WTY162:WUD162"/>
    <mergeCell ref="XFA162:XFD162"/>
    <mergeCell ref="XCM162:XCR162"/>
    <mergeCell ref="XCS162:XCX162"/>
    <mergeCell ref="XCY162:XDD162"/>
    <mergeCell ref="XDE162:XDJ162"/>
    <mergeCell ref="XDK162:XDP162"/>
    <mergeCell ref="XDQ162:XDV162"/>
    <mergeCell ref="XBC162:XBH162"/>
    <mergeCell ref="XBI162:XBN162"/>
    <mergeCell ref="XBO162:XBT162"/>
    <mergeCell ref="XBU162:XBZ162"/>
    <mergeCell ref="XCA162:XCF162"/>
    <mergeCell ref="XCG162:XCL162"/>
    <mergeCell ref="WZS162:WZX162"/>
    <mergeCell ref="WZY162:XAD162"/>
    <mergeCell ref="XAE162:XAJ162"/>
    <mergeCell ref="XAK162:XAP162"/>
    <mergeCell ref="XAQ162:XAV162"/>
    <mergeCell ref="XAW162:XBB162"/>
    <mergeCell ref="WYU162:WYZ162"/>
    <mergeCell ref="WZA162:WZF162"/>
    <mergeCell ref="WZG162:WZL162"/>
    <mergeCell ref="WZM162:WZR162"/>
    <mergeCell ref="WWY162:WXD162"/>
    <mergeCell ref="WXE162:WXJ162"/>
    <mergeCell ref="WXK162:WXP162"/>
    <mergeCell ref="WXQ162:WXV162"/>
    <mergeCell ref="WXW162:WYB162"/>
    <mergeCell ref="WYC162:WYH162"/>
    <mergeCell ref="A174:F174"/>
    <mergeCell ref="A175:F175"/>
    <mergeCell ref="A176:F176"/>
    <mergeCell ref="A177:F177"/>
    <mergeCell ref="A178:F178"/>
    <mergeCell ref="A179:F179"/>
    <mergeCell ref="A168:F168"/>
    <mergeCell ref="A169:F169"/>
    <mergeCell ref="A170:F170"/>
    <mergeCell ref="A171:F171"/>
    <mergeCell ref="A172:F172"/>
    <mergeCell ref="A173:F173"/>
    <mergeCell ref="A163:F163"/>
    <mergeCell ref="G163:L163"/>
    <mergeCell ref="A164:F164"/>
    <mergeCell ref="A165:F165"/>
    <mergeCell ref="A166:F166"/>
    <mergeCell ref="A167:F167"/>
    <mergeCell ref="WVO162:WVT162"/>
    <mergeCell ref="WVU162:WVZ162"/>
    <mergeCell ref="WWA162:WWF162"/>
    <mergeCell ref="WWG162:WWL162"/>
    <mergeCell ref="A192:F192"/>
    <mergeCell ref="A193:F193"/>
    <mergeCell ref="A194:F194"/>
    <mergeCell ref="A195:F195"/>
    <mergeCell ref="A196:F196"/>
    <mergeCell ref="A197:F197"/>
    <mergeCell ref="A186:F186"/>
    <mergeCell ref="A187:F187"/>
    <mergeCell ref="A188:F188"/>
    <mergeCell ref="A189:F189"/>
    <mergeCell ref="A190:F190"/>
    <mergeCell ref="A191:F191"/>
    <mergeCell ref="A183:F183"/>
    <mergeCell ref="A184:F184"/>
    <mergeCell ref="A185:F185"/>
    <mergeCell ref="A180:F180"/>
    <mergeCell ref="A181:F181"/>
    <mergeCell ref="A182:F182"/>
    <mergeCell ref="A210:F210"/>
    <mergeCell ref="A211:F211"/>
    <mergeCell ref="A212:F212"/>
    <mergeCell ref="A213:F213"/>
    <mergeCell ref="A214:F214"/>
    <mergeCell ref="A215:F215"/>
    <mergeCell ref="A204:F204"/>
    <mergeCell ref="A205:F205"/>
    <mergeCell ref="A206:F206"/>
    <mergeCell ref="A207:F207"/>
    <mergeCell ref="A208:F208"/>
    <mergeCell ref="A209:F209"/>
    <mergeCell ref="A198:F198"/>
    <mergeCell ref="A199:F199"/>
    <mergeCell ref="A200:F200"/>
    <mergeCell ref="A201:F201"/>
    <mergeCell ref="A202:F202"/>
    <mergeCell ref="A203:F203"/>
    <mergeCell ref="A230:F230"/>
    <mergeCell ref="A231:F231"/>
    <mergeCell ref="A232:F232"/>
    <mergeCell ref="A233:F233"/>
    <mergeCell ref="A234:F234"/>
    <mergeCell ref="A235:F235"/>
    <mergeCell ref="A237:F237"/>
    <mergeCell ref="A238:F238"/>
    <mergeCell ref="A223:F223"/>
    <mergeCell ref="A224:F224"/>
    <mergeCell ref="A225:F225"/>
    <mergeCell ref="A226:G226"/>
    <mergeCell ref="A228:F228"/>
    <mergeCell ref="A229:F229"/>
    <mergeCell ref="A216:F216"/>
    <mergeCell ref="A217:F217"/>
    <mergeCell ref="A218:F218"/>
    <mergeCell ref="A219:F219"/>
    <mergeCell ref="A221:F221"/>
    <mergeCell ref="A222:F222"/>
    <mergeCell ref="A250:F250"/>
    <mergeCell ref="A251:F251"/>
    <mergeCell ref="A252:F252"/>
    <mergeCell ref="A260:F260"/>
    <mergeCell ref="A261:F261"/>
    <mergeCell ref="A262:F262"/>
    <mergeCell ref="A244:F244"/>
    <mergeCell ref="A245:F245"/>
    <mergeCell ref="A246:F246"/>
    <mergeCell ref="A247:F247"/>
    <mergeCell ref="A248:F248"/>
    <mergeCell ref="A249:F249"/>
    <mergeCell ref="A236:F236"/>
    <mergeCell ref="A239:F239"/>
    <mergeCell ref="A240:F240"/>
    <mergeCell ref="A241:F241"/>
    <mergeCell ref="A242:F242"/>
    <mergeCell ref="A243:F243"/>
    <mergeCell ref="A275:F275"/>
    <mergeCell ref="A276:F276"/>
    <mergeCell ref="A277:F277"/>
    <mergeCell ref="A278:F278"/>
    <mergeCell ref="A279:F279"/>
    <mergeCell ref="A280:F280"/>
    <mergeCell ref="A269:F269"/>
    <mergeCell ref="A270:F270"/>
    <mergeCell ref="A271:F271"/>
    <mergeCell ref="A272:F272"/>
    <mergeCell ref="A273:F273"/>
    <mergeCell ref="A274:F274"/>
    <mergeCell ref="A263:F263"/>
    <mergeCell ref="A264:F264"/>
    <mergeCell ref="A265:F265"/>
    <mergeCell ref="A266:F266"/>
    <mergeCell ref="A267:F267"/>
    <mergeCell ref="A268:F268"/>
    <mergeCell ref="A293:F293"/>
    <mergeCell ref="A294:F294"/>
    <mergeCell ref="A295:F295"/>
    <mergeCell ref="A296:F296"/>
    <mergeCell ref="A297:F297"/>
    <mergeCell ref="A298:F298"/>
    <mergeCell ref="A303:F303"/>
    <mergeCell ref="A287:F287"/>
    <mergeCell ref="A288:F288"/>
    <mergeCell ref="A289:F289"/>
    <mergeCell ref="A290:F290"/>
    <mergeCell ref="A291:F291"/>
    <mergeCell ref="A292:F292"/>
    <mergeCell ref="A281:F281"/>
    <mergeCell ref="A282:F282"/>
    <mergeCell ref="A283:F283"/>
    <mergeCell ref="A284:F284"/>
    <mergeCell ref="A285:F285"/>
    <mergeCell ref="A286:F286"/>
    <mergeCell ref="A312:F312"/>
    <mergeCell ref="A313:F313"/>
    <mergeCell ref="A314:F314"/>
    <mergeCell ref="A315:F315"/>
    <mergeCell ref="A316:F316"/>
    <mergeCell ref="A317:F317"/>
    <mergeCell ref="A306:F306"/>
    <mergeCell ref="A307:F307"/>
    <mergeCell ref="A308:F308"/>
    <mergeCell ref="A309:F309"/>
    <mergeCell ref="A310:F310"/>
    <mergeCell ref="A311:F311"/>
    <mergeCell ref="A299:F299"/>
    <mergeCell ref="A300:F300"/>
    <mergeCell ref="A301:F301"/>
    <mergeCell ref="A302:F302"/>
    <mergeCell ref="A304:F304"/>
    <mergeCell ref="A305:F305"/>
    <mergeCell ref="A330:F330"/>
    <mergeCell ref="A331:F331"/>
    <mergeCell ref="A333:F333"/>
    <mergeCell ref="A334:F334"/>
    <mergeCell ref="A335:F335"/>
    <mergeCell ref="A336:F336"/>
    <mergeCell ref="A344:F344"/>
    <mergeCell ref="A324:F324"/>
    <mergeCell ref="A325:F325"/>
    <mergeCell ref="A326:F326"/>
    <mergeCell ref="A327:F327"/>
    <mergeCell ref="A328:F328"/>
    <mergeCell ref="A329:F329"/>
    <mergeCell ref="A318:F318"/>
    <mergeCell ref="A319:F319"/>
    <mergeCell ref="A320:F320"/>
    <mergeCell ref="A321:F321"/>
    <mergeCell ref="A322:F322"/>
    <mergeCell ref="A323:F323"/>
    <mergeCell ref="A350:F350"/>
    <mergeCell ref="A351:F351"/>
    <mergeCell ref="A352:F352"/>
    <mergeCell ref="A353:F353"/>
    <mergeCell ref="A354:F354"/>
    <mergeCell ref="A355:F355"/>
    <mergeCell ref="A343:F343"/>
    <mergeCell ref="A345:F345"/>
    <mergeCell ref="A346:F346"/>
    <mergeCell ref="A347:F347"/>
    <mergeCell ref="A348:F348"/>
    <mergeCell ref="A349:F349"/>
    <mergeCell ref="A337:F337"/>
    <mergeCell ref="A338:F338"/>
    <mergeCell ref="A339:F339"/>
    <mergeCell ref="A340:F340"/>
    <mergeCell ref="A341:F341"/>
    <mergeCell ref="A342:F342"/>
    <mergeCell ref="A369:F369"/>
    <mergeCell ref="A370:F370"/>
    <mergeCell ref="A371:F371"/>
    <mergeCell ref="A372:F372"/>
    <mergeCell ref="A373:F373"/>
    <mergeCell ref="A374:F374"/>
    <mergeCell ref="A362:F362"/>
    <mergeCell ref="A364:F364"/>
    <mergeCell ref="A365:F365"/>
    <mergeCell ref="A366:F366"/>
    <mergeCell ref="A367:F367"/>
    <mergeCell ref="A368:F368"/>
    <mergeCell ref="A356:F356"/>
    <mergeCell ref="A357:F357"/>
    <mergeCell ref="A358:F358"/>
    <mergeCell ref="A359:F359"/>
    <mergeCell ref="A360:F360"/>
    <mergeCell ref="A361:F361"/>
    <mergeCell ref="A394:F394"/>
    <mergeCell ref="A395:F395"/>
    <mergeCell ref="A396:F396"/>
    <mergeCell ref="A397:F397"/>
    <mergeCell ref="A398:F398"/>
    <mergeCell ref="A399:F399"/>
    <mergeCell ref="A388:F388"/>
    <mergeCell ref="A389:F389"/>
    <mergeCell ref="A390:F390"/>
    <mergeCell ref="A391:F391"/>
    <mergeCell ref="A392:F392"/>
    <mergeCell ref="A393:F393"/>
    <mergeCell ref="A382:F382"/>
    <mergeCell ref="A383:F383"/>
    <mergeCell ref="A384:F384"/>
    <mergeCell ref="A385:F385"/>
    <mergeCell ref="A386:F386"/>
    <mergeCell ref="A387:F387"/>
    <mergeCell ref="A412:F412"/>
    <mergeCell ref="A413:F413"/>
    <mergeCell ref="A414:F414"/>
    <mergeCell ref="A415:F415"/>
    <mergeCell ref="A416:F416"/>
    <mergeCell ref="A417:F417"/>
    <mergeCell ref="A406:F406"/>
    <mergeCell ref="A407:F407"/>
    <mergeCell ref="A408:F408"/>
    <mergeCell ref="A409:F409"/>
    <mergeCell ref="A410:F410"/>
    <mergeCell ref="A411:F411"/>
    <mergeCell ref="A400:F400"/>
    <mergeCell ref="A401:F401"/>
    <mergeCell ref="A402:F402"/>
    <mergeCell ref="A403:F403"/>
    <mergeCell ref="A404:F404"/>
    <mergeCell ref="A405:F405"/>
    <mergeCell ref="A434:F434"/>
    <mergeCell ref="A435:F435"/>
    <mergeCell ref="A436:F436"/>
    <mergeCell ref="A437:F437"/>
    <mergeCell ref="A438:F438"/>
    <mergeCell ref="A457:F457"/>
    <mergeCell ref="A458:F458"/>
    <mergeCell ref="A459:F459"/>
    <mergeCell ref="A460:F460"/>
    <mergeCell ref="A461:F461"/>
    <mergeCell ref="A425:F425"/>
    <mergeCell ref="A426:F426"/>
    <mergeCell ref="A428:F428"/>
    <mergeCell ref="A429:F429"/>
    <mergeCell ref="A430:F430"/>
    <mergeCell ref="A431:F431"/>
    <mergeCell ref="A418:F418"/>
    <mergeCell ref="A419:F419"/>
    <mergeCell ref="A420:F420"/>
    <mergeCell ref="A422:F422"/>
    <mergeCell ref="A423:F423"/>
    <mergeCell ref="A424:F424"/>
    <mergeCell ref="A1:F1"/>
    <mergeCell ref="A2:F2"/>
    <mergeCell ref="A463:F463"/>
    <mergeCell ref="A492:F492"/>
    <mergeCell ref="A493:F493"/>
    <mergeCell ref="A494:F494"/>
    <mergeCell ref="A485:F485"/>
    <mergeCell ref="A486:F486"/>
    <mergeCell ref="A487:G487"/>
    <mergeCell ref="A489:F489"/>
    <mergeCell ref="A490:F490"/>
    <mergeCell ref="A491:F491"/>
    <mergeCell ref="A468:F468"/>
    <mergeCell ref="A469:F469"/>
    <mergeCell ref="A484:F484"/>
    <mergeCell ref="A464:F464"/>
    <mergeCell ref="A465:F465"/>
    <mergeCell ref="A467:F467"/>
    <mergeCell ref="A466:F466"/>
    <mergeCell ref="A479:F479"/>
    <mergeCell ref="A453:F453"/>
    <mergeCell ref="A454:F454"/>
    <mergeCell ref="A455:F455"/>
    <mergeCell ref="A456:F456"/>
    <mergeCell ref="A462:F462"/>
    <mergeCell ref="A439:F439"/>
    <mergeCell ref="A440:F440"/>
    <mergeCell ref="A441:F441"/>
    <mergeCell ref="A443:F443"/>
    <mergeCell ref="A451:F451"/>
    <mergeCell ref="A452:F452"/>
    <mergeCell ref="A433:F43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8" fitToHeight="0" orientation="portrait" r:id="rId1"/>
  <rowBreaks count="6" manualBreakCount="6">
    <brk id="117" max="5" man="1"/>
    <brk id="167" max="5" man="1"/>
    <brk id="278" max="5" man="1"/>
    <brk id="332" max="5" man="1"/>
    <brk id="395" max="5" man="1"/>
    <brk id="463" max="5" man="1"/>
  </rowBreaks>
  <drawing r:id="rId2"/>
  <mc:AlternateContent xmlns:mc="http://schemas.openxmlformats.org/markup-compatibility/2006">
    <mc:Choice Requires="v">
      <legacyDrawing r:id="rId3"/>
    </mc:Choice>
  </mc:AlternateContent>
</worksheet>
</file>

<file path=xl/worksheets/sheet3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sheetPr codeName="Sheet8">
    <tabColor theme="8" tint="0.39997558519241921"/>
  </sheetPr>
  <dimension ref="A1:O28"/>
  <sheetViews>
    <sheetView zoomScaleNormal="100" workbookViewId="0"/>
  </sheetViews>
  <sheetFormatPr defaultColWidth="9" defaultRowHeight="16.5"/>
  <cols>
    <col min="1" max="1" width="134.5" style="143" customWidth="1"/>
    <col min="2" max="3" width="13.625" style="143" customWidth="1"/>
    <col min="4" max="16384" width="9" style="143"/>
  </cols>
  <sheetData>
    <row r="1" spans="1:6" ht="24" customHeight="1">
      <c r="A1" s="132" t="s">
        <v>1037</v>
      </c>
      <c r="B1" s="174"/>
      <c r="C1" s="174"/>
    </row>
    <row r="2" spans="1:6" ht="25.35" customHeight="1">
      <c r="A2" s="134" t="s">
        <v>695</v>
      </c>
      <c r="B2" s="134" t="s">
        <v>696</v>
      </c>
      <c r="C2" s="134" t="s">
        <v>700</v>
      </c>
      <c r="E2" s="257"/>
    </row>
    <row r="3" spans="1:6" ht="25.35" customHeight="1">
      <c r="A3" s="521" t="s">
        <v>697</v>
      </c>
      <c r="B3" s="521"/>
      <c r="C3" s="521"/>
    </row>
    <row r="4" spans="1:6" ht="25.35" customHeight="1">
      <c r="A4" s="133" t="s">
        <v>698</v>
      </c>
      <c r="B4" s="278" t="str">
        <f>IF(작성요령!C41=제안서작성기준일,"OK","확인 필요")</f>
        <v>OK</v>
      </c>
      <c r="C4" s="135" t="s">
        <v>701</v>
      </c>
      <c r="D4" s="157"/>
      <c r="E4" s="157"/>
      <c r="F4" s="157"/>
    </row>
    <row r="5" spans="1:6" ht="25.35" customHeight="1">
      <c r="A5" s="521" t="s">
        <v>699</v>
      </c>
      <c r="B5" s="521"/>
      <c r="C5" s="521"/>
      <c r="D5" s="157"/>
      <c r="E5" s="157"/>
      <c r="F5" s="157"/>
    </row>
    <row r="6" spans="1:6" ht="87" customHeight="1">
      <c r="A6" s="133" t="s">
        <v>752</v>
      </c>
      <c r="B6" s="135" t="s">
        <v>1065</v>
      </c>
      <c r="C6" s="137" t="s">
        <v>702</v>
      </c>
      <c r="D6" s="157"/>
      <c r="E6" s="157"/>
      <c r="F6" s="157"/>
    </row>
    <row r="7" spans="1:6" ht="25.35" customHeight="1">
      <c r="A7" s="521" t="s">
        <v>1139</v>
      </c>
      <c r="B7" s="521"/>
      <c r="C7" s="521"/>
      <c r="D7" s="157"/>
      <c r="E7" s="157"/>
      <c r="F7" s="157"/>
    </row>
    <row r="8" spans="1:6" ht="25.35" customHeight="1">
      <c r="A8" s="133" t="s">
        <v>704</v>
      </c>
      <c r="B8" s="278" t="str">
        <f>IF((SUM('2.4 제안사 투자현황'!N:N)=SUM('2.4 제안사 투자현황'!T:T)+SUM('2.4 제안사 투자현황'!X:X)+SUM('2.4 제안사 투자현황'!Z:Z)),"OK","확인필요")</f>
        <v>OK</v>
      </c>
      <c r="C8" s="135" t="s">
        <v>701</v>
      </c>
      <c r="D8" s="157"/>
      <c r="E8" s="157"/>
      <c r="F8" s="157"/>
    </row>
    <row r="9" spans="1:6" ht="51.6" customHeight="1">
      <c r="A9" s="138" t="s">
        <v>706</v>
      </c>
      <c r="B9" s="135" t="s">
        <v>1065</v>
      </c>
      <c r="C9" s="137" t="s">
        <v>702</v>
      </c>
      <c r="D9" s="157"/>
      <c r="E9" s="157"/>
      <c r="F9" s="157"/>
    </row>
    <row r="10" spans="1:6" ht="53.85" customHeight="1">
      <c r="A10" s="133" t="s">
        <v>705</v>
      </c>
      <c r="B10" s="135" t="s">
        <v>1065</v>
      </c>
      <c r="C10" s="137" t="s">
        <v>702</v>
      </c>
      <c r="D10" s="157"/>
      <c r="E10" s="157"/>
      <c r="F10" s="157"/>
    </row>
    <row r="11" spans="1:6" ht="53.85" customHeight="1">
      <c r="A11" s="133" t="s">
        <v>712</v>
      </c>
      <c r="B11" s="278" t="str">
        <f>IF((COUNTIFS('2.4 제안사 투자현황'!W:W,"YES",'2.4 제안사 투자현황'!O:O,"회수료")= COUNTIF('2.4 제안사 투자현황'!W:W,"YES")),"OK","확인필요")</f>
        <v>OK</v>
      </c>
      <c r="C11" s="135" t="s">
        <v>701</v>
      </c>
      <c r="D11" s="157"/>
      <c r="E11" s="157"/>
      <c r="F11" s="157"/>
    </row>
    <row r="12" spans="1:6" ht="25.35" customHeight="1">
      <c r="A12" s="522" t="s">
        <v>707</v>
      </c>
      <c r="B12" s="523"/>
      <c r="C12" s="524"/>
    </row>
    <row r="13" spans="1:6" ht="25.35" customHeight="1">
      <c r="A13" s="133" t="s">
        <v>730</v>
      </c>
      <c r="B13" s="278" t="str">
        <f>IF(AND(COUNTIF('3.1 대표이사&amp;참여인력 개요'!Q:Q,"대표펀드매니저")=1),"OK","확인필요")</f>
        <v>OK</v>
      </c>
      <c r="C13" s="137" t="s">
        <v>701</v>
      </c>
      <c r="D13" s="157"/>
      <c r="E13" s="157"/>
      <c r="F13" s="157"/>
    </row>
    <row r="14" spans="1:6" ht="78" customHeight="1">
      <c r="A14" s="133" t="s">
        <v>729</v>
      </c>
      <c r="B14" s="135" t="s">
        <v>1065</v>
      </c>
      <c r="C14" s="137" t="s">
        <v>702</v>
      </c>
      <c r="D14" s="141"/>
    </row>
    <row r="15" spans="1:6" ht="25.35" customHeight="1">
      <c r="A15" s="521" t="s">
        <v>708</v>
      </c>
      <c r="B15" s="521"/>
      <c r="C15" s="521"/>
    </row>
    <row r="16" spans="1:6" ht="32.85" customHeight="1">
      <c r="A16" s="133" t="s">
        <v>709</v>
      </c>
      <c r="B16" s="135" t="s">
        <v>1065</v>
      </c>
      <c r="C16" s="137" t="s">
        <v>702</v>
      </c>
      <c r="D16" s="157"/>
      <c r="E16" s="157"/>
      <c r="F16" s="157"/>
    </row>
    <row r="17" spans="1:15" ht="108.75" customHeight="1">
      <c r="A17" s="140" t="s">
        <v>1170</v>
      </c>
      <c r="B17" s="135" t="s">
        <v>1065</v>
      </c>
      <c r="C17" s="137" t="s">
        <v>702</v>
      </c>
    </row>
    <row r="18" spans="1:15" ht="32.1" customHeight="1">
      <c r="A18" s="133" t="s">
        <v>710</v>
      </c>
      <c r="B18" s="278" t="str">
        <f>IF((SUM('3.2 참여인력 투자현황'!T:T)=SUM('3.2 참여인력 투자현황'!AA:AA)+SUM('3.2 참여인력 투자현황'!AE:AE)+SUM('3.2 참여인력 투자현황'!AG:AG)),"OK","확인필요")</f>
        <v>OK</v>
      </c>
      <c r="C18" s="135" t="s">
        <v>701</v>
      </c>
      <c r="D18" s="157"/>
      <c r="E18" s="157"/>
      <c r="F18" s="157"/>
    </row>
    <row r="19" spans="1:15" ht="58.5" customHeight="1">
      <c r="A19" s="138" t="s">
        <v>1097</v>
      </c>
      <c r="B19" s="135" t="s">
        <v>1065</v>
      </c>
      <c r="C19" s="137" t="s">
        <v>702</v>
      </c>
      <c r="D19" s="158"/>
      <c r="E19" s="158"/>
      <c r="F19" s="158"/>
      <c r="J19" s="158"/>
      <c r="K19" s="158"/>
      <c r="L19" s="158"/>
      <c r="M19" s="158"/>
      <c r="N19" s="158"/>
      <c r="O19" s="158"/>
    </row>
    <row r="20" spans="1:15" ht="55.35" customHeight="1">
      <c r="A20" s="133" t="s">
        <v>1098</v>
      </c>
      <c r="B20" s="135" t="s">
        <v>1065</v>
      </c>
      <c r="C20" s="137" t="s">
        <v>702</v>
      </c>
      <c r="D20" s="158"/>
      <c r="E20" s="158"/>
      <c r="F20" s="158"/>
      <c r="J20" s="158"/>
      <c r="K20" s="158"/>
      <c r="L20" s="158"/>
      <c r="M20" s="158"/>
      <c r="N20" s="158"/>
      <c r="O20" s="158"/>
    </row>
    <row r="21" spans="1:15" ht="32.1" customHeight="1">
      <c r="A21" s="133" t="s">
        <v>711</v>
      </c>
      <c r="B21" s="278" t="str">
        <f>IF((COUNTIFS('3.2 참여인력 투자현황'!AD:AD,"YES",'3.2 참여인력 투자현황'!V:V,"회수료")= COUNTIF('3.2 참여인력 투자현황'!AD:AD,"YES")),"OK","확인필요")</f>
        <v>OK</v>
      </c>
      <c r="C21" s="135" t="s">
        <v>701</v>
      </c>
      <c r="D21" s="158"/>
      <c r="E21" s="158"/>
      <c r="F21" s="158"/>
      <c r="J21" s="158"/>
      <c r="K21" s="158"/>
      <c r="L21" s="158"/>
      <c r="M21" s="158"/>
      <c r="N21" s="158"/>
      <c r="O21" s="158"/>
    </row>
    <row r="22" spans="1:15" ht="25.35" customHeight="1">
      <c r="A22" s="521" t="s">
        <v>713</v>
      </c>
      <c r="B22" s="521"/>
      <c r="C22" s="521"/>
    </row>
    <row r="23" spans="1:15" ht="23.1" customHeight="1">
      <c r="A23" s="133" t="s">
        <v>714</v>
      </c>
      <c r="B23" s="135" t="s">
        <v>1065</v>
      </c>
      <c r="C23" s="137" t="s">
        <v>702</v>
      </c>
      <c r="D23" s="139"/>
      <c r="E23" s="139"/>
      <c r="F23" s="139"/>
      <c r="J23" s="139"/>
      <c r="K23" s="139"/>
      <c r="L23" s="139"/>
      <c r="M23" s="139"/>
      <c r="N23" s="139"/>
      <c r="O23" s="139"/>
    </row>
    <row r="24" spans="1:15" ht="23.1" customHeight="1">
      <c r="A24" s="133" t="s">
        <v>715</v>
      </c>
      <c r="B24" s="278" t="str">
        <f>IF(COUNTIFS('3.4 대표이사&amp;참여인력 경력'!S:S,"YES",'3.4 대표이사&amp;참여인력 경력'!T:T,"비투자업무")=1,"확인필요","OK")</f>
        <v>OK</v>
      </c>
      <c r="C24" s="137" t="s">
        <v>701</v>
      </c>
      <c r="D24" s="157"/>
      <c r="E24" s="157"/>
      <c r="F24" s="157"/>
    </row>
    <row r="25" spans="1:15" ht="125.85" customHeight="1">
      <c r="A25" s="140" t="s">
        <v>1099</v>
      </c>
      <c r="B25" s="135" t="s">
        <v>1065</v>
      </c>
      <c r="C25" s="137" t="s">
        <v>702</v>
      </c>
      <c r="D25" s="157"/>
      <c r="E25" s="157"/>
      <c r="F25" s="157"/>
    </row>
    <row r="26" spans="1:15" ht="25.35" customHeight="1">
      <c r="A26" s="521" t="s">
        <v>716</v>
      </c>
      <c r="B26" s="521"/>
      <c r="C26" s="521"/>
    </row>
    <row r="27" spans="1:15" ht="44.1" customHeight="1">
      <c r="A27" s="133" t="s">
        <v>1140</v>
      </c>
      <c r="B27" s="135" t="s">
        <v>1065</v>
      </c>
      <c r="C27" s="137" t="s">
        <v>702</v>
      </c>
      <c r="D27" s="157"/>
      <c r="E27" s="157"/>
      <c r="F27" s="157"/>
    </row>
    <row r="28" spans="1:15">
      <c r="A28" s="283"/>
    </row>
  </sheetData>
  <mergeCells count="7">
    <mergeCell ref="A3:C3"/>
    <mergeCell ref="A5:C5"/>
    <mergeCell ref="A7:C7"/>
    <mergeCell ref="A26:C26"/>
    <mergeCell ref="A12:C12"/>
    <mergeCell ref="A22:C22"/>
    <mergeCell ref="A15:C15"/>
  </mergeCells>
  <phoneticPr fontId="1" type="noConversion"/>
  <dataValidations count="1">
    <dataValidation type="list" allowBlank="1" showInputMessage="1" showErrorMessage="1" sqref="B6 B19:B20 B27 B16:B17 B23 B25 B13:B14 B9:B10">
      <formula1>"OK,확인필요"</formula1>
    </dataValidation>
  </dataValidations>
  <pageMargins left="0.7" right="0.7" top="0.75" bottom="0.75" header="0.3" footer="0.3"/>
</worksheet>
</file>

<file path=xl/worksheets/sheet4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sheetPr codeName="Sheet9">
    <tabColor rgb="FF0070C0"/>
  </sheetPr>
  <dimension ref="E1:AF30"/>
  <sheetViews>
    <sheetView topLeftCell="E4" zoomScaleNormal="100" workbookViewId="0">
      <selection activeCell="E4" sqref="E4:E5"/>
    </sheetView>
  </sheetViews>
  <sheetFormatPr defaultColWidth="9" defaultRowHeight="13.5"/>
  <cols>
    <col min="1" max="4" width="0" style="1" hidden="1" customWidth="1"/>
    <col min="5" max="5" width="10.625" style="1" customWidth="1"/>
    <col min="6" max="6" width="13.5" style="1" customWidth="1"/>
    <col min="7" max="7" width="17.75" style="1" customWidth="1"/>
    <col min="8" max="8" width="12.25" style="1" customWidth="1"/>
    <col min="9" max="9" width="20.875" style="1" customWidth="1"/>
    <col min="10" max="10" width="21.625" style="1" customWidth="1"/>
    <col min="11" max="11" width="21.625" style="144" customWidth="1"/>
    <col min="12" max="12" width="19.375" style="1" customWidth="1"/>
    <col min="13" max="13" width="11.625" style="1" customWidth="1"/>
    <col min="14" max="14" width="12" style="1" customWidth="1"/>
    <col min="15" max="15" width="4.625" style="1" customWidth="1"/>
    <col min="16" max="16" width="8.625" style="1" customWidth="1"/>
    <col min="17" max="18" width="6.625" style="1" customWidth="1"/>
    <col min="19" max="19" width="13.75" style="1" customWidth="1"/>
    <col min="20" max="21" width="12.75" style="1" customWidth="1"/>
    <col min="22" max="22" width="12.75" style="144" customWidth="1"/>
    <col min="23" max="23" width="9.625" style="1" customWidth="1"/>
    <col min="24" max="25" width="7.625" style="1" customWidth="1"/>
    <col min="26" max="26" width="12.5" style="1" customWidth="1"/>
    <col min="27" max="28" width="6.125" style="1" customWidth="1"/>
    <col min="29" max="29" width="6.625" style="1" customWidth="1"/>
    <col min="30" max="30" width="9.625" style="1" customWidth="1"/>
    <col min="31" max="31" width="6.625" style="1" customWidth="1"/>
    <col min="32" max="16384" width="9" style="1"/>
  </cols>
  <sheetData>
    <row r="1" spans="5:32" ht="13.5" hidden="1" customHeight="1">
      <c r="U1" s="208"/>
      <c r="V1" s="208"/>
    </row>
    <row r="2" spans="5:32" ht="13.5" hidden="1" customHeight="1">
      <c r="U2" s="208"/>
      <c r="V2" s="208"/>
    </row>
    <row r="3" spans="5:32" ht="13.5" hidden="1" customHeight="1">
      <c r="U3" s="208"/>
      <c r="V3" s="208"/>
    </row>
    <row r="4" spans="5:32" ht="13.5" customHeight="1">
      <c r="E4" s="525" t="s">
        <v>390</v>
      </c>
      <c r="F4" s="527" t="s">
        <v>391</v>
      </c>
      <c r="G4" s="528"/>
      <c r="H4" s="528"/>
      <c r="I4" s="528"/>
      <c r="J4" s="528"/>
      <c r="K4" s="528"/>
      <c r="L4" s="528"/>
      <c r="M4" s="528"/>
      <c r="N4" s="528"/>
      <c r="O4" s="528"/>
      <c r="P4" s="528"/>
      <c r="Q4" s="529"/>
      <c r="R4" s="527" t="s">
        <v>392</v>
      </c>
      <c r="S4" s="528"/>
      <c r="T4" s="529"/>
      <c r="U4" s="530" t="s">
        <v>823</v>
      </c>
      <c r="V4" s="531"/>
      <c r="W4" s="527" t="s">
        <v>434</v>
      </c>
      <c r="X4" s="528"/>
      <c r="Y4" s="528"/>
      <c r="Z4" s="528"/>
      <c r="AA4" s="528"/>
      <c r="AB4" s="529"/>
      <c r="AC4" s="527" t="s">
        <v>393</v>
      </c>
      <c r="AD4" s="528"/>
      <c r="AE4" s="529"/>
      <c r="AF4" s="1" t="s">
        <v>754</v>
      </c>
    </row>
    <row r="5" spans="5:32" ht="54">
      <c r="E5" s="526"/>
      <c r="F5" s="21" t="s">
        <v>0</v>
      </c>
      <c r="G5" s="21" t="s">
        <v>394</v>
      </c>
      <c r="H5" s="29" t="s">
        <v>646</v>
      </c>
      <c r="I5" s="197" t="s">
        <v>810</v>
      </c>
      <c r="J5" s="196" t="s">
        <v>811</v>
      </c>
      <c r="K5" s="316" t="s">
        <v>1073</v>
      </c>
      <c r="L5" s="196" t="s">
        <v>890</v>
      </c>
      <c r="M5" s="197" t="s">
        <v>812</v>
      </c>
      <c r="N5" s="197" t="s">
        <v>395</v>
      </c>
      <c r="O5" s="197" t="s">
        <v>107</v>
      </c>
      <c r="P5" s="197" t="s">
        <v>396</v>
      </c>
      <c r="Q5" s="197" t="s">
        <v>397</v>
      </c>
      <c r="R5" s="197" t="s">
        <v>273</v>
      </c>
      <c r="S5" s="197" t="s">
        <v>1056</v>
      </c>
      <c r="T5" s="197" t="s">
        <v>1</v>
      </c>
      <c r="U5" s="197" t="s">
        <v>813</v>
      </c>
      <c r="V5" s="297" t="s">
        <v>1092</v>
      </c>
      <c r="W5" s="197" t="s">
        <v>398</v>
      </c>
      <c r="X5" s="197" t="s">
        <v>399</v>
      </c>
      <c r="Y5" s="197" t="s">
        <v>400</v>
      </c>
      <c r="Z5" s="197" t="s">
        <v>677</v>
      </c>
      <c r="AA5" s="197" t="s">
        <v>401</v>
      </c>
      <c r="AB5" s="197" t="s">
        <v>402</v>
      </c>
      <c r="AC5" s="197" t="s">
        <v>281</v>
      </c>
      <c r="AD5" s="197" t="s">
        <v>403</v>
      </c>
      <c r="AE5" s="197" t="s">
        <v>404</v>
      </c>
    </row>
    <row r="6" spans="5:32" hidden="1">
      <c r="H6" s="15"/>
      <c r="I6" s="16"/>
      <c r="J6" s="15"/>
      <c r="K6" s="145"/>
      <c r="L6" s="145"/>
      <c r="M6" s="145"/>
      <c r="N6" s="145"/>
      <c r="O6" s="145"/>
      <c r="P6" s="145"/>
      <c r="Q6" s="145"/>
      <c r="R6" s="145"/>
      <c r="S6" s="145"/>
      <c r="T6" s="145"/>
      <c r="U6" s="145"/>
      <c r="V6" s="145"/>
      <c r="W6" s="145"/>
      <c r="X6" s="145"/>
      <c r="Y6" s="145"/>
      <c r="Z6" s="145"/>
      <c r="AA6" s="145"/>
      <c r="AB6" s="145"/>
      <c r="AC6" s="145"/>
      <c r="AD6" s="145"/>
      <c r="AE6" s="145"/>
    </row>
    <row r="7" spans="5:32" hidden="1">
      <c r="H7" s="15"/>
      <c r="I7" s="16"/>
      <c r="J7" s="15"/>
      <c r="K7" s="145"/>
      <c r="L7" s="145"/>
      <c r="M7" s="145"/>
      <c r="N7" s="145"/>
      <c r="O7" s="145"/>
      <c r="P7" s="145"/>
      <c r="Q7" s="145"/>
      <c r="R7" s="145"/>
      <c r="S7" s="145"/>
      <c r="T7" s="145"/>
      <c r="U7" s="145"/>
      <c r="V7" s="145"/>
      <c r="W7" s="145"/>
      <c r="X7" s="145"/>
      <c r="Y7" s="145"/>
      <c r="Z7" s="145"/>
      <c r="AA7" s="145"/>
      <c r="AB7" s="145"/>
      <c r="AC7" s="145"/>
      <c r="AD7" s="145"/>
      <c r="AE7" s="145"/>
    </row>
    <row r="8" spans="5:32" hidden="1">
      <c r="H8" s="15"/>
      <c r="I8" s="16"/>
      <c r="J8" s="15"/>
      <c r="K8" s="145"/>
      <c r="L8" s="145"/>
      <c r="M8" s="145"/>
      <c r="N8" s="145"/>
      <c r="O8" s="145"/>
      <c r="P8" s="145"/>
      <c r="Q8" s="145"/>
      <c r="R8" s="145"/>
      <c r="S8" s="145"/>
      <c r="T8" s="145"/>
      <c r="U8" s="145"/>
      <c r="V8" s="145"/>
      <c r="W8" s="145"/>
      <c r="X8" s="145"/>
      <c r="Y8" s="145"/>
      <c r="Z8" s="145"/>
      <c r="AA8" s="145"/>
      <c r="AB8" s="145"/>
      <c r="AC8" s="145"/>
      <c r="AD8" s="145"/>
      <c r="AE8" s="145"/>
    </row>
    <row r="9" spans="5:32" hidden="1">
      <c r="H9" s="15"/>
      <c r="I9" s="16"/>
      <c r="J9" s="15"/>
      <c r="K9" s="145"/>
      <c r="L9" s="145"/>
      <c r="M9" s="145"/>
      <c r="N9" s="145"/>
      <c r="O9" s="145"/>
      <c r="P9" s="145"/>
      <c r="Q9" s="145"/>
      <c r="R9" s="145"/>
      <c r="S9" s="145"/>
      <c r="T9" s="145"/>
      <c r="U9" s="145"/>
      <c r="V9" s="145"/>
      <c r="W9" s="145"/>
      <c r="X9" s="145"/>
      <c r="Y9" s="145"/>
      <c r="Z9" s="145"/>
      <c r="AA9" s="145"/>
      <c r="AB9" s="145"/>
      <c r="AC9" s="145"/>
      <c r="AD9" s="145"/>
      <c r="AE9" s="145"/>
    </row>
    <row r="10" spans="5:32" hidden="1">
      <c r="H10" s="15"/>
      <c r="I10" s="16"/>
      <c r="J10" s="15"/>
      <c r="K10" s="145"/>
      <c r="L10" s="145"/>
      <c r="M10" s="145"/>
      <c r="N10" s="145"/>
      <c r="O10" s="145"/>
      <c r="P10" s="145"/>
      <c r="Q10" s="145"/>
      <c r="R10" s="145"/>
      <c r="S10" s="145"/>
      <c r="T10" s="145"/>
      <c r="U10" s="145"/>
      <c r="V10" s="145"/>
      <c r="W10" s="145"/>
      <c r="X10" s="145"/>
      <c r="Y10" s="145"/>
      <c r="Z10" s="145"/>
      <c r="AA10" s="145"/>
      <c r="AB10" s="145"/>
      <c r="AC10" s="145"/>
      <c r="AD10" s="145"/>
      <c r="AE10" s="145"/>
    </row>
    <row r="11" spans="5:32" ht="67.5">
      <c r="E11" s="230" t="d">
        <v>2026-03-31</v>
      </c>
      <c r="F11" s="269" t="s">
        <v>1100</v>
      </c>
      <c r="G11" s="270" t="s">
        <v>916</v>
      </c>
      <c r="H11" s="125" t="s">
        <v>1193</v>
      </c>
      <c r="I11" s="125" t="s">
        <v>1171</v>
      </c>
      <c r="J11" s="314" t="s">
        <v>1172</v>
      </c>
      <c r="K11" s="314" t="s">
        <v>1166</v>
      </c>
      <c r="L11" s="271">
        <v>300000</v>
      </c>
      <c r="M11" s="272" t="s">
        <v>1173</v>
      </c>
      <c r="N11" s="30">
        <v>10</v>
      </c>
      <c r="O11" s="30">
        <v>5</v>
      </c>
      <c r="P11" s="30" t="s">
        <v>2</v>
      </c>
      <c r="Q11" s="273">
        <v>0.2</v>
      </c>
      <c r="R11" s="273">
        <v>7.0000000000000007E-2</v>
      </c>
      <c r="S11" s="269"/>
      <c r="T11" s="269"/>
      <c r="U11" s="30" t="s">
        <v>1054</v>
      </c>
      <c r="V11" s="30" t="s">
        <v>661</v>
      </c>
      <c r="W11" s="269"/>
      <c r="X11" s="269" t="s">
        <v>917</v>
      </c>
      <c r="Y11" s="276">
        <v>10000</v>
      </c>
      <c r="Z11" s="269" t="s">
        <v>918</v>
      </c>
      <c r="AA11" s="271">
        <v>3</v>
      </c>
      <c r="AB11" s="72">
        <v>3</v>
      </c>
      <c r="AC11" s="30" t="s">
        <v>919</v>
      </c>
      <c r="AD11" s="30" t="s">
        <v>920</v>
      </c>
      <c r="AE11" s="30" t="s">
        <v>921</v>
      </c>
    </row>
    <row r="12" spans="5:32">
      <c r="E12" s="136"/>
      <c r="L12" s="329" t="s">
        <v>1074</v>
      </c>
      <c r="M12" s="26"/>
    </row>
    <row r="13" spans="5:32">
      <c r="L13" s="144"/>
      <c r="M13" s="26"/>
    </row>
    <row r="14" spans="5:32">
      <c r="M14" s="26"/>
    </row>
    <row r="15" spans="5:32">
      <c r="M15" s="26"/>
    </row>
    <row r="28" spans="12:20">
      <c r="L28" s="163"/>
    </row>
    <row r="29" spans="12:20">
      <c r="M29" s="144"/>
    </row>
    <row r="30" spans="12:20" ht="16.5">
      <c r="T30"/>
    </row>
  </sheetData>
  <mergeCells count="6">
    <mergeCell ref="E4:E5"/>
    <mergeCell ref="F4:Q4"/>
    <mergeCell ref="R4:T4"/>
    <mergeCell ref="W4:AB4"/>
    <mergeCell ref="AC4:AE4"/>
    <mergeCell ref="U4:V4"/>
  </mergeCells>
  <phoneticPr fontId="1" type="noConversion"/>
  <dataValidations count="9">
    <dataValidation allowBlank="1" showInputMessage="1" showErrorMessage="1" error="숫자로 입력" sqref="Z11"/>
    <dataValidation type="decimal" allowBlank="1" showInputMessage="1" showErrorMessage="1" error="숫자로 입력" sqref="AA11">
      <formula1>0</formula1>
      <formula2>1000000</formula2>
    </dataValidation>
    <dataValidation type="decimal" allowBlank="1" showInputMessage="1" showErrorMessage="1" error="%로 입력" sqref="R11">
      <formula1>0</formula1>
      <formula2>99.9</formula2>
    </dataValidation>
    <dataValidation type="decimal" allowBlank="1" showInputMessage="1" showErrorMessage="1" error="숫자로 입력" sqref="N11:O11">
      <formula1>0.1</formula1>
      <formula2>99</formula2>
    </dataValidation>
    <dataValidation type="list" allowBlank="1" showInputMessage="1" showErrorMessage="1" sqref="P11">
      <formula1>납입방식</formula1>
    </dataValidation>
    <dataValidation type="list" allowBlank="1" showInputMessage="1" showErrorMessage="1" error="목록에서 선택" sqref="G11">
      <formula1>펀드법적유형</formula1>
    </dataValidation>
    <dataValidation type="list" allowBlank="1" showInputMessage="1" showErrorMessage="1" sqref="V11">
      <formula1>민간출자자인센티브</formula1>
    </dataValidation>
    <dataValidation type="list" allowBlank="1" showInputMessage="1" showErrorMessage="1" sqref="I11">
      <formula1>신청리그</formula1>
    </dataValidation>
    <dataValidation type="list" allowBlank="1" showInputMessage="1" showErrorMessage="1" sqref="M11">
      <formula1>KDB출자_요청액</formula1>
    </dataValidation>
  </dataValidations>
  <pageMargins left="0.7" right="0.7" top="0.75" bottom="0.75" header="0.3" footer="0.3"/>
  <pageSetup paperSize="9" orientation="portrait" horizontalDpi="4294967295" verticalDpi="4294967295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'열제목별 목록값'!$C$94:$C$99</xm:f>
          </x14:formula1>
          <xm:sqref>U11</xm:sqref>
        </x14:dataValidation>
        <x14:dataValidation type="list" allowBlank="1" showInputMessage="1" showErrorMessage="1">
          <x14:formula1>
            <xm:f>'열제목별 목록값'!$C$4:$C$7</xm:f>
          </x14:formula1>
          <xm:sqref>H11</xm:sqref>
        </x14:dataValidation>
        <x14:dataValidation type="list" allowBlank="1" showInputMessage="1" showErrorMessage="1">
          <x14:formula1>
            <xm:f>'열제목별 목록값'!$C$12:$C$14</xm:f>
          </x14:formula1>
          <xm:sqref>J11</xm:sqref>
        </x14:dataValidation>
        <x14:dataValidation type="list" allowBlank="1" showInputMessage="1" showErrorMessage="1">
          <x14:formula1>
            <xm:f>'열제목별 목록값'!$C$15:$C$18</xm:f>
          </x14:formula1>
          <xm:sqref>K11</xm:sqref>
        </x14:dataValidation>
      </x14:dataValidations>
    </ext>
  </extLst>
</worksheet>
</file>

<file path=xl/worksheets/sheet5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sheetPr codeName="Sheet10">
    <tabColor rgb="FF0070C0"/>
  </sheetPr>
  <dimension ref="E1:J45"/>
  <sheetViews>
    <sheetView topLeftCell="E4" zoomScaleNormal="100" workbookViewId="0">
      <selection activeCell="E4" sqref="E4"/>
    </sheetView>
  </sheetViews>
  <sheetFormatPr defaultColWidth="9" defaultRowHeight="16.5"/>
  <cols>
    <col min="1" max="4" width="0" style="59" hidden="1" customWidth="1"/>
    <col min="5" max="5" width="53.625" style="59" customWidth="1"/>
    <col min="6" max="6" width="40.625" style="59" customWidth="1"/>
    <col min="7" max="8" width="15.625" style="59" customWidth="1"/>
    <col min="9" max="9" width="62.625" style="59" bestFit="1" customWidth="1"/>
    <col min="10" max="10" width="32.25" style="59" customWidth="1"/>
    <col min="11" max="16384" width="9" style="59"/>
  </cols>
  <sheetData>
    <row r="1" spans="5:10" hidden="1"/>
    <row r="2" spans="5:10" hidden="1"/>
    <row r="3" spans="5:10" hidden="1"/>
    <row r="4" spans="5:10">
      <c r="E4" s="24" t="s">
        <v>3</v>
      </c>
      <c r="F4" s="24" t="s">
        <v>4</v>
      </c>
      <c r="G4" s="24" t="s">
        <v>405</v>
      </c>
      <c r="H4" s="24" t="s">
        <v>400</v>
      </c>
      <c r="I4" s="24" t="s">
        <v>718</v>
      </c>
      <c r="J4" s="24" t="s">
        <v>5</v>
      </c>
    </row>
    <row r="5" spans="5:10" hidden="1">
      <c r="E5" s="24"/>
      <c r="F5" s="24"/>
      <c r="G5" s="24"/>
      <c r="H5" s="24"/>
      <c r="J5" s="24"/>
    </row>
    <row r="6" spans="5:10" hidden="1">
      <c r="E6" s="24"/>
      <c r="F6" s="24"/>
      <c r="G6" s="24"/>
      <c r="H6" s="24"/>
      <c r="J6" s="24"/>
    </row>
    <row r="7" spans="5:10" hidden="1">
      <c r="E7" s="24"/>
      <c r="F7" s="24"/>
      <c r="G7" s="24"/>
      <c r="H7" s="24"/>
      <c r="I7" s="24" t="s">
        <v>5</v>
      </c>
      <c r="J7" s="24"/>
    </row>
    <row r="8" spans="5:10" hidden="1">
      <c r="E8" s="24"/>
      <c r="F8" s="24"/>
      <c r="G8" s="24"/>
      <c r="H8" s="24"/>
      <c r="I8" s="24"/>
      <c r="J8" s="24"/>
    </row>
    <row r="9" spans="5:10" hidden="1">
      <c r="E9" s="24"/>
      <c r="F9" s="24"/>
      <c r="G9" s="24"/>
      <c r="H9" s="24"/>
      <c r="I9" s="24"/>
      <c r="J9" s="24"/>
    </row>
    <row r="10" spans="5:10" hidden="1">
      <c r="E10" s="24"/>
      <c r="F10" s="24"/>
      <c r="G10" s="24"/>
      <c r="H10" s="24"/>
      <c r="I10" s="24"/>
      <c r="J10" s="24"/>
    </row>
    <row r="11" spans="5:10" s="22" customFormat="1">
      <c r="E11" s="274" t="s">
        <v>1093</v>
      </c>
      <c r="F11" s="274" t="s">
        <v>922</v>
      </c>
      <c r="G11" s="275" t="s">
        <v>923</v>
      </c>
      <c r="H11" s="315">
        <v>64000</v>
      </c>
      <c r="I11" s="72"/>
      <c r="J11" s="242" t="s">
        <v>1075</v>
      </c>
    </row>
    <row r="12" spans="5:10" s="22" customFormat="1">
      <c r="E12" s="241" t="s">
        <v>924</v>
      </c>
      <c r="F12" s="241" t="s">
        <v>1050</v>
      </c>
      <c r="G12" s="242" t="s">
        <v>7</v>
      </c>
      <c r="H12" s="277">
        <v>20000</v>
      </c>
      <c r="I12" s="243" t="s">
        <v>927</v>
      </c>
      <c r="J12" s="242"/>
    </row>
    <row r="13" spans="5:10" s="22" customFormat="1">
      <c r="E13" s="241" t="s">
        <v>925</v>
      </c>
      <c r="F13" s="241" t="s">
        <v>926</v>
      </c>
      <c r="G13" s="242" t="s">
        <v>7</v>
      </c>
      <c r="H13" s="277">
        <v>20000</v>
      </c>
      <c r="I13" s="243" t="s">
        <v>927</v>
      </c>
      <c r="J13" s="242" t="s">
        <v>928</v>
      </c>
    </row>
    <row r="14" spans="5:10" s="22" customFormat="1">
      <c r="E14" s="241"/>
      <c r="F14" s="241"/>
      <c r="G14" s="242"/>
      <c r="H14" s="199"/>
      <c r="I14" s="243"/>
      <c r="J14" s="242"/>
    </row>
    <row r="15" spans="5:10" s="22" customFormat="1">
      <c r="E15" s="241"/>
      <c r="F15" s="241"/>
      <c r="G15" s="242"/>
      <c r="H15" s="199"/>
      <c r="I15" s="243"/>
      <c r="J15" s="242"/>
    </row>
    <row r="16" spans="5:10" s="22" customFormat="1">
      <c r="E16" s="241"/>
      <c r="F16" s="241"/>
      <c r="G16" s="242"/>
      <c r="H16" s="199"/>
      <c r="I16" s="243"/>
      <c r="J16" s="242"/>
    </row>
    <row r="17" spans="5:10" s="22" customFormat="1">
      <c r="E17" s="241"/>
      <c r="F17" s="241"/>
      <c r="G17" s="242"/>
      <c r="H17" s="199"/>
      <c r="I17" s="243"/>
      <c r="J17" s="242"/>
    </row>
    <row r="18" spans="5:10" s="22" customFormat="1">
      <c r="E18" s="241"/>
      <c r="F18" s="241"/>
      <c r="G18" s="242"/>
      <c r="H18" s="199"/>
      <c r="I18" s="243"/>
      <c r="J18" s="242"/>
    </row>
    <row r="19" spans="5:10" s="22" customFormat="1">
      <c r="E19" s="241"/>
      <c r="F19" s="241"/>
      <c r="G19" s="242"/>
      <c r="H19" s="199"/>
      <c r="I19" s="243"/>
      <c r="J19" s="242"/>
    </row>
    <row r="20" spans="5:10" s="22" customFormat="1">
      <c r="E20" s="241"/>
      <c r="F20" s="241"/>
      <c r="G20" s="242"/>
      <c r="H20" s="199"/>
      <c r="I20" s="243"/>
      <c r="J20" s="242"/>
    </row>
    <row r="21" spans="5:10" s="22" customFormat="1">
      <c r="E21" s="241"/>
      <c r="F21" s="241"/>
      <c r="G21" s="242"/>
      <c r="H21" s="199"/>
      <c r="I21" s="243"/>
      <c r="J21" s="242"/>
    </row>
    <row r="22" spans="5:10" s="22" customFormat="1">
      <c r="E22" s="241"/>
      <c r="F22" s="241"/>
      <c r="G22" s="242"/>
      <c r="H22" s="199"/>
      <c r="I22" s="243"/>
      <c r="J22" s="242"/>
    </row>
    <row r="23" spans="5:10" s="22" customFormat="1">
      <c r="E23" s="241"/>
      <c r="F23" s="241"/>
      <c r="G23" s="242"/>
      <c r="H23" s="199"/>
      <c r="I23" s="243"/>
      <c r="J23" s="242"/>
    </row>
    <row r="24" spans="5:10" s="22" customFormat="1">
      <c r="E24" s="241"/>
      <c r="F24" s="241"/>
      <c r="G24" s="242"/>
      <c r="H24" s="199"/>
      <c r="I24" s="243"/>
      <c r="J24" s="242"/>
    </row>
    <row r="25" spans="5:10" s="22" customFormat="1">
      <c r="E25" s="241"/>
      <c r="F25" s="241"/>
      <c r="G25" s="242"/>
      <c r="H25" s="199"/>
      <c r="I25" s="243"/>
      <c r="J25" s="242"/>
    </row>
    <row r="26" spans="5:10" s="22" customFormat="1">
      <c r="E26" s="241"/>
      <c r="F26" s="241"/>
      <c r="G26" s="242"/>
      <c r="H26" s="199"/>
      <c r="I26" s="243"/>
      <c r="J26" s="242"/>
    </row>
    <row r="27" spans="5:10" s="22" customFormat="1">
      <c r="E27" s="241"/>
      <c r="F27" s="241"/>
      <c r="G27" s="242"/>
      <c r="H27" s="199"/>
      <c r="I27" s="243"/>
      <c r="J27" s="242"/>
    </row>
    <row r="28" spans="5:10" s="22" customFormat="1">
      <c r="E28" s="241"/>
      <c r="F28" s="241"/>
      <c r="G28" s="242"/>
      <c r="H28" s="199"/>
      <c r="I28" s="243"/>
      <c r="J28" s="242"/>
    </row>
    <row r="29" spans="5:10" s="22" customFormat="1">
      <c r="E29" s="241"/>
      <c r="F29" s="241"/>
      <c r="G29" s="242"/>
      <c r="H29" s="199"/>
      <c r="I29" s="243"/>
      <c r="J29" s="242"/>
    </row>
    <row r="30" spans="5:10" s="22" customFormat="1">
      <c r="E30" s="241"/>
      <c r="F30" s="241"/>
      <c r="G30" s="242"/>
      <c r="H30" s="199"/>
      <c r="I30" s="243"/>
      <c r="J30" s="242"/>
    </row>
    <row r="31" spans="5:10" s="22" customFormat="1">
      <c r="E31" s="241"/>
      <c r="F31" s="241"/>
      <c r="G31" s="242"/>
      <c r="H31" s="199"/>
      <c r="I31" s="243"/>
      <c r="J31" s="242"/>
    </row>
    <row r="32" spans="5:10" s="22" customFormat="1">
      <c r="E32" s="241"/>
      <c r="F32" s="241"/>
      <c r="G32" s="242"/>
      <c r="H32" s="199"/>
      <c r="I32" s="243"/>
      <c r="J32" s="242"/>
    </row>
    <row r="33" spans="5:10" s="22" customFormat="1">
      <c r="E33" s="241"/>
      <c r="F33" s="241"/>
      <c r="G33" s="242"/>
      <c r="H33" s="199"/>
      <c r="I33" s="243"/>
      <c r="J33" s="242"/>
    </row>
    <row r="34" spans="5:10" s="22" customFormat="1">
      <c r="E34" s="241"/>
      <c r="F34" s="241"/>
      <c r="G34" s="242"/>
      <c r="H34" s="199"/>
      <c r="I34" s="243"/>
      <c r="J34" s="242"/>
    </row>
    <row r="35" spans="5:10" s="22" customFormat="1">
      <c r="E35" s="241"/>
      <c r="F35" s="241"/>
      <c r="G35" s="242"/>
      <c r="H35" s="199"/>
      <c r="I35" s="243"/>
      <c r="J35" s="242"/>
    </row>
    <row r="36" spans="5:10" s="22" customFormat="1">
      <c r="E36" s="241"/>
      <c r="F36" s="241"/>
      <c r="G36" s="242"/>
      <c r="H36" s="199"/>
      <c r="I36" s="243"/>
      <c r="J36" s="242"/>
    </row>
    <row r="37" spans="5:10" s="22" customFormat="1">
      <c r="E37" s="241"/>
      <c r="F37" s="241"/>
      <c r="G37" s="242"/>
      <c r="H37" s="199"/>
      <c r="I37" s="243"/>
      <c r="J37" s="242"/>
    </row>
    <row r="38" spans="5:10" s="22" customFormat="1">
      <c r="E38" s="241"/>
      <c r="F38" s="241"/>
      <c r="G38" s="242"/>
      <c r="H38" s="199"/>
      <c r="I38" s="243"/>
      <c r="J38" s="242"/>
    </row>
    <row r="39" spans="5:10" s="22" customFormat="1">
      <c r="E39" s="241"/>
      <c r="F39" s="241"/>
      <c r="G39" s="242"/>
      <c r="H39" s="199"/>
      <c r="I39" s="243"/>
      <c r="J39" s="242"/>
    </row>
    <row r="40" spans="5:10" s="22" customFormat="1">
      <c r="E40" s="241"/>
      <c r="F40" s="241"/>
      <c r="G40" s="242"/>
      <c r="H40" s="199"/>
      <c r="I40" s="243"/>
      <c r="J40" s="242"/>
    </row>
    <row r="41" spans="5:10" s="22" customFormat="1">
      <c r="E41" s="241"/>
      <c r="F41" s="241"/>
      <c r="G41" s="242"/>
      <c r="H41" s="199"/>
      <c r="I41" s="243"/>
      <c r="J41" s="242"/>
    </row>
    <row r="42" spans="5:10" s="22" customFormat="1">
      <c r="E42" s="241"/>
      <c r="F42" s="241"/>
      <c r="G42" s="242"/>
      <c r="H42" s="199"/>
      <c r="I42" s="243"/>
      <c r="J42" s="242"/>
    </row>
    <row r="43" spans="5:10" s="22" customFormat="1">
      <c r="E43" s="241"/>
      <c r="F43" s="241"/>
      <c r="G43" s="242"/>
      <c r="H43" s="199"/>
      <c r="I43" s="243"/>
      <c r="J43" s="242"/>
    </row>
    <row r="44" spans="5:10">
      <c r="E44" s="241"/>
      <c r="F44" s="241"/>
      <c r="G44" s="242"/>
      <c r="H44" s="199"/>
      <c r="I44" s="243"/>
      <c r="J44" s="242"/>
    </row>
    <row r="45" spans="5:10">
      <c r="E45" s="241"/>
      <c r="F45" s="241"/>
      <c r="G45" s="242"/>
      <c r="H45" s="199"/>
      <c r="I45" s="243"/>
      <c r="J45" s="242"/>
    </row>
  </sheetData>
  <phoneticPr fontId="1" type="noConversion"/>
  <dataValidations count="4">
    <dataValidation type="whole" allowBlank="1" showInputMessage="1" showErrorMessage="1" error="숫자로 입력" sqref="H12:H45">
      <formula1>0</formula1>
      <formula2>1000000</formula2>
    </dataValidation>
    <dataValidation allowBlank="1" showInputMessage="1" showErrorMessage="1" error="숫자로 입력" sqref="J4:J10 E4:H10 I7 I4"/>
    <dataValidation type="custom" allowBlank="1" showInputMessage="1" showErrorMessage="1" sqref="F11">
      <formula1>"""한국산업은행 등"""</formula1>
    </dataValidation>
    <dataValidation type="list" allowBlank="1" showInputMessage="1" showErrorMessage="1" sqref="G12:G45">
      <formula1>출자확정구분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'열제목별 목록값'!$C$51:$C$55</xm:f>
          </x14:formula1>
          <xm:sqref>E12:E45</xm:sqref>
        </x14:dataValidation>
      </x14:dataValidations>
    </ext>
  </extLst>
</worksheet>
</file>

<file path=xl/worksheets/sheet6.xml><?xml version="1.0" encoding="utf-8"?>
<worksheet xmlns="http://purl.oclc.org/ooxml/spreadsheetml/main" xmlns:r="http://purl.oclc.org/ooxml/officeDocument/relationships" xmlns:xdr="http://purl.oclc.org/ooxml/drawingml/spreadsheetDrawing" xmlns:x14="http://schemas.microsoft.com/office/spreadsheetml/2009/9/main" xmlns:v="urn:schemas-microsoft-com:vml" xmlns:mc="http://schemas.openxmlformats.org/markup-compatibility/2006" xmlns:x14ac="http://schemas.microsoft.com/office/spreadsheetml/2009/9/ac" mc:Ignorable="x14ac">
  <sheetPr codeName="Sheet11">
    <tabColor theme="5" tint="0.39997558519241921"/>
  </sheetPr>
  <dimension ref="E1:BX30"/>
  <sheetViews>
    <sheetView topLeftCell="E4" zoomScaleNormal="100" workbookViewId="0">
      <selection activeCell="E4" sqref="E4:K4"/>
    </sheetView>
  </sheetViews>
  <sheetFormatPr defaultColWidth="9" defaultRowHeight="16.5"/>
  <cols>
    <col min="1" max="4" width="0" style="59" hidden="1" customWidth="1"/>
    <col min="5" max="8" width="9" style="59"/>
    <col min="9" max="9" width="10.375" style="59" customWidth="1"/>
    <col min="10" max="10" width="11.375" style="59" customWidth="1"/>
    <col min="11" max="11" width="13.5" style="59" customWidth="1"/>
    <col min="12" max="13" width="9.75" style="59" bestFit="1" customWidth="1"/>
    <col min="14" max="14" width="10.5" style="59" customWidth="1"/>
    <col min="15" max="15" width="11.375" style="59" customWidth="1"/>
    <col min="16" max="16" width="9.125" style="59" bestFit="1" customWidth="1"/>
    <col min="17" max="18" width="9" style="59"/>
    <col min="19" max="21" width="9.125" style="59" bestFit="1" customWidth="1"/>
    <col min="22" max="26" width="9" style="59"/>
    <col min="27" max="27" width="9.125" style="59" bestFit="1" customWidth="1"/>
    <col min="28" max="34" width="9" style="59"/>
    <col min="35" max="41" width="9.125" style="59" bestFit="1" customWidth="1"/>
    <col min="42" max="42" width="9.5" style="59" bestFit="1" customWidth="1"/>
    <col min="43" max="74" width="9.125" style="59" bestFit="1" customWidth="1"/>
    <col min="75" max="16384" width="9" style="59"/>
  </cols>
  <sheetData>
    <row r="1" spans="5:76" hidden="1"/>
    <row r="2" spans="5:76" hidden="1"/>
    <row r="3" spans="5:76" hidden="1"/>
    <row r="4" spans="5:76">
      <c r="E4" s="527" t="s">
        <v>8</v>
      </c>
      <c r="F4" s="528"/>
      <c r="G4" s="528"/>
      <c r="H4" s="528"/>
      <c r="I4" s="528"/>
      <c r="J4" s="528"/>
      <c r="K4" s="529"/>
      <c r="L4" s="527" t="s">
        <v>9</v>
      </c>
      <c r="M4" s="528"/>
      <c r="N4" s="528"/>
      <c r="O4" s="529"/>
      <c r="P4" s="527" t="s">
        <v>10</v>
      </c>
      <c r="Q4" s="528"/>
      <c r="R4" s="529"/>
      <c r="S4" s="527" t="s">
        <v>11</v>
      </c>
      <c r="T4" s="528"/>
      <c r="U4" s="529"/>
      <c r="V4" s="527" t="s">
        <v>165</v>
      </c>
      <c r="W4" s="528"/>
      <c r="X4" s="528"/>
      <c r="Y4" s="528"/>
      <c r="Z4" s="528"/>
      <c r="AA4" s="529"/>
      <c r="AB4" s="527" t="s">
        <v>12</v>
      </c>
      <c r="AC4" s="528"/>
      <c r="AD4" s="528"/>
      <c r="AE4" s="528"/>
      <c r="AF4" s="528"/>
      <c r="AG4" s="528"/>
      <c r="AH4" s="529"/>
      <c r="AI4" s="532" t="s">
        <v>13</v>
      </c>
      <c r="AJ4" s="533"/>
      <c r="AK4" s="533"/>
      <c r="AL4" s="533"/>
      <c r="AM4" s="533"/>
      <c r="AN4" s="533"/>
      <c r="AO4" s="533"/>
      <c r="AP4" s="533"/>
      <c r="AQ4" s="534"/>
      <c r="AR4" s="532" t="s">
        <v>14</v>
      </c>
      <c r="AS4" s="533"/>
      <c r="AT4" s="533"/>
      <c r="AU4" s="533"/>
      <c r="AV4" s="533"/>
      <c r="AW4" s="533"/>
      <c r="AX4" s="533"/>
      <c r="AY4" s="533"/>
      <c r="AZ4" s="534"/>
      <c r="BA4" s="532" t="s">
        <v>175</v>
      </c>
      <c r="BB4" s="533"/>
      <c r="BC4" s="533"/>
      <c r="BD4" s="533"/>
      <c r="BE4" s="533"/>
      <c r="BF4" s="533"/>
      <c r="BG4" s="533"/>
      <c r="BH4" s="534"/>
      <c r="BI4" s="532" t="s">
        <v>176</v>
      </c>
      <c r="BJ4" s="533"/>
      <c r="BK4" s="533"/>
      <c r="BL4" s="533"/>
      <c r="BM4" s="533"/>
      <c r="BN4" s="533"/>
      <c r="BO4" s="533"/>
      <c r="BP4" s="534"/>
      <c r="BQ4" s="532" t="s">
        <v>200</v>
      </c>
      <c r="BR4" s="533"/>
      <c r="BS4" s="533"/>
      <c r="BT4" s="533"/>
      <c r="BU4" s="533"/>
      <c r="BV4" s="533"/>
      <c r="BW4" s="533"/>
      <c r="BX4" s="534"/>
    </row>
    <row r="5" spans="5:76" ht="67.5">
      <c r="E5" s="3" t="s">
        <v>289</v>
      </c>
      <c r="F5" s="3" t="s">
        <v>290</v>
      </c>
      <c r="G5" s="3" t="s">
        <v>291</v>
      </c>
      <c r="H5" s="3" t="s">
        <v>15</v>
      </c>
      <c r="I5" s="3" t="s">
        <v>292</v>
      </c>
      <c r="J5" s="3" t="s">
        <v>293</v>
      </c>
      <c r="K5" s="3" t="s">
        <v>722</v>
      </c>
      <c r="L5" s="3" t="s">
        <v>16</v>
      </c>
      <c r="M5" s="3" t="s">
        <v>294</v>
      </c>
      <c r="N5" s="3" t="s">
        <v>665</v>
      </c>
      <c r="O5" s="3" t="s">
        <v>666</v>
      </c>
      <c r="P5" s="3" t="s">
        <v>17</v>
      </c>
      <c r="Q5" s="3" t="s">
        <v>18</v>
      </c>
      <c r="R5" s="3" t="s">
        <v>19</v>
      </c>
      <c r="S5" s="3" t="s">
        <v>295</v>
      </c>
      <c r="T5" s="3" t="s">
        <v>296</v>
      </c>
      <c r="U5" s="3" t="s">
        <v>297</v>
      </c>
      <c r="V5" s="3" t="s">
        <v>162</v>
      </c>
      <c r="W5" s="3" t="s">
        <v>163</v>
      </c>
      <c r="X5" s="3" t="s">
        <v>298</v>
      </c>
      <c r="Y5" s="3" t="s">
        <v>168</v>
      </c>
      <c r="Z5" s="3" t="s">
        <v>299</v>
      </c>
      <c r="AA5" s="3" t="s">
        <v>164</v>
      </c>
      <c r="AB5" s="3" t="s">
        <v>300</v>
      </c>
      <c r="AC5" s="3" t="s">
        <v>21</v>
      </c>
      <c r="AD5" s="3" t="s">
        <v>301</v>
      </c>
      <c r="AE5" s="3" t="s">
        <v>22</v>
      </c>
      <c r="AF5" s="3" t="s">
        <v>302</v>
      </c>
      <c r="AG5" s="3" t="s">
        <v>78</v>
      </c>
      <c r="AH5" s="3" t="s">
        <v>303</v>
      </c>
      <c r="AI5" s="4" t="s">
        <v>23</v>
      </c>
      <c r="AJ5" s="4" t="s">
        <v>304</v>
      </c>
      <c r="AK5" s="4" t="s">
        <v>24</v>
      </c>
      <c r="AL5" s="4" t="s">
        <v>305</v>
      </c>
      <c r="AM5" s="4" t="s">
        <v>26</v>
      </c>
      <c r="AN5" s="4" t="s">
        <v>27</v>
      </c>
      <c r="AO5" s="4" t="s">
        <v>306</v>
      </c>
      <c r="AP5" s="4" t="s">
        <v>28</v>
      </c>
      <c r="AQ5" s="4" t="s">
        <v>307</v>
      </c>
      <c r="AR5" s="4" t="s">
        <v>29</v>
      </c>
      <c r="AS5" s="4" t="s">
        <v>30</v>
      </c>
      <c r="AT5" s="4" t="s">
        <v>308</v>
      </c>
      <c r="AU5" s="4" t="s">
        <v>25</v>
      </c>
      <c r="AV5" s="4" t="s">
        <v>309</v>
      </c>
      <c r="AW5" s="4" t="s">
        <v>27</v>
      </c>
      <c r="AX5" s="4" t="s">
        <v>306</v>
      </c>
      <c r="AY5" s="4" t="s">
        <v>32</v>
      </c>
      <c r="AZ5" s="4" t="s">
        <v>252</v>
      </c>
      <c r="BA5" s="4" t="s">
        <v>33</v>
      </c>
      <c r="BB5" s="4" t="s">
        <v>310</v>
      </c>
      <c r="BC5" s="4" t="s">
        <v>25</v>
      </c>
      <c r="BD5" s="4" t="s">
        <v>309</v>
      </c>
      <c r="BE5" s="4" t="s">
        <v>79</v>
      </c>
      <c r="BF5" s="4" t="s">
        <v>311</v>
      </c>
      <c r="BG5" s="4" t="s">
        <v>36</v>
      </c>
      <c r="BH5" s="4" t="s">
        <v>312</v>
      </c>
      <c r="BI5" s="4" t="s">
        <v>33</v>
      </c>
      <c r="BJ5" s="4" t="s">
        <v>310</v>
      </c>
      <c r="BK5" s="4" t="s">
        <v>25</v>
      </c>
      <c r="BL5" s="4" t="s">
        <v>309</v>
      </c>
      <c r="BM5" s="4" t="s">
        <v>79</v>
      </c>
      <c r="BN5" s="4" t="s">
        <v>311</v>
      </c>
      <c r="BO5" s="4" t="s">
        <v>37</v>
      </c>
      <c r="BP5" s="4" t="s">
        <v>38</v>
      </c>
      <c r="BQ5" s="4" t="s">
        <v>33</v>
      </c>
      <c r="BR5" s="4" t="s">
        <v>34</v>
      </c>
      <c r="BS5" s="4" t="s">
        <v>25</v>
      </c>
      <c r="BT5" s="4" t="s">
        <v>31</v>
      </c>
      <c r="BU5" s="4" t="s">
        <v>79</v>
      </c>
      <c r="BV5" s="4" t="s">
        <v>35</v>
      </c>
      <c r="BW5" s="4" t="s">
        <v>37</v>
      </c>
      <c r="BX5" s="4" t="s">
        <v>38</v>
      </c>
    </row>
    <row r="6" spans="5:76" ht="16.5" hidden="1" customHeight="1"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37"/>
      <c r="BG6" s="37"/>
      <c r="BH6" s="37"/>
      <c r="BI6" s="37"/>
      <c r="BJ6" s="37"/>
      <c r="BK6" s="37"/>
      <c r="BL6" s="37"/>
      <c r="BM6" s="37"/>
      <c r="BN6" s="37"/>
      <c r="BO6" s="37"/>
      <c r="BP6" s="37"/>
      <c r="BQ6" s="37"/>
      <c r="BR6" s="37"/>
      <c r="BS6" s="37"/>
      <c r="BT6" s="37"/>
      <c r="BU6" s="37"/>
      <c r="BV6" s="37"/>
      <c r="BW6" s="37"/>
      <c r="BX6" s="37"/>
    </row>
    <row r="7" spans="5:76" ht="16.5" hidden="1" customHeight="1"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</row>
    <row r="8" spans="5:76" ht="16.5" hidden="1" customHeight="1"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7"/>
      <c r="AZ8" s="37"/>
      <c r="BA8" s="37"/>
      <c r="BB8" s="37"/>
      <c r="BC8" s="37"/>
      <c r="BD8" s="37"/>
      <c r="BE8" s="37"/>
      <c r="BF8" s="37"/>
      <c r="BG8" s="37"/>
      <c r="BH8" s="37"/>
      <c r="BI8" s="37"/>
      <c r="BJ8" s="37"/>
      <c r="BK8" s="37"/>
      <c r="BL8" s="37"/>
      <c r="BM8" s="37"/>
      <c r="BN8" s="37"/>
      <c r="BO8" s="37"/>
      <c r="BP8" s="37"/>
      <c r="BQ8" s="37"/>
      <c r="BR8" s="37"/>
      <c r="BS8" s="37"/>
      <c r="BT8" s="37"/>
      <c r="BU8" s="37"/>
      <c r="BV8" s="37"/>
      <c r="BW8" s="37"/>
      <c r="BX8" s="37"/>
    </row>
    <row r="9" spans="5:76" ht="16.5" hidden="1" customHeight="1"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/>
      <c r="BB9" s="37"/>
      <c r="BC9" s="37"/>
      <c r="BD9" s="37"/>
      <c r="BE9" s="37"/>
      <c r="BF9" s="37"/>
      <c r="BG9" s="37"/>
      <c r="BH9" s="37"/>
      <c r="BI9" s="37"/>
      <c r="BJ9" s="37"/>
      <c r="BK9" s="37"/>
      <c r="BL9" s="37"/>
      <c r="BM9" s="37"/>
      <c r="BN9" s="37"/>
      <c r="BO9" s="37"/>
      <c r="BP9" s="37"/>
      <c r="BQ9" s="37"/>
      <c r="BR9" s="37"/>
      <c r="BS9" s="37"/>
      <c r="BT9" s="37"/>
      <c r="BU9" s="37"/>
      <c r="BV9" s="37"/>
      <c r="BW9" s="37"/>
      <c r="BX9" s="37"/>
    </row>
    <row r="10" spans="5:76" ht="16.5" hidden="1" customHeight="1"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37"/>
      <c r="BB10" s="37"/>
      <c r="BC10" s="37"/>
      <c r="BD10" s="37"/>
      <c r="BE10" s="37"/>
      <c r="BF10" s="37"/>
      <c r="BG10" s="37"/>
      <c r="BH10" s="37"/>
      <c r="BI10" s="37"/>
      <c r="BJ10" s="37"/>
      <c r="BK10" s="37"/>
      <c r="BL10" s="37"/>
      <c r="BM10" s="37"/>
      <c r="BN10" s="37"/>
      <c r="BO10" s="37"/>
      <c r="BP10" s="37"/>
      <c r="BQ10" s="37"/>
      <c r="BR10" s="37"/>
      <c r="BS10" s="37"/>
      <c r="BT10" s="37"/>
      <c r="BU10" s="37"/>
      <c r="BV10" s="37"/>
      <c r="BW10" s="37"/>
      <c r="BX10" s="37"/>
    </row>
    <row r="11" spans="5:76" ht="40.5">
      <c r="E11" s="93" t="s">
        <v>929</v>
      </c>
      <c r="F11" s="105" t="s">
        <v>930</v>
      </c>
      <c r="G11" s="105" t="s">
        <v>931</v>
      </c>
      <c r="H11" s="220" t="s">
        <v>932</v>
      </c>
      <c r="I11" s="125" t="s">
        <v>158</v>
      </c>
      <c r="J11" s="126">
        <v>555555</v>
      </c>
      <c r="K11" s="127" t="s">
        <v>933</v>
      </c>
      <c r="L11" s="38" t="d">
        <v>2001-01-01</v>
      </c>
      <c r="M11" s="38" t="d">
        <v>2009-12-31</v>
      </c>
      <c r="N11" s="223" t="d">
        <v>2010-01-29</v>
      </c>
      <c r="O11" s="223" t="d">
        <v>2010-03-29</v>
      </c>
      <c r="P11" s="220">
        <v>12345</v>
      </c>
      <c r="Q11" s="221" t="s">
        <v>934</v>
      </c>
      <c r="R11" s="221" t="s">
        <v>935</v>
      </c>
      <c r="S11" s="128">
        <v>2000</v>
      </c>
      <c r="T11" s="220">
        <v>8</v>
      </c>
      <c r="U11" s="220">
        <v>5</v>
      </c>
      <c r="V11" s="28" t="s">
        <v>113</v>
      </c>
      <c r="W11" s="28" t="s">
        <v>113</v>
      </c>
      <c r="X11" s="28" t="s">
        <v>113</v>
      </c>
      <c r="Y11" s="28" t="s">
        <v>113</v>
      </c>
      <c r="Z11" s="28" t="s">
        <v>113</v>
      </c>
      <c r="AA11" s="129">
        <v>0.3</v>
      </c>
      <c r="AB11" s="220" t="s">
        <v>932</v>
      </c>
      <c r="AC11" s="220" t="s">
        <v>936</v>
      </c>
      <c r="AD11" s="220" t="s">
        <v>937</v>
      </c>
      <c r="AE11" s="220" t="s">
        <v>938</v>
      </c>
      <c r="AF11" s="220" t="s">
        <v>938</v>
      </c>
      <c r="AG11" s="220" t="s">
        <v>938</v>
      </c>
      <c r="AH11" s="93"/>
      <c r="AI11" s="170">
        <f ca="1">SUMPRODUCT( (OFFSET(제안사_펀드현황,0,3,ROWS(제안사_펀드현황),1)="청산료")*1 )</f>
        <v>2</v>
      </c>
      <c r="AJ11" s="171">
        <f ca="1">SUMPRODUCT( (OFFSET(제안사_펀드현황,0,3,ROWS(제안사_펀드현황),1)="청산료")*1, OFFSET(제안사_펀드현황,0,10,ROWS(제안사_펀드현황),1) )</f>
        <v>6000</v>
      </c>
      <c r="AK11" s="171">
        <f ca="1">SUMPRODUCT( (OFFSET(제안사_펀드현황,0,3,ROWS(제안사_펀드현황),1)="청산료")*1, OFFSET(제안사_펀드현황,0,11,ROWS(제안사_펀드현황),1) )</f>
        <v>6000</v>
      </c>
      <c r="AL11" s="171">
        <f ca="1">SUMPRODUCT( (OFFSET(제안사_펀드현황,0,3,ROWS(제안사_펀드현황),1)="청산료")*1, OFFSET(제안사_펀드현황,0,22,ROWS(제안사_펀드현황),1) )</f>
        <v>0</v>
      </c>
      <c r="AM11" s="171">
        <f ca="1">SUMPRODUCT( (OFFSET(제안사_펀드현황,0,3,ROWS(제안사_펀드현황),1)="청산료")*1, OFFSET(제안사_펀드현황,0,23,ROWS(제안사_펀드현황),1) )</f>
        <v>0</v>
      </c>
      <c r="AN11" s="171">
        <f ca="1">SUMPRODUCT( (OFFSET(제안사_펀드현황,0,3,ROWS(제안사_펀드현황),1)="청산료")*1, OFFSET(제안사_펀드현황,0,26,ROWS(제안사_펀드현황),1) )</f>
        <v>21600</v>
      </c>
      <c r="AO11" s="171">
        <f ca="1">SUMPRODUCT( (OFFSET(제안사_펀드현황,0,3,ROWS(제안사_펀드현황),1)="청산료")*1, OFFSET(제안사_펀드현황,0,27,ROWS(제안사_펀드현황),1) )</f>
        <v>0</v>
      </c>
      <c r="AP11" s="172">
        <f ca="1">SUMPRODUCT( (OFFSET(제안사_펀드현황,0,3,ROWS(제안사_펀드현황),1)="청산료")*1, OFFSET(제안사_펀드현황,0,11,ROWS(제안사_펀드현황),1), OFFSET(제안사_펀드현황,0,19,ROWS(제안사_펀드현황),1) )/AK11</f>
        <v>0.28583842277526861</v>
      </c>
      <c r="AQ11" s="172">
        <f ca="1">(AN11+AO11)/AK11</f>
        <v>3.6</v>
      </c>
      <c r="AR11" s="130" cm="1">
        <f t="array" aca="1" ref="AR11" ca="1">SUMPRODUCT( (OFFSET(제안사_펀드현황,0,3,ROWS(제안사_펀드현황),1)&lt;&gt;"청산료")*1,  (OFFSET(제안사_펀드현황,0,3,ROWS(제안사_펀드현황),1)&lt;&gt;"")*1  )</f>
        <v>2</v>
      </c>
      <c r="AS11" s="131">
        <f ca="1">SUMPRODUCT( (OFFSET(제안사_펀드현황,0,3,ROWS(제안사_펀드현황),1)&lt;&gt;"청산료")*1,  (OFFSET(제안사_펀드현황,0,3,ROWS(제안사_펀드현황),1)&lt;&gt;"")*1,  OFFSET(제안사_펀드현황,0,10,ROWS(제안사_펀드현황),1) )</f>
        <v>6000</v>
      </c>
      <c r="AT11" s="131">
        <f ca="1">SUMPRODUCT( (OFFSET(제안사_펀드현황,0,3,ROWS(제안사_펀드현황),1)&lt;&gt;"청산료")*1,  (OFFSET(제안사_펀드현황,0,3,ROWS(제안사_펀드현황),1)&lt;&gt;"")*1,  OFFSET(제안사_펀드현황,0,11,ROWS(제안사_펀드현황),1) )</f>
        <v>5500</v>
      </c>
      <c r="AU11" s="131">
        <f ca="1">SUMPRODUCT( (OFFSET(제안사_펀드현황,0,3,ROWS(제안사_펀드현황),1)&lt;&gt;"청산료")*1,  (OFFSET(제안사_펀드현황,0,3,ROWS(제안사_펀드현황),1)&lt;&gt;"")*1,  OFFSET(제안사_펀드현황,0,22,ROWS(제안사_펀드현황),1) )</f>
        <v>30000</v>
      </c>
      <c r="AV11" s="131">
        <f ca="1">SUMPRODUCT( (OFFSET(제안사_펀드현황,0,3,ROWS(제안사_펀드현황),1)&lt;&gt;"청산료")*1,  (OFFSET(제안사_펀드현황,0,3,ROWS(제안사_펀드현황),1)&lt;&gt;"")*1,  OFFSET(제안사_펀드현황,0,23,ROWS(제안사_펀드현황),1) )</f>
        <v>31700</v>
      </c>
      <c r="AW11" s="131">
        <f ca="1">SUMPRODUCT( (OFFSET(제안사_펀드현황,0,3,ROWS(제안사_펀드현황),1)&lt;&gt;"청산료")*1,  (OFFSET(제안사_펀드현황,0,3,ROWS(제안사_펀드현황),1)&lt;&gt;"")*1,  OFFSET(제안사_펀드현황,0,26,ROWS(제안사_펀드현황),1) )</f>
        <v>21290</v>
      </c>
      <c r="AX11" s="131">
        <f ca="1">SUMPRODUCT( (OFFSET(제안사_펀드현황,0,3,ROWS(제안사_펀드현황),1)&lt;&gt;"청산료")*1,  (OFFSET(제안사_펀드현황,0,3,ROWS(제안사_펀드현황),1)&lt;&gt;"")*1,  OFFSET(제안사_펀드현황,0,27,ROWS(제안사_펀드현황),1) )</f>
        <v>0</v>
      </c>
      <c r="AY11" s="131">
        <f ca="1">SUMPRODUCT( (OFFSET(제안사_펀드현황,0,3,ROWS(제안사_펀드현황),1)&lt;&gt;"청산료")*1,  (OFFSET(제안사_펀드현황,0,3,ROWS(제안사_펀드현황),1)&lt;&gt;"")*1,  OFFSET(제안사_펀드현황,0,33,ROWS(제안사_펀드현황),1) )</f>
        <v>3500</v>
      </c>
      <c r="AZ11" s="131">
        <f ca="1">SUMPRODUCT( (OFFSET(제안사_펀드현황,0,2,ROWS(제안사_펀드현황),1)&lt;&gt;"청산료")*1,  (OFFSET(제안사_펀드현황,0,2,ROWS(제안사_펀드현황),1)&lt;&gt;"")*1, OFFSET(제안사_펀드현황,0,34,ROWS(제안사_펀드현황),1) )</f>
        <v>0</v>
      </c>
      <c r="BA11" s="130">
        <f ca="1">SUMPRODUCT( (OFFSET(제안사_투자현황,0,0,ROWS(제안사_투자현황),1)="PE펀드계정")*1 )</f>
        <v>8</v>
      </c>
      <c r="BB11" s="130">
        <f ca="1">SUMPRODUCT( (OFFSET(제안사_투자현황,0,0,ROWS(제안사_투자현황),1)="PE펀드계정")*1, (OFFSET(제안사_투자현황,0,10,ROWS(제안사_투자현황),1)="회수료")*1 )</f>
        <v>6</v>
      </c>
      <c r="BC11" s="131">
        <f ca="1">SUMPRODUCT( (OFFSET(제안사_투자현황,0,0,ROWS(제안사_투자현황),1)="PE펀드계정")*1, OFFSET(제안사_투자현황,0,9,ROWS(제안사_투자현황),1) )</f>
        <v>25000</v>
      </c>
      <c r="BD11" s="131">
        <f ca="1">SUMPRODUCT( (OFFSET(제안사_투자현황,0,0,ROWS(제안사_투자현황),1)="PE펀드계정")*1, OFFSET(제안사_투자현황,0,14,ROWS(제안사_투자현황),1) )</f>
        <v>25700</v>
      </c>
      <c r="BE11" s="131">
        <f ca="1">SUMPRODUCT( (OFFSET(제안사_투자현황,0,0,ROWS(제안사_투자현황),1)="PE펀드계정")*1, OFFSET(제안사_투자현황,0,21,ROWS(제안사_투자현황),1) )</f>
        <v>5000</v>
      </c>
      <c r="BF11" s="131">
        <f ca="1">SUMPRODUCT( (OFFSET(제안사_투자현황,0,0,ROWS(제안사_투자현황),1)="PE펀드계정")*1, OFFSET(제안사_투자현황,0,22,ROWS(제안사_투자현황),1) )</f>
        <v>3500</v>
      </c>
      <c r="BG11" s="102">
        <f ca="1">IF(BC11=0,"N/A", SUMPRODUCT( (OFFSET(제안사_투자현황,0,0,ROWS(제안사_투자현황),1)="PE펀드계정")*1, OFFSET(제안사_투자현황,0,9,ROWS(제안사_투자현황),1), OFFSET(제안사_투자현황,0,11,ROWS(제안사_투자현황),1) ) / BC11)</f>
        <v>4.36E-2</v>
      </c>
      <c r="BH11" s="102">
        <f ca="1">IF(     SUMPRODUCT( (OFFSET(제안사_투자현황,0,0,ROWS(제안사_투자현황),1)="PE펀드계정")*1, OFFSET(제안사_투자현황,0,9,ROWS(제안사_투자현황),1), (OFFSET(제안사_투자현황,0,10,ROWS(제안사_투자현황),1)="회수료")*1) = 0,         "N/A",       SUMPRODUCT( (OFFSET(제안사_투자현황,0,0,ROWS(제안사_투자현황),1)="PE펀드계정")*1, OFFSET(제안사_투자현황,0,9,ROWS(제안사_투자현황),1), (OFFSET(제안사_투자현황,0,10,ROWS(제안사_투자현황),1)="회수료")*1, OFFSET(제안사_투자현황,0,11,ROWS(제안사_투자현황),1) )    /    SUMPRODUCT( (OFFSET(제안사_투자현황,0,0,ROWS(제안사_투자현황),1)="PE펀드계정")*1, OFFSET(제안사_투자현황,0,9,ROWS(제안사_투자현황),1), (OFFSET(제안사_투자현황,0,10,ROWS(제안사_투자현황),1)="회수료")*1)      )</f>
        <v>2.4500000000000001E-2</v>
      </c>
      <c r="BI11" s="130">
        <f ca="1">SUMPRODUCT( (OFFSET(제안사_투자현황,0,0,ROWS(제안사_투자현황),1)="VC펀드계정")*1 )</f>
        <v>2</v>
      </c>
      <c r="BJ11" s="130">
        <f ca="1">SUMPRODUCT( (OFFSET(제안사_투자현황,0,0,ROWS(제안사_투자현황),1)="VC펀드계정")*1, (OFFSET(제안사_투자현황,0,10,ROWS(제안사_투자현황),1)="회수료")*1 )</f>
        <v>1</v>
      </c>
      <c r="BK11" s="110">
        <f ca="1">SUMPRODUCT( (OFFSET(제안사_투자현황,0,0,ROWS(제안사_투자현황),1)="VC펀드계정")*1, OFFSET(제안사_투자현황,0,9,ROWS(제안사_투자현황),1) )</f>
        <v>5000</v>
      </c>
      <c r="BL11" s="110">
        <f ca="1">SUMPRODUCT( (OFFSET(제안사_투자현황,0,0,ROWS(제안사_투자현황),1)="VC펀드계정")*1, OFFSET(제안사_투자현황,0,14,ROWS(제안사_투자현황),1) )</f>
        <v>6000</v>
      </c>
      <c r="BM11" s="110">
        <f ca="1">SUMPRODUCT( (OFFSET(제안사_투자현황,0,0,ROWS(제안사_투자현황),1)="VC펀드계정")*1, OFFSET(제안사_투자현황,0,21,ROWS(제안사_투자현황),1) )</f>
        <v>0</v>
      </c>
      <c r="BN11" s="110">
        <f ca="1">SUMPRODUCT( (OFFSET(제안사_투자현황,0,0,ROWS(제안사_투자현황),1)="VC펀드계정")*1, OFFSET(제안사_투자현황,0,22,ROWS(제안사_투자현황),1) )</f>
        <v>0</v>
      </c>
      <c r="BO11" s="102">
        <f ca="1">IF(BK11=0,"N/A", SUMPRODUCT( (OFFSET(제안사_투자현황,0,0,ROWS(제안사_투자현황),1)="VC펀드계정")*1, OFFSET(제안사_투자현황,0,9,ROWS(제안사_투자현황),1), OFFSET(제안사_투자현황,0,11,ROWS(제안사_투자현황),1) ) / BK11)</f>
        <v>2.4E-2</v>
      </c>
      <c r="BP11" s="102" cm="1">
        <f t="array" aca="1" ref="BP11" ca="1">IF(     SUMPRODUCT( (OFFSET(제안사_투자현황,0,0,ROWS(제안사_투자현황),1)="VC펀드계정")*1, OFFSET(제안사_투자현황,0,9,ROWS(제안사_투자현황),1), (OFFSET(제안사_투자현황,0,10,ROWS(제안사_투자현황),1)="회수료")*1) = 0,         "N/A",       SUMPRODUCT( (OFFSET(제안사_투자현황,0,0,ROWS(제안사_투자현황),1)="VC펀드계정")*1, OFFSET(제안사_투자현황,0,9,ROWS(제안사_투자현황),1), (OFFSET(제안사_투자현황,0,10,ROWS(제안사_투자현황),1)="회수료")*1, OFFSET(제안사_투자현황,0,11,ROWS(제안사_투자현황),1) )    /    SUMPRODUCT( (OFFSET(제안사_투자현황,0,0,ROWS(제안사_투자현황),1)="VC펀드계정")*1, OFFSET(제안사_투자현황,0,9,ROWS(제안사_투자현황),1), (OFFSET(제안사_투자현황,0,10,ROWS(제안사_투자현황),1)="회수료")*1)      )</f>
        <v>0.03</v>
      </c>
      <c r="BQ11" s="130">
        <f ca="1">SUMPRODUCT( (OFFSET(제안사_투자현황,0,0,ROWS(제안사_투자현황),1)="기타 주식등 투자펀드계정")*1 )</f>
        <v>0</v>
      </c>
      <c r="BR11" s="130">
        <f ca="1">SUMPRODUCT( (OFFSET(제안사_투자현황,0,0,ROWS(제안사_투자현황),1)="기타 주식등 투자펀드계정")*1, (OFFSET(제안사_투자현황,0,10,ROWS(제안사_투자현황),1)="회수료")*1 )</f>
        <v>0</v>
      </c>
      <c r="BS11" s="110">
        <f ca="1">SUMPRODUCT( (OFFSET(제안사_투자현황,0,0,ROWS(제안사_투자현황),1)="기타 주식등 투자펀드계정")*1, OFFSET(제안사_투자현황,0,9,ROWS(제안사_투자현황),1) )</f>
        <v>0</v>
      </c>
      <c r="BT11" s="110">
        <f ca="1">SUMPRODUCT( (OFFSET(제안사_투자현황,0,0,ROWS(제안사_투자현황),1)="기타 주식등 투자펀드계정")*1, OFFSET(제안사_투자현황,0,14,ROWS(제안사_투자현황),1) )</f>
        <v>0</v>
      </c>
      <c r="BU11" s="110">
        <f ca="1">SUMPRODUCT( (OFFSET(제안사_투자현황,0,0,ROWS(제안사_투자현황),1)="기타 주식등 투자펀드계정")*1, OFFSET(제안사_투자현황,0,21,ROWS(제안사_투자현황),1) )</f>
        <v>0</v>
      </c>
      <c r="BV11" s="110">
        <f ca="1">SUMPRODUCT( (OFFSET(제안사_투자현황,0,0,ROWS(제안사_투자현황),1)="기타 주식등 투자펀드계정")*1, OFFSET(제안사_투자현황,0,22,ROWS(제안사_투자현황),1) )</f>
        <v>0</v>
      </c>
      <c r="BW11" s="102" t="str">
        <f ca="1">IF(BS11=0,"N/A", SUMPRODUCT( (OFFSET(제안사_투자현황,0,0,ROWS(제안사_투자현황),1)="기타 주식등 투자펀드계정")*1, OFFSET(제안사_투자현황,0,9,ROWS(제안사_투자현황),1), OFFSET(제안사_투자현황,0,11,ROWS(제안사_투자현황),1) ) / BS11)</f>
        <v>N/A</v>
      </c>
      <c r="BX11" s="102" t="str">
        <f ca="1">IF(     SUMPRODUCT( (OFFSET(제안사_투자현황,0,0,ROWS(제안사_투자현황),1)="기타 주식등 투자펀드계정")*1, OFFSET(제안사_투자현황,0,9,ROWS(제안사_투자현황),1), (OFFSET(제안사_투자현황,0,10,ROWS(제안사_투자현황),1)="회수료")*1) = 0,         "N/A",       SUMPRODUCT( (OFFSET(제안사_투자현황,0,0,ROWS(제안사_투자현황),1)="기타 주식등 투자펀드계정")*1, OFFSET(제안사_투자현황,0,9,ROWS(제안사_투자현황),1), (OFFSET(제안사_투자현황,0,10,ROWS(제안사_투자현황),1)="회수료")*1, OFFSET(제안사_투자현황,0,11,ROWS(제안사_투자현황),1) )    /    SUMPRODUCT( (OFFSET(제안사_투자현황,0,0,ROWS(제안사_투자현황),1)="기타 주식등 투자펀드계정")*1, OFFSET(제안사_투자현황,0,9,ROWS(제안사_투자현황),1), (OFFSET(제안사_투자현황,0,10,ROWS(제안사_투자현황),1)="회수료")*1)      )</f>
        <v>N/A</v>
      </c>
    </row>
    <row r="12" spans="5:76"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5"/>
      <c r="BB12" s="25"/>
      <c r="BC12" s="25"/>
      <c r="BD12" s="25"/>
      <c r="BE12" s="25"/>
      <c r="BF12" s="25"/>
      <c r="BG12" s="25"/>
      <c r="BH12" s="25"/>
      <c r="BI12" s="25"/>
      <c r="BJ12" s="25"/>
      <c r="BK12" s="25"/>
      <c r="BL12" s="25"/>
      <c r="BM12" s="25"/>
      <c r="BN12" s="25"/>
      <c r="BO12" s="25"/>
      <c r="BP12" s="25"/>
      <c r="BQ12" s="25"/>
      <c r="BR12" s="25"/>
      <c r="BS12" s="25"/>
      <c r="BT12" s="25"/>
      <c r="BU12" s="25"/>
      <c r="BV12" s="25"/>
      <c r="BW12" s="25"/>
      <c r="BX12" s="25"/>
    </row>
    <row r="27" spans="19:19">
      <c r="S27" s="161"/>
    </row>
    <row r="28" spans="19:19">
      <c r="S28" s="161"/>
    </row>
    <row r="29" spans="19:19">
      <c r="S29" s="161"/>
    </row>
    <row r="30" spans="19:19">
      <c r="S30" s="161"/>
    </row>
  </sheetData>
  <mergeCells count="11">
    <mergeCell ref="E4:K4"/>
    <mergeCell ref="L4:O4"/>
    <mergeCell ref="P4:R4"/>
    <mergeCell ref="S4:U4"/>
    <mergeCell ref="AB4:AH4"/>
    <mergeCell ref="V4:AA4"/>
    <mergeCell ref="AI4:AQ4"/>
    <mergeCell ref="BQ4:BX4"/>
    <mergeCell ref="AR4:AZ4"/>
    <mergeCell ref="BA4:BH4"/>
    <mergeCell ref="BI4:BP4"/>
  </mergeCells>
  <phoneticPr fontId="1" type="noConversion"/>
  <dataValidations count="3">
    <dataValidation type="list" allowBlank="1" showInputMessage="1" showErrorMessage="1" sqref="I11">
      <formula1>운용사유형</formula1>
    </dataValidation>
    <dataValidation type="list" allowBlank="1" showInputMessage="1" showErrorMessage="1" sqref="V11:Z11">
      <formula1>여부</formula1>
    </dataValidation>
    <dataValidation type="list" allowBlank="1" showInputMessage="1" showErrorMessage="1" sqref="K11">
      <formula1>스튜어드십코드참여여부</formula1>
    </dataValidation>
  </dataValidations>
  <pageMargins left="0.7" right="0.7" top="0.75" bottom="0.75" header="0.3" footer="0.3"/>
  <pageSetup paperSize="9" orientation="portrait" horizontalDpi="4294967295" verticalDpi="4294967295" r:id="rId1"/>
  <drawing r:id="rId2"/>
  <mc:AlternateContent xmlns:mc="http://schemas.openxmlformats.org/markup-compatibility/2006">
    <mc:Choice Requires="v">
      <legacyDrawing r:id="rId3"/>
    </mc:Choice>
  </mc:AlternateContent>
</worksheet>
</file>

<file path=xl/worksheets/sheet7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sheetPr codeName="Sheet12">
    <tabColor theme="5" tint="0.39997558519241921"/>
  </sheetPr>
  <dimension ref="E1:T14"/>
  <sheetViews>
    <sheetView topLeftCell="E4" zoomScaleNormal="100" workbookViewId="0">
      <selection activeCell="E4" sqref="E4"/>
    </sheetView>
  </sheetViews>
  <sheetFormatPr defaultColWidth="9" defaultRowHeight="16.5"/>
  <cols>
    <col min="1" max="4" width="0" style="59" hidden="1" customWidth="1"/>
    <col min="5" max="19" width="17.625" style="59" customWidth="1"/>
    <col min="20" max="16384" width="9" style="59"/>
  </cols>
  <sheetData>
    <row r="1" spans="5:20" hidden="1"/>
    <row r="2" spans="5:20" hidden="1"/>
    <row r="3" spans="5:20" hidden="1"/>
    <row r="4" spans="5:20">
      <c r="E4" s="54" t="s">
        <v>39</v>
      </c>
      <c r="F4" s="54" t="s">
        <v>40</v>
      </c>
      <c r="G4" s="54" t="s">
        <v>41</v>
      </c>
      <c r="H4" s="54" t="s">
        <v>42</v>
      </c>
      <c r="I4" s="54" t="s">
        <v>43</v>
      </c>
      <c r="J4" s="54" t="s">
        <v>44</v>
      </c>
      <c r="K4" s="54" t="s">
        <v>45</v>
      </c>
      <c r="L4" s="54" t="s">
        <v>46</v>
      </c>
      <c r="M4" s="54" t="s">
        <v>47</v>
      </c>
      <c r="N4" s="54" t="s">
        <v>48</v>
      </c>
      <c r="O4" s="54" t="s">
        <v>49</v>
      </c>
      <c r="P4" s="54" t="s">
        <v>50</v>
      </c>
      <c r="Q4" s="54" t="s">
        <v>51</v>
      </c>
      <c r="R4" s="54" t="s">
        <v>52</v>
      </c>
      <c r="S4" s="54" t="s">
        <v>53</v>
      </c>
      <c r="T4" s="144" t="s">
        <v>754</v>
      </c>
    </row>
    <row r="5" spans="5:20" hidden="1"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8"/>
      <c r="S5" s="78"/>
    </row>
    <row r="6" spans="5:20" hidden="1"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</row>
    <row r="7" spans="5:20" hidden="1"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</row>
    <row r="8" spans="5:20" hidden="1">
      <c r="E8" s="78"/>
      <c r="F8" s="78"/>
      <c r="G8" s="78"/>
      <c r="H8" s="78"/>
      <c r="I8" s="78"/>
      <c r="J8" s="78"/>
      <c r="K8" s="78"/>
      <c r="L8" s="78"/>
      <c r="M8" s="78"/>
      <c r="N8" s="78"/>
      <c r="O8" s="78"/>
      <c r="P8" s="78"/>
      <c r="Q8" s="78"/>
      <c r="R8" s="78"/>
      <c r="S8" s="78"/>
    </row>
    <row r="9" spans="5:20" hidden="1"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</row>
    <row r="10" spans="5:20" hidden="1">
      <c r="E10" s="78"/>
      <c r="F10" s="78"/>
      <c r="G10" s="78"/>
      <c r="H10" s="78"/>
      <c r="I10" s="78"/>
      <c r="J10" s="78"/>
      <c r="K10" s="78"/>
      <c r="L10" s="78"/>
      <c r="M10" s="78"/>
      <c r="N10" s="78"/>
      <c r="O10" s="78"/>
      <c r="P10" s="78"/>
      <c r="Q10" s="78"/>
      <c r="R10" s="78"/>
      <c r="S10" s="78"/>
    </row>
    <row r="11" spans="5:20">
      <c r="E11" s="226" t="d">
        <v>2025-12-31</v>
      </c>
      <c r="F11" s="222">
        <v>10000</v>
      </c>
      <c r="G11" s="222">
        <v>9000</v>
      </c>
      <c r="H11" s="222">
        <v>3000</v>
      </c>
      <c r="I11" s="222">
        <v>1000</v>
      </c>
      <c r="J11" s="222">
        <v>7000</v>
      </c>
      <c r="K11" s="222">
        <v>4000</v>
      </c>
      <c r="L11" s="222">
        <v>2000</v>
      </c>
      <c r="M11" s="222">
        <v>1500</v>
      </c>
      <c r="N11" s="222">
        <v>200</v>
      </c>
      <c r="O11" s="109">
        <f t="shared" ref="O11:P13" si="0">G11/I11</f>
        <v>9</v>
      </c>
      <c r="P11" s="109">
        <f t="shared" si="0"/>
        <v>0.42857142857142855</v>
      </c>
      <c r="Q11" s="109">
        <f>J11/K11</f>
        <v>1.75</v>
      </c>
      <c r="R11" s="109">
        <f>L11/M11</f>
        <v>1.3333333333333333</v>
      </c>
      <c r="S11" s="109">
        <f>N11/J11</f>
        <v>2.8571428571428571E-2</v>
      </c>
    </row>
    <row r="12" spans="5:20">
      <c r="E12" s="226" t="d">
        <v>2024-12-31</v>
      </c>
      <c r="F12" s="222">
        <v>8000</v>
      </c>
      <c r="G12" s="222">
        <v>7000</v>
      </c>
      <c r="H12" s="222">
        <v>3000</v>
      </c>
      <c r="I12" s="222">
        <v>1000</v>
      </c>
      <c r="J12" s="222">
        <v>1000</v>
      </c>
      <c r="K12" s="222">
        <v>500</v>
      </c>
      <c r="L12" s="222">
        <v>600</v>
      </c>
      <c r="M12" s="222">
        <v>500</v>
      </c>
      <c r="N12" s="222">
        <v>-100</v>
      </c>
      <c r="O12" s="109">
        <f t="shared" si="0"/>
        <v>7</v>
      </c>
      <c r="P12" s="109">
        <f t="shared" si="0"/>
        <v>3</v>
      </c>
      <c r="Q12" s="109">
        <f>J12/K12</f>
        <v>2</v>
      </c>
      <c r="R12" s="109">
        <f>L12/M12</f>
        <v>1.2</v>
      </c>
      <c r="S12" s="109">
        <f>N12/J12</f>
        <v>-0.1</v>
      </c>
    </row>
    <row r="13" spans="5:20">
      <c r="E13" s="226" t="d">
        <v>2023-12-31</v>
      </c>
      <c r="F13" s="222">
        <v>8000</v>
      </c>
      <c r="G13" s="222">
        <v>7000</v>
      </c>
      <c r="H13" s="222">
        <v>3000</v>
      </c>
      <c r="I13" s="222">
        <v>4000</v>
      </c>
      <c r="J13" s="222">
        <v>1000</v>
      </c>
      <c r="K13" s="222">
        <v>500</v>
      </c>
      <c r="L13" s="222">
        <v>3000</v>
      </c>
      <c r="M13" s="222">
        <v>2500</v>
      </c>
      <c r="N13" s="222">
        <v>500</v>
      </c>
      <c r="O13" s="109">
        <f t="shared" si="0"/>
        <v>1.75</v>
      </c>
      <c r="P13" s="109">
        <f t="shared" si="0"/>
        <v>3</v>
      </c>
      <c r="Q13" s="109">
        <f>J13/K13</f>
        <v>2</v>
      </c>
      <c r="R13" s="109">
        <f>L13/M13</f>
        <v>1.2</v>
      </c>
      <c r="S13" s="109">
        <f>N13/J13</f>
        <v>0.5</v>
      </c>
    </row>
    <row r="14" spans="5:20">
      <c r="E14" s="124"/>
    </row>
  </sheetData>
  <phoneticPr fontId="1" type="noConversion"/>
  <dataValidations count="2">
    <dataValidation allowBlank="1" showInputMessage="1" showErrorMessage="1" error="연도별 결산일자 기입" sqref="E4:S10"/>
    <dataValidation type="date" allowBlank="1" showInputMessage="1" showErrorMessage="1" error="결산 연월일을 입력" sqref="E11:E13">
      <formula1>36526</formula1>
      <formula2>2958465</formula2>
    </dataValidation>
  </dataValidations>
  <pageMargins left="0.7" right="0.7" top="0.75" bottom="0.75" header="0.3" footer="0.3"/>
</worksheet>
</file>

<file path=xl/worksheets/sheet8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sheetPr codeName="Sheet15">
    <tabColor theme="5" tint="0.39997558519241921"/>
  </sheetPr>
  <dimension ref="A1:IQ14"/>
  <sheetViews>
    <sheetView topLeftCell="E4" zoomScale="85" zoomScaleNormal="85" workbookViewId="0">
      <selection activeCell="E4" sqref="E4:G4"/>
    </sheetView>
  </sheetViews>
  <sheetFormatPr defaultColWidth="9" defaultRowHeight="13.5"/>
  <cols>
    <col min="1" max="3" width="0" style="15" hidden="1" customWidth="1"/>
    <col min="4" max="4" width="23.875" style="15" hidden="1" customWidth="1"/>
    <col min="5" max="5" width="21.375" style="155" customWidth="1"/>
    <col min="6" max="6" width="10.875" style="27" customWidth="1"/>
    <col min="7" max="7" width="8.75" style="15" customWidth="1"/>
    <col min="8" max="8" width="7.875" style="15" customWidth="1"/>
    <col min="9" max="9" width="14.625" style="15" customWidth="1"/>
    <col min="10" max="10" width="8.625" style="15" customWidth="1"/>
    <col min="11" max="11" width="12.5" style="15" customWidth="1"/>
    <col min="12" max="12" width="11" style="15" customWidth="1"/>
    <col min="13" max="13" width="9.5" style="15" customWidth="1"/>
    <col min="14" max="14" width="7.625" style="176" customWidth="1"/>
    <col min="15" max="16" width="7.125" style="27" customWidth="1"/>
    <col min="17" max="19" width="10.625" style="15" customWidth="1"/>
    <col min="20" max="20" width="4.625" style="15" customWidth="1"/>
    <col min="21" max="21" width="5.625" style="15" customWidth="1"/>
    <col min="22" max="22" width="13.5" style="15" customWidth="1"/>
    <col min="23" max="23" width="14.25" style="15" customWidth="1"/>
    <col min="24" max="24" width="7.125" style="176" customWidth="1"/>
    <col min="25" max="25" width="7.125" style="15" customWidth="1"/>
    <col min="26" max="26" width="4.125" style="15" customWidth="1"/>
    <col min="27" max="30" width="7.125" style="15" customWidth="1"/>
    <col min="31" max="37" width="7.625" style="15" customWidth="1"/>
    <col min="38" max="38" width="7.125" style="15" customWidth="1"/>
    <col min="39" max="40" width="7.625" style="15" customWidth="1"/>
    <col min="41" max="42" width="9.875" style="15" bestFit="1" customWidth="1"/>
    <col min="43" max="43" width="5" style="15" customWidth="1"/>
    <col min="44" max="44" width="7.625" style="15" customWidth="1"/>
    <col min="45" max="46" width="9.875" style="15" bestFit="1" customWidth="1"/>
    <col min="47" max="47" width="4.5" style="15" customWidth="1"/>
    <col min="48" max="48" width="7.625" style="15" customWidth="1"/>
    <col min="49" max="50" width="9.875" style="15" bestFit="1" customWidth="1"/>
    <col min="51" max="51" width="4.125" style="15" customWidth="1"/>
    <col min="52" max="52" width="7.625" style="15" customWidth="1"/>
    <col min="53" max="53" width="6.625" style="15" customWidth="1"/>
    <col min="54" max="55" width="10.625" style="15" customWidth="1"/>
    <col min="56" max="56" width="4.625" style="15" customWidth="1"/>
    <col min="57" max="57" width="6.625" style="15" customWidth="1"/>
    <col min="58" max="59" width="10.625" style="15" customWidth="1"/>
    <col min="60" max="60" width="4.625" style="15" customWidth="1"/>
    <col min="61" max="61" width="6.625" style="15" customWidth="1"/>
    <col min="62" max="63" width="10.625" style="15" customWidth="1"/>
    <col min="64" max="66" width="4.625" style="15" customWidth="1"/>
    <col min="67" max="67" width="10.125" style="15" customWidth="1"/>
    <col min="68" max="68" width="7.125" style="15" customWidth="1"/>
    <col min="69" max="69" width="7.625" style="15" customWidth="1"/>
    <col min="70" max="70" width="10.125" style="15" customWidth="1"/>
    <col min="71" max="71" width="7.125" style="15" customWidth="1"/>
    <col min="72" max="72" width="7.625" style="15" customWidth="1"/>
    <col min="73" max="73" width="10.125" style="15" customWidth="1"/>
    <col min="74" max="74" width="7.125" style="15" customWidth="1"/>
    <col min="75" max="75" width="7.625" style="15" customWidth="1"/>
    <col min="76" max="76" width="10.125" style="15" customWidth="1"/>
    <col min="77" max="77" width="7.125" style="15" customWidth="1"/>
    <col min="78" max="78" width="10.125" style="15" customWidth="1"/>
    <col min="79" max="79" width="7.125" style="15" customWidth="1"/>
    <col min="80" max="80" width="10.125" style="15" customWidth="1"/>
    <col min="81" max="81" width="7.125" style="15" customWidth="1"/>
    <col min="82" max="16384" width="9" style="15"/>
  </cols>
  <sheetData>
    <row r="1" spans="1:251" ht="17.25" hidden="1" customHeight="1">
      <c r="N1" s="153"/>
    </row>
    <row r="2" spans="1:251" ht="17.25" hidden="1" customHeight="1">
      <c r="N2" s="153"/>
    </row>
    <row r="3" spans="1:251" ht="24" hidden="1" customHeight="1">
      <c r="N3" s="27"/>
    </row>
    <row r="4" spans="1:251" ht="24" customHeight="1">
      <c r="A4" s="145"/>
      <c r="B4" s="145"/>
      <c r="C4" s="145"/>
      <c r="D4" s="145"/>
      <c r="E4" s="540" t="s">
        <v>240</v>
      </c>
      <c r="F4" s="540"/>
      <c r="G4" s="540"/>
      <c r="H4" s="540" t="s">
        <v>241</v>
      </c>
      <c r="I4" s="540"/>
      <c r="J4" s="540"/>
      <c r="K4" s="540"/>
      <c r="L4" s="540"/>
      <c r="M4" s="540"/>
      <c r="N4" s="540"/>
      <c r="O4" s="537" t="s">
        <v>242</v>
      </c>
      <c r="P4" s="539"/>
      <c r="Q4" s="537" t="s">
        <v>243</v>
      </c>
      <c r="R4" s="538"/>
      <c r="S4" s="538"/>
      <c r="T4" s="539"/>
      <c r="U4" s="537" t="s">
        <v>244</v>
      </c>
      <c r="V4" s="538"/>
      <c r="W4" s="539"/>
      <c r="X4" s="537" t="s">
        <v>245</v>
      </c>
      <c r="Y4" s="539"/>
      <c r="Z4" s="537" t="s">
        <v>246</v>
      </c>
      <c r="AA4" s="538"/>
      <c r="AB4" s="539"/>
      <c r="AC4" s="537" t="s">
        <v>247</v>
      </c>
      <c r="AD4" s="539"/>
      <c r="AE4" s="541" t="s">
        <v>248</v>
      </c>
      <c r="AF4" s="542"/>
      <c r="AG4" s="542"/>
      <c r="AH4" s="542"/>
      <c r="AI4" s="543"/>
      <c r="AJ4" s="544" t="s">
        <v>249</v>
      </c>
      <c r="AK4" s="544" t="s">
        <v>250</v>
      </c>
      <c r="AL4" s="525" t="s">
        <v>251</v>
      </c>
      <c r="AM4" s="544" t="s">
        <v>252</v>
      </c>
      <c r="AN4" s="536" t="s">
        <v>253</v>
      </c>
      <c r="AO4" s="528"/>
      <c r="AP4" s="528"/>
      <c r="AQ4" s="529"/>
      <c r="AR4" s="536" t="s">
        <v>254</v>
      </c>
      <c r="AS4" s="528"/>
      <c r="AT4" s="528"/>
      <c r="AU4" s="529"/>
      <c r="AV4" s="536" t="s">
        <v>255</v>
      </c>
      <c r="AW4" s="528"/>
      <c r="AX4" s="528"/>
      <c r="AY4" s="529"/>
      <c r="AZ4" s="525" t="s">
        <v>256</v>
      </c>
      <c r="BA4" s="536" t="s">
        <v>257</v>
      </c>
      <c r="BB4" s="528"/>
      <c r="BC4" s="528"/>
      <c r="BD4" s="529"/>
      <c r="BE4" s="536" t="s">
        <v>258</v>
      </c>
      <c r="BF4" s="528"/>
      <c r="BG4" s="528"/>
      <c r="BH4" s="529"/>
      <c r="BI4" s="536" t="s">
        <v>259</v>
      </c>
      <c r="BJ4" s="528"/>
      <c r="BK4" s="528"/>
      <c r="BL4" s="529"/>
      <c r="BM4" s="525" t="s">
        <v>260</v>
      </c>
      <c r="BN4" s="525" t="s">
        <v>261</v>
      </c>
      <c r="BO4" s="536" t="s">
        <v>262</v>
      </c>
      <c r="BP4" s="528"/>
      <c r="BQ4" s="529"/>
      <c r="BR4" s="536" t="s">
        <v>263</v>
      </c>
      <c r="BS4" s="528"/>
      <c r="BT4" s="529"/>
      <c r="BU4" s="536" t="s">
        <v>264</v>
      </c>
      <c r="BV4" s="528"/>
      <c r="BW4" s="529"/>
      <c r="BX4" s="536" t="s">
        <v>265</v>
      </c>
      <c r="BY4" s="529"/>
      <c r="BZ4" s="536" t="s">
        <v>266</v>
      </c>
      <c r="CA4" s="529"/>
      <c r="CB4" s="535" t="s">
        <v>267</v>
      </c>
      <c r="CC4" s="535"/>
      <c r="CD4" s="535" t="s">
        <v>1052</v>
      </c>
      <c r="CE4" s="535"/>
      <c r="CF4" s="535" t="s">
        <v>1053</v>
      </c>
      <c r="CG4" s="535"/>
      <c r="CH4" s="145"/>
      <c r="CI4" s="145"/>
      <c r="CJ4" s="145"/>
      <c r="CK4" s="145"/>
      <c r="CL4" s="145"/>
      <c r="CM4" s="145"/>
      <c r="CN4" s="145"/>
      <c r="CO4" s="145"/>
      <c r="CP4" s="145"/>
      <c r="CQ4" s="145"/>
      <c r="CR4" s="145"/>
      <c r="CS4" s="145"/>
      <c r="CT4" s="145"/>
      <c r="CU4" s="145"/>
      <c r="CV4" s="145"/>
      <c r="CW4" s="145"/>
      <c r="CX4" s="145"/>
      <c r="CY4" s="145"/>
      <c r="CZ4" s="145"/>
      <c r="DA4" s="145"/>
      <c r="DB4" s="145"/>
      <c r="DC4" s="145"/>
      <c r="DD4" s="145"/>
      <c r="DE4" s="145"/>
      <c r="DF4" s="145"/>
      <c r="DG4" s="145"/>
      <c r="DH4" s="145"/>
      <c r="DI4" s="145"/>
      <c r="DJ4" s="145"/>
      <c r="DK4" s="145"/>
      <c r="DL4" s="145"/>
      <c r="DM4" s="145"/>
      <c r="DN4" s="145"/>
      <c r="DO4" s="145"/>
      <c r="DP4" s="145"/>
      <c r="DQ4" s="145"/>
      <c r="DR4" s="145"/>
      <c r="DS4" s="145"/>
      <c r="DT4" s="145"/>
      <c r="DU4" s="145"/>
      <c r="DV4" s="145"/>
      <c r="DW4" s="145"/>
      <c r="DX4" s="145"/>
      <c r="DY4" s="145"/>
      <c r="DZ4" s="145"/>
      <c r="EA4" s="145"/>
      <c r="EB4" s="145"/>
      <c r="EC4" s="145"/>
      <c r="ED4" s="145"/>
      <c r="EE4" s="145"/>
      <c r="EF4" s="145"/>
      <c r="EG4" s="145"/>
      <c r="EH4" s="145"/>
      <c r="EI4" s="145"/>
      <c r="EJ4" s="145"/>
      <c r="EK4" s="145"/>
      <c r="EL4" s="145"/>
      <c r="EM4" s="145"/>
      <c r="EN4" s="145"/>
      <c r="EO4" s="145"/>
      <c r="EP4" s="145"/>
      <c r="EQ4" s="145"/>
      <c r="ER4" s="145"/>
      <c r="ES4" s="145"/>
      <c r="ET4" s="145"/>
      <c r="EU4" s="145"/>
      <c r="EV4" s="145"/>
      <c r="EW4" s="145"/>
      <c r="EX4" s="145"/>
      <c r="EY4" s="145"/>
      <c r="EZ4" s="145"/>
      <c r="FA4" s="145"/>
      <c r="FB4" s="145"/>
      <c r="FC4" s="145"/>
      <c r="FD4" s="145"/>
      <c r="FE4" s="145"/>
      <c r="FF4" s="145"/>
      <c r="FG4" s="145"/>
      <c r="FH4" s="145"/>
      <c r="FI4" s="145"/>
      <c r="FJ4" s="145"/>
      <c r="FK4" s="145"/>
      <c r="FL4" s="145"/>
      <c r="FM4" s="145"/>
      <c r="FN4" s="145"/>
      <c r="FO4" s="145"/>
      <c r="FP4" s="145"/>
      <c r="FQ4" s="145"/>
      <c r="FR4" s="145"/>
      <c r="FS4" s="145"/>
      <c r="FT4" s="145"/>
      <c r="FU4" s="145"/>
      <c r="FV4" s="145"/>
      <c r="FW4" s="145"/>
      <c r="FX4" s="145"/>
      <c r="FY4" s="145"/>
      <c r="FZ4" s="145"/>
      <c r="GA4" s="145"/>
      <c r="GB4" s="145"/>
      <c r="GC4" s="145"/>
      <c r="GD4" s="145"/>
      <c r="GE4" s="145"/>
      <c r="GF4" s="145"/>
      <c r="GG4" s="145"/>
      <c r="GH4" s="145"/>
      <c r="GI4" s="145"/>
      <c r="GJ4" s="145"/>
      <c r="GK4" s="145"/>
      <c r="GL4" s="145"/>
      <c r="GM4" s="145"/>
      <c r="GN4" s="145"/>
      <c r="GO4" s="145"/>
      <c r="GP4" s="145"/>
      <c r="GQ4" s="145"/>
      <c r="GR4" s="145"/>
      <c r="GS4" s="145"/>
      <c r="GT4" s="145"/>
      <c r="GU4" s="145"/>
      <c r="GV4" s="145"/>
      <c r="GW4" s="145"/>
      <c r="GX4" s="145"/>
      <c r="GY4" s="145"/>
      <c r="GZ4" s="145"/>
      <c r="HA4" s="145"/>
      <c r="HB4" s="145"/>
      <c r="HC4" s="145"/>
      <c r="HD4" s="145"/>
      <c r="HE4" s="145"/>
      <c r="HF4" s="145"/>
      <c r="HG4" s="145"/>
      <c r="HH4" s="145"/>
      <c r="HI4" s="145"/>
      <c r="HJ4" s="145"/>
      <c r="HK4" s="145"/>
      <c r="HL4" s="145"/>
      <c r="HM4" s="145"/>
      <c r="HN4" s="145"/>
      <c r="HO4" s="145"/>
      <c r="HP4" s="145"/>
      <c r="HQ4" s="145"/>
      <c r="HR4" s="145"/>
      <c r="HS4" s="145"/>
      <c r="HT4" s="145"/>
      <c r="HU4" s="145"/>
      <c r="HV4" s="145"/>
      <c r="HW4" s="145"/>
      <c r="HX4" s="145"/>
      <c r="HY4" s="145"/>
      <c r="HZ4" s="145"/>
      <c r="IA4" s="145"/>
      <c r="IB4" s="145"/>
      <c r="IC4" s="145"/>
      <c r="ID4" s="145"/>
      <c r="IE4" s="145"/>
      <c r="IF4" s="145"/>
      <c r="IG4" s="145"/>
      <c r="IH4" s="145"/>
      <c r="II4" s="145"/>
      <c r="IJ4" s="145"/>
      <c r="IK4" s="145"/>
      <c r="IL4" s="145"/>
      <c r="IM4" s="145"/>
      <c r="IN4" s="145"/>
      <c r="IO4" s="145"/>
      <c r="IP4" s="145"/>
      <c r="IQ4" s="145"/>
    </row>
    <row r="5" spans="1:251" ht="62.25" customHeight="1">
      <c r="A5" s="145"/>
      <c r="B5" s="145"/>
      <c r="C5" s="145"/>
      <c r="D5" s="145"/>
      <c r="E5" s="203" t="s">
        <v>112</v>
      </c>
      <c r="F5" s="203" t="s">
        <v>407</v>
      </c>
      <c r="G5" s="203" t="s">
        <v>232</v>
      </c>
      <c r="H5" s="203" t="s">
        <v>60</v>
      </c>
      <c r="I5" s="203" t="s">
        <v>268</v>
      </c>
      <c r="J5" s="203" t="s">
        <v>77</v>
      </c>
      <c r="K5" s="203" t="s">
        <v>269</v>
      </c>
      <c r="L5" s="204" t="s">
        <v>61</v>
      </c>
      <c r="M5" s="204" t="s">
        <v>270</v>
      </c>
      <c r="N5" s="204" t="s">
        <v>748</v>
      </c>
      <c r="O5" s="203" t="s">
        <v>271</v>
      </c>
      <c r="P5" s="203" t="s">
        <v>62</v>
      </c>
      <c r="Q5" s="5" t="s">
        <v>272</v>
      </c>
      <c r="R5" s="5" t="s">
        <v>63</v>
      </c>
      <c r="S5" s="255" t="s">
        <v>939</v>
      </c>
      <c r="T5" s="203" t="s">
        <v>64</v>
      </c>
      <c r="U5" s="203" t="s">
        <v>273</v>
      </c>
      <c r="V5" s="203" t="s">
        <v>55</v>
      </c>
      <c r="W5" s="203" t="s">
        <v>274</v>
      </c>
      <c r="X5" s="203" t="s">
        <v>65</v>
      </c>
      <c r="Y5" s="203" t="s">
        <v>275</v>
      </c>
      <c r="Z5" s="203" t="s">
        <v>33</v>
      </c>
      <c r="AA5" s="203" t="s">
        <v>276</v>
      </c>
      <c r="AB5" s="203" t="s">
        <v>66</v>
      </c>
      <c r="AC5" s="203" t="s">
        <v>277</v>
      </c>
      <c r="AD5" s="203" t="s">
        <v>67</v>
      </c>
      <c r="AE5" s="203" t="s">
        <v>278</v>
      </c>
      <c r="AF5" s="204" t="s">
        <v>68</v>
      </c>
      <c r="AG5" s="203" t="s">
        <v>279</v>
      </c>
      <c r="AH5" s="205" t="s">
        <v>69</v>
      </c>
      <c r="AI5" s="205" t="s">
        <v>280</v>
      </c>
      <c r="AJ5" s="545"/>
      <c r="AK5" s="545"/>
      <c r="AL5" s="526"/>
      <c r="AM5" s="545"/>
      <c r="AN5" s="6" t="s">
        <v>281</v>
      </c>
      <c r="AO5" s="7" t="s">
        <v>282</v>
      </c>
      <c r="AP5" s="7" t="s">
        <v>70</v>
      </c>
      <c r="AQ5" s="206" t="s">
        <v>283</v>
      </c>
      <c r="AR5" s="6" t="s">
        <v>281</v>
      </c>
      <c r="AS5" s="7" t="s">
        <v>282</v>
      </c>
      <c r="AT5" s="7" t="s">
        <v>70</v>
      </c>
      <c r="AU5" s="206" t="s">
        <v>283</v>
      </c>
      <c r="AV5" s="6" t="s">
        <v>281</v>
      </c>
      <c r="AW5" s="7" t="s">
        <v>282</v>
      </c>
      <c r="AX5" s="7" t="s">
        <v>70</v>
      </c>
      <c r="AY5" s="206" t="s">
        <v>283</v>
      </c>
      <c r="AZ5" s="526"/>
      <c r="BA5" s="6" t="s">
        <v>281</v>
      </c>
      <c r="BB5" s="7" t="s">
        <v>282</v>
      </c>
      <c r="BC5" s="7" t="s">
        <v>70</v>
      </c>
      <c r="BD5" s="206" t="s">
        <v>283</v>
      </c>
      <c r="BE5" s="6" t="s">
        <v>281</v>
      </c>
      <c r="BF5" s="7" t="s">
        <v>282</v>
      </c>
      <c r="BG5" s="7" t="s">
        <v>70</v>
      </c>
      <c r="BH5" s="206" t="s">
        <v>283</v>
      </c>
      <c r="BI5" s="6" t="s">
        <v>281</v>
      </c>
      <c r="BJ5" s="7" t="s">
        <v>282</v>
      </c>
      <c r="BK5" s="7" t="s">
        <v>70</v>
      </c>
      <c r="BL5" s="206" t="s">
        <v>283</v>
      </c>
      <c r="BM5" s="526"/>
      <c r="BN5" s="526"/>
      <c r="BO5" s="206" t="s">
        <v>71</v>
      </c>
      <c r="BP5" s="206" t="s">
        <v>284</v>
      </c>
      <c r="BQ5" s="206" t="s">
        <v>73</v>
      </c>
      <c r="BR5" s="206" t="s">
        <v>285</v>
      </c>
      <c r="BS5" s="206" t="s">
        <v>72</v>
      </c>
      <c r="BT5" s="206" t="s">
        <v>286</v>
      </c>
      <c r="BU5" s="206" t="s">
        <v>74</v>
      </c>
      <c r="BV5" s="206" t="s">
        <v>72</v>
      </c>
      <c r="BW5" s="206" t="s">
        <v>73</v>
      </c>
      <c r="BX5" s="206" t="s">
        <v>75</v>
      </c>
      <c r="BY5" s="206" t="s">
        <v>76</v>
      </c>
      <c r="BZ5" s="206" t="s">
        <v>75</v>
      </c>
      <c r="CA5" s="206" t="s">
        <v>76</v>
      </c>
      <c r="CB5" s="206" t="s">
        <v>75</v>
      </c>
      <c r="CC5" s="206" t="s">
        <v>76</v>
      </c>
      <c r="CD5" s="268" t="s">
        <v>75</v>
      </c>
      <c r="CE5" s="268" t="s">
        <v>76</v>
      </c>
      <c r="CF5" s="268" t="s">
        <v>75</v>
      </c>
      <c r="CG5" s="268" t="s">
        <v>76</v>
      </c>
      <c r="CH5" s="145"/>
      <c r="CI5" s="145"/>
      <c r="CJ5" s="145"/>
      <c r="CK5" s="145"/>
      <c r="CL5" s="145"/>
      <c r="CM5" s="145"/>
      <c r="CN5" s="145"/>
      <c r="CO5" s="145"/>
      <c r="CP5" s="145"/>
      <c r="CQ5" s="145"/>
      <c r="CR5" s="145"/>
      <c r="CS5" s="145"/>
      <c r="CT5" s="145"/>
      <c r="CU5" s="145"/>
      <c r="CV5" s="145"/>
      <c r="CW5" s="145"/>
      <c r="CX5" s="145"/>
      <c r="CY5" s="145"/>
      <c r="CZ5" s="145"/>
      <c r="DA5" s="145"/>
      <c r="DB5" s="145"/>
      <c r="DC5" s="145"/>
      <c r="DD5" s="145"/>
      <c r="DE5" s="145"/>
      <c r="DF5" s="145"/>
      <c r="DG5" s="145"/>
      <c r="DH5" s="145"/>
      <c r="DI5" s="145"/>
      <c r="DJ5" s="145"/>
      <c r="DK5" s="145"/>
      <c r="DL5" s="145"/>
      <c r="DM5" s="145"/>
      <c r="DN5" s="145"/>
      <c r="DO5" s="145"/>
      <c r="DP5" s="145"/>
      <c r="DQ5" s="145"/>
      <c r="DR5" s="145"/>
      <c r="DS5" s="145"/>
      <c r="DT5" s="145"/>
      <c r="DU5" s="145"/>
      <c r="DV5" s="145"/>
      <c r="DW5" s="145"/>
      <c r="DX5" s="145"/>
      <c r="DY5" s="145"/>
      <c r="DZ5" s="145"/>
      <c r="EA5" s="145"/>
      <c r="EB5" s="145"/>
      <c r="EC5" s="145"/>
      <c r="ED5" s="145"/>
      <c r="EE5" s="145"/>
      <c r="EF5" s="145"/>
      <c r="EG5" s="145"/>
      <c r="EH5" s="145"/>
      <c r="EI5" s="145"/>
      <c r="EJ5" s="145"/>
      <c r="EK5" s="145"/>
      <c r="EL5" s="145"/>
      <c r="EM5" s="145"/>
      <c r="EN5" s="145"/>
      <c r="EO5" s="145"/>
      <c r="EP5" s="145"/>
      <c r="EQ5" s="145"/>
      <c r="ER5" s="145"/>
      <c r="ES5" s="145"/>
      <c r="ET5" s="145"/>
      <c r="EU5" s="145"/>
      <c r="EV5" s="145"/>
      <c r="EW5" s="145"/>
      <c r="EX5" s="145"/>
      <c r="EY5" s="145"/>
      <c r="EZ5" s="145"/>
      <c r="FA5" s="145"/>
      <c r="FB5" s="145"/>
      <c r="FC5" s="145"/>
      <c r="FD5" s="145"/>
      <c r="FE5" s="145"/>
      <c r="FF5" s="145"/>
      <c r="FG5" s="145"/>
      <c r="FH5" s="145"/>
      <c r="FI5" s="145"/>
      <c r="FJ5" s="145"/>
      <c r="FK5" s="145"/>
      <c r="FL5" s="145"/>
      <c r="FM5" s="145"/>
      <c r="FN5" s="145"/>
      <c r="FO5" s="145"/>
      <c r="FP5" s="145"/>
      <c r="FQ5" s="145"/>
      <c r="FR5" s="145"/>
      <c r="FS5" s="145"/>
      <c r="FT5" s="145"/>
      <c r="FU5" s="145"/>
      <c r="FV5" s="145"/>
      <c r="FW5" s="145"/>
      <c r="FX5" s="145"/>
      <c r="FY5" s="145"/>
      <c r="FZ5" s="145"/>
      <c r="GA5" s="145"/>
      <c r="GB5" s="145"/>
      <c r="GC5" s="145"/>
      <c r="GD5" s="145"/>
      <c r="GE5" s="145"/>
      <c r="GF5" s="145"/>
      <c r="GG5" s="145"/>
      <c r="GH5" s="145"/>
      <c r="GI5" s="145"/>
      <c r="GJ5" s="145"/>
      <c r="GK5" s="145"/>
      <c r="GL5" s="145"/>
      <c r="GM5" s="145"/>
      <c r="GN5" s="145"/>
      <c r="GO5" s="145"/>
      <c r="GP5" s="145"/>
      <c r="GQ5" s="145"/>
      <c r="GR5" s="145"/>
      <c r="GS5" s="145"/>
      <c r="GT5" s="145"/>
      <c r="GU5" s="145"/>
      <c r="GV5" s="145"/>
      <c r="GW5" s="145"/>
      <c r="GX5" s="145"/>
      <c r="GY5" s="145"/>
      <c r="GZ5" s="145"/>
      <c r="HA5" s="145"/>
      <c r="HB5" s="145"/>
      <c r="HC5" s="145"/>
      <c r="HD5" s="145"/>
      <c r="HE5" s="145"/>
      <c r="HF5" s="145"/>
      <c r="HG5" s="145"/>
      <c r="HH5" s="145"/>
      <c r="HI5" s="145"/>
      <c r="HJ5" s="145"/>
      <c r="HK5" s="145"/>
      <c r="HL5" s="145"/>
      <c r="HM5" s="145"/>
      <c r="HN5" s="145"/>
      <c r="HO5" s="145"/>
      <c r="HP5" s="145"/>
      <c r="HQ5" s="145"/>
      <c r="HR5" s="145"/>
      <c r="HS5" s="145"/>
      <c r="HT5" s="145"/>
      <c r="HU5" s="145"/>
      <c r="HV5" s="145"/>
      <c r="HW5" s="145"/>
      <c r="HX5" s="145"/>
      <c r="HY5" s="145"/>
      <c r="HZ5" s="145"/>
      <c r="IA5" s="145"/>
      <c r="IB5" s="145"/>
      <c r="IC5" s="145"/>
      <c r="ID5" s="145"/>
      <c r="IE5" s="145"/>
      <c r="IF5" s="145"/>
      <c r="IG5" s="145"/>
      <c r="IH5" s="145"/>
      <c r="II5" s="145"/>
      <c r="IJ5" s="145"/>
      <c r="IK5" s="145"/>
      <c r="IL5" s="145"/>
      <c r="IM5" s="145"/>
      <c r="IN5" s="145"/>
      <c r="IO5" s="145"/>
      <c r="IP5" s="145"/>
      <c r="IQ5" s="145"/>
    </row>
    <row r="6" spans="1:251" ht="18" hidden="1" customHeight="1">
      <c r="E6" s="156"/>
      <c r="F6" s="30"/>
      <c r="G6" s="105"/>
      <c r="H6" s="28"/>
      <c r="I6" s="106"/>
      <c r="J6" s="33"/>
      <c r="K6" s="33"/>
      <c r="L6" s="107"/>
      <c r="M6" s="107"/>
      <c r="N6" s="159"/>
      <c r="O6" s="166"/>
      <c r="P6" s="166"/>
      <c r="Q6" s="40"/>
      <c r="R6" s="40"/>
      <c r="S6" s="40"/>
      <c r="T6" s="45"/>
      <c r="U6" s="108"/>
      <c r="V6" s="33"/>
      <c r="W6" s="33"/>
      <c r="X6" s="102"/>
      <c r="Y6" s="109"/>
      <c r="Z6" s="100"/>
      <c r="AA6" s="110"/>
      <c r="AB6" s="110"/>
      <c r="AC6" s="110"/>
      <c r="AD6" s="110"/>
      <c r="AE6" s="110"/>
      <c r="AF6" s="111"/>
      <c r="AG6" s="112"/>
      <c r="AH6" s="113"/>
      <c r="AI6" s="113"/>
      <c r="AJ6" s="112"/>
      <c r="AK6" s="112"/>
      <c r="AL6" s="114"/>
      <c r="AM6" s="115"/>
      <c r="AN6" s="116"/>
      <c r="AO6" s="117"/>
      <c r="AP6" s="117"/>
      <c r="AQ6" s="81"/>
      <c r="AR6" s="116"/>
      <c r="AS6" s="117"/>
      <c r="AT6" s="117"/>
      <c r="AU6" s="81"/>
      <c r="AV6" s="116"/>
      <c r="AW6" s="117"/>
      <c r="AX6" s="117"/>
      <c r="AY6" s="81"/>
      <c r="AZ6" s="118"/>
      <c r="BA6" s="119"/>
      <c r="BB6" s="40"/>
      <c r="BC6" s="40"/>
      <c r="BD6" s="81"/>
      <c r="BE6" s="119"/>
      <c r="BF6" s="40"/>
      <c r="BG6" s="40"/>
      <c r="BH6" s="81"/>
      <c r="BI6" s="119"/>
      <c r="BJ6" s="40"/>
      <c r="BK6" s="40"/>
      <c r="BL6" s="81"/>
      <c r="BM6" s="120"/>
      <c r="BN6" s="81"/>
      <c r="BO6" s="93"/>
      <c r="BP6" s="121"/>
      <c r="BQ6" s="31"/>
      <c r="BR6" s="122"/>
      <c r="BS6" s="121"/>
      <c r="BT6" s="31"/>
      <c r="BU6" s="122"/>
      <c r="BV6" s="121"/>
      <c r="BW6" s="31"/>
      <c r="BX6" s="123"/>
      <c r="BY6" s="121"/>
      <c r="BZ6" s="123"/>
      <c r="CA6" s="121"/>
      <c r="CB6" s="123"/>
      <c r="CC6" s="121"/>
      <c r="CD6" s="123"/>
      <c r="CE6" s="121"/>
      <c r="CF6" s="123"/>
      <c r="CG6" s="121"/>
    </row>
    <row r="7" spans="1:251" s="145" customFormat="1" ht="16.5" hidden="1" customHeight="1">
      <c r="E7" s="156"/>
      <c r="F7" s="30"/>
      <c r="G7" s="105"/>
      <c r="H7" s="28"/>
      <c r="I7" s="106"/>
      <c r="J7" s="33"/>
      <c r="K7" s="33"/>
      <c r="L7" s="107"/>
      <c r="M7" s="107"/>
      <c r="N7" s="159"/>
      <c r="O7" s="166"/>
      <c r="P7" s="166"/>
      <c r="Q7" s="40"/>
      <c r="R7" s="40"/>
      <c r="S7" s="40"/>
      <c r="T7" s="45"/>
      <c r="U7" s="108"/>
      <c r="V7" s="33"/>
      <c r="W7" s="33"/>
      <c r="X7" s="102"/>
      <c r="Y7" s="109"/>
      <c r="Z7" s="100"/>
      <c r="AA7" s="110"/>
      <c r="AB7" s="110"/>
      <c r="AC7" s="110"/>
      <c r="AD7" s="110"/>
      <c r="AE7" s="110"/>
      <c r="AF7" s="111"/>
      <c r="AG7" s="112"/>
      <c r="AH7" s="113"/>
      <c r="AI7" s="113"/>
      <c r="AJ7" s="112"/>
      <c r="AK7" s="112"/>
      <c r="AL7" s="114"/>
      <c r="AM7" s="115"/>
      <c r="AN7" s="116"/>
      <c r="AO7" s="117"/>
      <c r="AP7" s="117"/>
      <c r="AQ7" s="81"/>
      <c r="AR7" s="116"/>
      <c r="AS7" s="117"/>
      <c r="AT7" s="117"/>
      <c r="AU7" s="81"/>
      <c r="AV7" s="116"/>
      <c r="AW7" s="117"/>
      <c r="AX7" s="117"/>
      <c r="AY7" s="81"/>
      <c r="AZ7" s="118"/>
      <c r="BA7" s="119"/>
      <c r="BB7" s="40"/>
      <c r="BC7" s="40"/>
      <c r="BD7" s="81"/>
      <c r="BE7" s="119"/>
      <c r="BF7" s="40"/>
      <c r="BG7" s="40"/>
      <c r="BH7" s="81"/>
      <c r="BI7" s="119"/>
      <c r="BJ7" s="40"/>
      <c r="BK7" s="40"/>
      <c r="BL7" s="81"/>
      <c r="BM7" s="120"/>
      <c r="BN7" s="81"/>
      <c r="BO7" s="93"/>
      <c r="BP7" s="121"/>
      <c r="BQ7" s="31"/>
      <c r="BR7" s="122"/>
      <c r="BS7" s="121"/>
      <c r="BT7" s="31"/>
      <c r="BU7" s="122"/>
      <c r="BV7" s="121"/>
      <c r="BW7" s="31"/>
      <c r="BX7" s="123"/>
      <c r="BY7" s="121"/>
      <c r="BZ7" s="123"/>
      <c r="CA7" s="121"/>
      <c r="CB7" s="123"/>
      <c r="CC7" s="121"/>
      <c r="CD7" s="123"/>
      <c r="CE7" s="121"/>
      <c r="CF7" s="123"/>
      <c r="CG7" s="121"/>
    </row>
    <row r="8" spans="1:251" s="145" customFormat="1" hidden="1">
      <c r="E8" s="156"/>
      <c r="F8" s="30"/>
      <c r="G8" s="105"/>
      <c r="H8" s="28"/>
      <c r="I8" s="106"/>
      <c r="J8" s="33"/>
      <c r="K8" s="33"/>
      <c r="L8" s="107"/>
      <c r="M8" s="107"/>
      <c r="N8" s="159"/>
      <c r="O8" s="166"/>
      <c r="P8" s="166"/>
      <c r="Q8" s="40"/>
      <c r="R8" s="40"/>
      <c r="S8" s="40"/>
      <c r="T8" s="45"/>
      <c r="U8" s="108"/>
      <c r="V8" s="33"/>
      <c r="W8" s="33"/>
      <c r="X8" s="102"/>
      <c r="Y8" s="109"/>
      <c r="Z8" s="100"/>
      <c r="AA8" s="110"/>
      <c r="AB8" s="110"/>
      <c r="AC8" s="110"/>
      <c r="AD8" s="110"/>
      <c r="AE8" s="110"/>
      <c r="AF8" s="111"/>
      <c r="AG8" s="112"/>
      <c r="AH8" s="113"/>
      <c r="AI8" s="113"/>
      <c r="AJ8" s="112"/>
      <c r="AK8" s="112"/>
      <c r="AL8" s="114"/>
      <c r="AM8" s="115"/>
      <c r="AN8" s="116"/>
      <c r="AO8" s="117"/>
      <c r="AP8" s="117"/>
      <c r="AQ8" s="81"/>
      <c r="AR8" s="116"/>
      <c r="AS8" s="117"/>
      <c r="AT8" s="117"/>
      <c r="AU8" s="81"/>
      <c r="AV8" s="116"/>
      <c r="AW8" s="117"/>
      <c r="AX8" s="117"/>
      <c r="AY8" s="81"/>
      <c r="AZ8" s="118"/>
      <c r="BA8" s="119"/>
      <c r="BB8" s="40"/>
      <c r="BC8" s="40"/>
      <c r="BD8" s="81"/>
      <c r="BE8" s="119"/>
      <c r="BF8" s="40"/>
      <c r="BG8" s="40"/>
      <c r="BH8" s="81"/>
      <c r="BI8" s="119"/>
      <c r="BJ8" s="40"/>
      <c r="BK8" s="40"/>
      <c r="BL8" s="81"/>
      <c r="BM8" s="120"/>
      <c r="BN8" s="81"/>
      <c r="BO8" s="93"/>
      <c r="BP8" s="121"/>
      <c r="BQ8" s="31"/>
      <c r="BR8" s="122"/>
      <c r="BS8" s="121"/>
      <c r="BT8" s="31"/>
      <c r="BU8" s="122"/>
      <c r="BV8" s="121"/>
      <c r="BW8" s="31"/>
      <c r="BX8" s="123"/>
      <c r="BY8" s="121"/>
      <c r="BZ8" s="123"/>
      <c r="CA8" s="121"/>
      <c r="CB8" s="123"/>
      <c r="CC8" s="121"/>
      <c r="CD8" s="123"/>
      <c r="CE8" s="121"/>
      <c r="CF8" s="123"/>
      <c r="CG8" s="121"/>
    </row>
    <row r="9" spans="1:251" s="145" customFormat="1" hidden="1">
      <c r="E9" s="156"/>
      <c r="F9" s="30"/>
      <c r="G9" s="105"/>
      <c r="H9" s="28"/>
      <c r="I9" s="106"/>
      <c r="J9" s="33"/>
      <c r="K9" s="33"/>
      <c r="L9" s="107"/>
      <c r="M9" s="107"/>
      <c r="N9" s="159"/>
      <c r="O9" s="166"/>
      <c r="P9" s="166"/>
      <c r="Q9" s="40"/>
      <c r="R9" s="40"/>
      <c r="S9" s="40"/>
      <c r="T9" s="45"/>
      <c r="U9" s="108"/>
      <c r="V9" s="33"/>
      <c r="W9" s="33"/>
      <c r="X9" s="102"/>
      <c r="Y9" s="109"/>
      <c r="Z9" s="100"/>
      <c r="AA9" s="110"/>
      <c r="AB9" s="110"/>
      <c r="AC9" s="110"/>
      <c r="AD9" s="110"/>
      <c r="AE9" s="110"/>
      <c r="AF9" s="111"/>
      <c r="AG9" s="112"/>
      <c r="AH9" s="113"/>
      <c r="AI9" s="113"/>
      <c r="AJ9" s="112"/>
      <c r="AK9" s="112"/>
      <c r="AL9" s="114"/>
      <c r="AM9" s="115"/>
      <c r="AN9" s="116"/>
      <c r="AO9" s="117"/>
      <c r="AP9" s="117"/>
      <c r="AQ9" s="81"/>
      <c r="AR9" s="116"/>
      <c r="AS9" s="117"/>
      <c r="AT9" s="117"/>
      <c r="AU9" s="81"/>
      <c r="AV9" s="116"/>
      <c r="AW9" s="117"/>
      <c r="AX9" s="117"/>
      <c r="AY9" s="81"/>
      <c r="AZ9" s="118"/>
      <c r="BA9" s="119"/>
      <c r="BB9" s="40"/>
      <c r="BC9" s="40"/>
      <c r="BD9" s="81"/>
      <c r="BE9" s="119"/>
      <c r="BF9" s="40"/>
      <c r="BG9" s="40"/>
      <c r="BH9" s="81"/>
      <c r="BI9" s="119"/>
      <c r="BJ9" s="40"/>
      <c r="BK9" s="40"/>
      <c r="BL9" s="81"/>
      <c r="BM9" s="120"/>
      <c r="BN9" s="81"/>
      <c r="BO9" s="93"/>
      <c r="BP9" s="121"/>
      <c r="BQ9" s="31"/>
      <c r="BR9" s="122"/>
      <c r="BS9" s="121"/>
      <c r="BT9" s="31"/>
      <c r="BU9" s="122"/>
      <c r="BV9" s="121"/>
      <c r="BW9" s="31"/>
      <c r="BX9" s="123"/>
      <c r="BY9" s="121"/>
      <c r="BZ9" s="123"/>
      <c r="CA9" s="121"/>
      <c r="CB9" s="123"/>
      <c r="CC9" s="121"/>
      <c r="CD9" s="123"/>
      <c r="CE9" s="121"/>
      <c r="CF9" s="123"/>
      <c r="CG9" s="121"/>
    </row>
    <row r="10" spans="1:251" s="145" customFormat="1" hidden="1">
      <c r="E10" s="156"/>
      <c r="F10" s="30"/>
      <c r="G10" s="105"/>
      <c r="H10" s="28"/>
      <c r="I10" s="106"/>
      <c r="J10" s="33"/>
      <c r="K10" s="33"/>
      <c r="L10" s="107"/>
      <c r="M10" s="107"/>
      <c r="N10" s="159"/>
      <c r="O10" s="166"/>
      <c r="P10" s="166"/>
      <c r="Q10" s="40"/>
      <c r="R10" s="40"/>
      <c r="S10" s="40"/>
      <c r="T10" s="45"/>
      <c r="U10" s="108"/>
      <c r="V10" s="33"/>
      <c r="W10" s="33"/>
      <c r="X10" s="102"/>
      <c r="Y10" s="109"/>
      <c r="Z10" s="100"/>
      <c r="AA10" s="110"/>
      <c r="AB10" s="110"/>
      <c r="AC10" s="110"/>
      <c r="AD10" s="110"/>
      <c r="AE10" s="110"/>
      <c r="AF10" s="111"/>
      <c r="AG10" s="112"/>
      <c r="AH10" s="113"/>
      <c r="AI10" s="113"/>
      <c r="AJ10" s="112"/>
      <c r="AK10" s="112"/>
      <c r="AL10" s="114"/>
      <c r="AM10" s="115"/>
      <c r="AN10" s="116"/>
      <c r="AO10" s="117"/>
      <c r="AP10" s="117"/>
      <c r="AQ10" s="81"/>
      <c r="AR10" s="116"/>
      <c r="AS10" s="117"/>
      <c r="AT10" s="117"/>
      <c r="AU10" s="81"/>
      <c r="AV10" s="116"/>
      <c r="AW10" s="117"/>
      <c r="AX10" s="117"/>
      <c r="AY10" s="81"/>
      <c r="AZ10" s="118"/>
      <c r="BA10" s="119"/>
      <c r="BB10" s="40"/>
      <c r="BC10" s="40"/>
      <c r="BD10" s="81"/>
      <c r="BE10" s="119"/>
      <c r="BF10" s="40"/>
      <c r="BG10" s="40"/>
      <c r="BH10" s="81"/>
      <c r="BI10" s="119"/>
      <c r="BJ10" s="40"/>
      <c r="BK10" s="40"/>
      <c r="BL10" s="81"/>
      <c r="BM10" s="120"/>
      <c r="BN10" s="81"/>
      <c r="BO10" s="93"/>
      <c r="BP10" s="121"/>
      <c r="BQ10" s="31"/>
      <c r="BR10" s="122"/>
      <c r="BS10" s="121"/>
      <c r="BT10" s="31"/>
      <c r="BU10" s="122"/>
      <c r="BV10" s="121"/>
      <c r="BW10" s="31"/>
      <c r="BX10" s="123"/>
      <c r="BY10" s="121"/>
      <c r="BZ10" s="123"/>
      <c r="CA10" s="121"/>
      <c r="CB10" s="123"/>
      <c r="CC10" s="121"/>
      <c r="CD10" s="123"/>
      <c r="CE10" s="121"/>
      <c r="CF10" s="123"/>
      <c r="CG10" s="121"/>
    </row>
    <row r="11" spans="1:251" s="145" customFormat="1" ht="27">
      <c r="E11" s="224" t="s">
        <v>940</v>
      </c>
      <c r="F11" s="165" t="s">
        <v>944</v>
      </c>
      <c r="G11" s="105" t="s">
        <v>947</v>
      </c>
      <c r="H11" s="2" t="s">
        <v>138</v>
      </c>
      <c r="I11" s="106" t="s">
        <v>948</v>
      </c>
      <c r="J11" s="33" t="s">
        <v>136</v>
      </c>
      <c r="K11" s="221" t="s">
        <v>952</v>
      </c>
      <c r="L11" s="107" t="s">
        <v>58</v>
      </c>
      <c r="M11" s="107" t="s">
        <v>59</v>
      </c>
      <c r="N11" s="159" t="s">
        <v>100</v>
      </c>
      <c r="O11" s="256">
        <v>3000</v>
      </c>
      <c r="P11" s="256">
        <v>3000</v>
      </c>
      <c r="Q11" s="226" t="d">
        <v>2009-01-01</v>
      </c>
      <c r="R11" s="226" t="d">
        <v>2012-12-20</v>
      </c>
      <c r="S11" s="226" t="d">
        <v>2016-12-20</v>
      </c>
      <c r="T11" s="45">
        <f>IF(ISBLANK(Q11),"",DATEDIF(Q11,S11,"d")/365)</f>
        <v>7.9726027397260273</v>
      </c>
      <c r="U11" s="108">
        <v>0.1</v>
      </c>
      <c r="V11" s="221" t="s">
        <v>953</v>
      </c>
      <c r="W11" s="221" t="s">
        <v>954</v>
      </c>
      <c r="X11" s="102">
        <f ca="1">IF(ISBLANK($E11), "",    IF(   ISERROR(  XIRR( OFFSET(펀드_거래,MATCH($E11,OFFSET(펀드_거래,0,0,ROWS(펀드_거래),1),0)-1,2,COUNTIF(펀드_거래,$E11),1), OFFSET(펀드_거래,MATCH($E11,OFFSET(펀드_거래,0,0,ROWS(펀드_거래),1),0)-1,3,COUNTIF(펀드_거래,$E11),1) )  ),   "N/A",   XIRR( OFFSET(펀드_거래,MATCH($E11,OFFSET(펀드_거래,0,0,ROWS(펀드_거래),1),0)-1,2,COUNTIF(펀드_거래,$E11),1), OFFSET(펀드_거래,MATCH($E11,OFFSET(펀드_거래,0,0,ROWS(펀드_거래),1),0)-1,3,COUNTIF(펀드_거래,$E11),1), IF(SUM(OFFSET(펀드_거래,MATCH($E11,OFFSET(펀드_거래,0,0,ROWS(펀드_거래),1),0)-1,2,COUNTIF(펀드_거래,$E11),1))&gt;0, 1%, -1%) )   )   )</f>
        <v>0.32997314929962152</v>
      </c>
      <c r="Y11" s="109">
        <f ca="1">IF( ISBLANK($E11), "", IF(ISNUMBER(P11), (AD11+AE11+AF11+AJ11-AK11)/P11, "N/A")  )</f>
        <v>7.0666666666666664</v>
      </c>
      <c r="Z11" s="100" cm="1">
        <f t="array" aca="1" ref="Z11" ca="1">IF( ISBLANK($E11), "", SUMPRODUCT( (OFFSET(제안사_투자현황,0,1,ROWS(제안사_투자현황),1)=$E11)*1, ISTEXT(OFFSET(제안사_투자현황,0,4,ROWS(제안사_투자현황),1))*1 ) )</f>
        <v>8</v>
      </c>
      <c r="AA11" s="110" cm="1">
        <f t="array" aca="1" ref="AA11" ca="1">IF( ISBLANK($E11), "", SUMPRODUCT( (OFFSET(제안사_투자현황,0,1,ROWS(제안사_투자현황),1)=$E11)*1, OFFSET(제안사_투자현황,0,9,ROWS(제안사_투자현황),1)) )</f>
        <v>25000</v>
      </c>
      <c r="AB11" s="110" cm="1">
        <f t="array" aca="1" ref="AB11" ca="1">IF( ISBLANK($E11), "", SUMPRODUCT( (OFFSET(제안사_투자현황,0,1,ROWS(제안사_투자현황),1)=$E11)*1, OFFSET(제안사_투자현황,0,14,ROWS(제안사_투자현황),1)) )</f>
        <v>25700</v>
      </c>
      <c r="AC11" s="110" cm="1">
        <f t="array" aca="1" ref="AC11" ca="1">IF( ISBLANK($E11), "", SUMPRODUCT( (OFFSET(제안사_투자현황,0,1,ROWS(제안사_투자현황),1)=$E11)*1, OFFSET(제안사_투자현황,0,21,ROWS(제안사_투자현황),1)) )</f>
        <v>5000</v>
      </c>
      <c r="AD11" s="110" cm="1">
        <f t="array" aca="1" ref="AD11" ca="1">IF( ISBLANK($E11), "", SUMPRODUCT( (OFFSET(제안사_투자현황,0,1,ROWS(제안사_투자현황),1)=$E11)*1, OFFSET(제안사_투자현황,0,22,ROWS(제안사_투자현황),1)) )</f>
        <v>3500</v>
      </c>
      <c r="AE11" s="296" cm="1">
        <f t="array" aca="1" ref="AE11" ca="1">IF(   ISBLANK($E11),  "",   SUMPRODUCT( (OFFSET(펀드_거래,0,0,ROWS(펀드_거래),1)=$E11)*1, (OFFSET(펀드_거래,0,1,ROWS(펀드_거래),1)="현금분배")*1, OFFSET(펀드_거래,0,2,ROWS(펀드_거래),1)/1000000 )  +  SUMPRODUCT( (OFFSET(펀드_거래,0,0,ROWS(펀드_거래),1)=$E11)*1, (OFFSET(펀드_거래,0,1,ROWS(펀드_거래),1)="현물분배")*1, OFFSET(펀드_거래,0,2,ROWS(펀드_거래),1)/1000000 )  )</f>
        <v>17700</v>
      </c>
      <c r="AF11" s="111" cm="1">
        <f t="array" aca="1" ref="AF11" ca="1">IF( ISBLANK($E11), "", SUMPRODUCT( (OFFSET(펀드_거래,0,0,ROWS(펀드_거래),1)=$E11)*1, (OFFSET(펀드_거래,0,1,ROWS(펀드_거래),1)="성과보수")*1, OFFSET(펀드_거래,0,2,ROWS(펀드_거래),1)/1000000) )</f>
        <v>0</v>
      </c>
      <c r="AG11" s="112"/>
      <c r="AH11" s="113"/>
      <c r="AI11" s="113"/>
      <c r="AJ11" s="112"/>
      <c r="AK11" s="112"/>
      <c r="AL11" s="114">
        <f ca="1">IF( ISERROR(AD11+AJ11-AK11), "", AD11+AJ11-AK11 )</f>
        <v>3500</v>
      </c>
      <c r="AM11" s="115"/>
      <c r="AN11" s="116"/>
      <c r="AO11" s="117"/>
      <c r="AP11" s="117"/>
      <c r="AQ11" s="81"/>
      <c r="AR11" s="116"/>
      <c r="AS11" s="117"/>
      <c r="AT11" s="117"/>
      <c r="AU11" s="81"/>
      <c r="AV11" s="116"/>
      <c r="AW11" s="117"/>
      <c r="AX11" s="117"/>
      <c r="AY11" s="81"/>
      <c r="AZ11" s="118"/>
      <c r="BA11" s="119"/>
      <c r="BB11" s="226" t="d">
        <v>2001-01-01</v>
      </c>
      <c r="BC11" s="226" t="d">
        <v>2009-01-01</v>
      </c>
      <c r="BD11" s="81"/>
      <c r="BE11" s="119"/>
      <c r="BF11" s="40"/>
      <c r="BG11" s="167"/>
      <c r="BH11" s="8"/>
      <c r="BI11" s="189"/>
      <c r="BJ11" s="167"/>
      <c r="BK11" s="167"/>
      <c r="BL11" s="8"/>
      <c r="BM11" s="190" cm="1">
        <f t="array" aca="1" ref="BM11" ca="1">IF(ISBLANK($E11),"",SUMPRODUCT((OFFSET(핵심운용인력_변경내역,0,0,ROWS(핵심운용인력_변경내역),1)=$E11)*1,(OFFSET(핵심운용인력_변경내역,0,1,ROWS(핵심운용인력_변경내역),1)="유출")*1))</f>
        <v>3</v>
      </c>
      <c r="BN11" s="8"/>
      <c r="BP11" s="121">
        <v>500</v>
      </c>
      <c r="BQ11" s="31">
        <v>500</v>
      </c>
      <c r="BR11" s="193"/>
      <c r="BS11" s="121">
        <v>500</v>
      </c>
      <c r="BT11" s="31">
        <v>500</v>
      </c>
      <c r="BU11" s="193"/>
      <c r="BV11" s="121">
        <v>500</v>
      </c>
      <c r="BW11" s="31">
        <v>500</v>
      </c>
      <c r="BX11" s="194"/>
      <c r="BY11" s="192"/>
      <c r="BZ11" s="194"/>
      <c r="CA11" s="192"/>
      <c r="CB11" s="194"/>
      <c r="CC11" s="192"/>
      <c r="CD11" s="194"/>
      <c r="CE11" s="192"/>
      <c r="CF11" s="194"/>
      <c r="CG11" s="192"/>
      <c r="CH11" s="144"/>
      <c r="CI11" s="144"/>
      <c r="CJ11" s="144"/>
      <c r="CK11" s="144"/>
      <c r="CL11" s="144"/>
      <c r="CM11" s="144"/>
      <c r="CN11" s="144"/>
      <c r="CO11" s="144"/>
      <c r="CP11" s="144"/>
      <c r="CQ11" s="144"/>
      <c r="CR11" s="144"/>
      <c r="CS11" s="144"/>
      <c r="CT11" s="144"/>
      <c r="CU11" s="144"/>
      <c r="CV11" s="144"/>
      <c r="CW11" s="144"/>
      <c r="CX11" s="144"/>
      <c r="CY11" s="144"/>
      <c r="CZ11" s="144"/>
      <c r="DA11" s="144"/>
      <c r="DB11" s="144"/>
      <c r="DC11" s="144"/>
      <c r="DD11" s="144"/>
      <c r="DE11" s="144"/>
      <c r="DF11" s="144"/>
      <c r="DG11" s="144"/>
      <c r="DH11" s="144"/>
      <c r="DI11" s="144"/>
      <c r="DJ11" s="144"/>
      <c r="DK11" s="144"/>
      <c r="DL11" s="144"/>
      <c r="DM11" s="144"/>
      <c r="DN11" s="144"/>
      <c r="DO11" s="144"/>
      <c r="DP11" s="144"/>
      <c r="DQ11" s="144"/>
      <c r="DR11" s="144"/>
      <c r="DS11" s="144"/>
      <c r="DT11" s="144"/>
      <c r="DU11" s="144"/>
      <c r="DV11" s="144"/>
      <c r="DW11" s="144"/>
      <c r="DX11" s="144"/>
      <c r="DY11" s="144"/>
      <c r="DZ11" s="144"/>
      <c r="EA11" s="144"/>
      <c r="EB11" s="144"/>
      <c r="EC11" s="144"/>
      <c r="ED11" s="144"/>
      <c r="EE11" s="144"/>
      <c r="EF11" s="144"/>
      <c r="EG11" s="144"/>
      <c r="EH11" s="144"/>
      <c r="EI11" s="144"/>
      <c r="EJ11" s="144"/>
      <c r="EK11" s="144"/>
      <c r="EL11" s="144"/>
      <c r="EM11" s="144"/>
      <c r="EN11" s="144"/>
      <c r="EO11" s="144"/>
      <c r="EP11" s="144"/>
      <c r="EQ11" s="144"/>
      <c r="ER11" s="144"/>
      <c r="ES11" s="144"/>
      <c r="ET11" s="144"/>
      <c r="EU11" s="144"/>
      <c r="EV11" s="144"/>
      <c r="EW11" s="144"/>
      <c r="EX11" s="144"/>
      <c r="EY11" s="144"/>
      <c r="EZ11" s="144"/>
      <c r="FA11" s="144"/>
      <c r="FB11" s="144"/>
      <c r="FC11" s="144"/>
      <c r="FD11" s="144"/>
      <c r="FE11" s="144"/>
      <c r="FF11" s="144"/>
      <c r="FG11" s="144"/>
      <c r="FH11" s="144"/>
      <c r="FI11" s="144"/>
      <c r="FJ11" s="144"/>
      <c r="FK11" s="144"/>
      <c r="FL11" s="144"/>
      <c r="FM11" s="144"/>
      <c r="FN11" s="144"/>
      <c r="FO11" s="144"/>
      <c r="FP11" s="144"/>
      <c r="FQ11" s="144"/>
      <c r="FR11" s="144"/>
      <c r="FS11" s="144"/>
      <c r="FT11" s="144"/>
      <c r="FU11" s="144"/>
      <c r="FV11" s="144"/>
      <c r="FW11" s="144"/>
      <c r="FX11" s="144"/>
      <c r="FY11" s="144"/>
      <c r="FZ11" s="144"/>
      <c r="GA11" s="144"/>
      <c r="GB11" s="144"/>
      <c r="GC11" s="144"/>
      <c r="GD11" s="144"/>
      <c r="GE11" s="144"/>
      <c r="GF11" s="144"/>
      <c r="GG11" s="144"/>
      <c r="GH11" s="144"/>
      <c r="GI11" s="144"/>
      <c r="GJ11" s="144"/>
      <c r="GK11" s="144"/>
      <c r="GL11" s="144"/>
      <c r="GM11" s="144"/>
      <c r="GN11" s="144"/>
      <c r="GO11" s="144"/>
      <c r="GP11" s="144"/>
      <c r="GQ11" s="144"/>
      <c r="GR11" s="144"/>
      <c r="GS11" s="144"/>
      <c r="GT11" s="144"/>
      <c r="GU11" s="144"/>
      <c r="GV11" s="144"/>
      <c r="GW11" s="144"/>
      <c r="GX11" s="144"/>
      <c r="GY11" s="144"/>
      <c r="GZ11" s="144"/>
      <c r="HA11" s="144"/>
      <c r="HB11" s="144"/>
      <c r="HC11" s="144"/>
      <c r="HD11" s="144"/>
      <c r="HE11" s="144"/>
      <c r="HF11" s="144"/>
      <c r="HG11" s="144"/>
      <c r="HH11" s="144"/>
      <c r="HI11" s="144"/>
      <c r="HJ11" s="144"/>
      <c r="HK11" s="144"/>
      <c r="HL11" s="144"/>
      <c r="HM11" s="144"/>
      <c r="HN11" s="144"/>
      <c r="HO11" s="144"/>
      <c r="HP11" s="144"/>
      <c r="HQ11" s="144"/>
      <c r="HR11" s="144"/>
      <c r="HS11" s="144"/>
      <c r="HT11" s="144"/>
      <c r="HU11" s="144"/>
      <c r="HV11" s="144"/>
      <c r="HW11" s="144"/>
      <c r="HX11" s="144"/>
      <c r="HY11" s="144"/>
      <c r="HZ11" s="144"/>
      <c r="IA11" s="144"/>
      <c r="IB11" s="144"/>
      <c r="IC11" s="144"/>
      <c r="ID11" s="144"/>
      <c r="IE11" s="144"/>
      <c r="IF11" s="144"/>
      <c r="IG11" s="144"/>
      <c r="IH11" s="144"/>
      <c r="II11" s="144"/>
      <c r="IJ11" s="144"/>
      <c r="IK11" s="144"/>
      <c r="IL11" s="144"/>
      <c r="IM11" s="144"/>
      <c r="IN11" s="144"/>
      <c r="IO11" s="144"/>
      <c r="IP11" s="144"/>
      <c r="IQ11" s="144"/>
    </row>
    <row r="12" spans="1:251" ht="27">
      <c r="A12" s="191" t="s">
        <v>800</v>
      </c>
      <c r="D12" s="145"/>
      <c r="E12" s="224" t="s">
        <v>941</v>
      </c>
      <c r="F12" s="165" t="s">
        <v>945</v>
      </c>
      <c r="G12" s="105" t="s">
        <v>931</v>
      </c>
      <c r="H12" s="2" t="s">
        <v>140</v>
      </c>
      <c r="I12" s="106" t="s">
        <v>949</v>
      </c>
      <c r="J12" s="33" t="s">
        <v>57</v>
      </c>
      <c r="K12" s="221" t="s">
        <v>952</v>
      </c>
      <c r="L12" s="229" t="s">
        <v>98</v>
      </c>
      <c r="M12" s="229" t="s">
        <v>822</v>
      </c>
      <c r="N12" s="159" t="s">
        <v>100</v>
      </c>
      <c r="O12" s="256">
        <v>3000</v>
      </c>
      <c r="P12" s="256">
        <v>2500</v>
      </c>
      <c r="Q12" s="226" t="d">
        <v>2009-12-21</v>
      </c>
      <c r="R12" s="226" t="d">
        <v>2013-12-20</v>
      </c>
      <c r="S12" s="226" t="d">
        <v>2017-12-20</v>
      </c>
      <c r="T12" s="45">
        <f>IF(ISBLANK(Q12),"",DATEDIF(Q12,S12,"d")/365)</f>
        <v>8.0027397260273965</v>
      </c>
      <c r="U12" s="108">
        <v>0.1</v>
      </c>
      <c r="V12" s="221" t="s">
        <v>955</v>
      </c>
      <c r="W12" s="221" t="s">
        <v>956</v>
      </c>
      <c r="X12" s="102">
        <f ca="1">IF(ISBLANK($E12), "",    IF(   ISERROR(  XIRR( OFFSET(펀드_거래,MATCH($E12,OFFSET(펀드_거래,0,0,ROWS(펀드_거래),1),0)-1,2,COUNTIF(펀드_거래,$E12),1), OFFSET(펀드_거래,MATCH($E12,OFFSET(펀드_거래,0,0,ROWS(펀드_거래),1),0)-1,3,COUNTIF(펀드_거래,$E12),1) )  ),   "N/A",   XIRR( OFFSET(펀드_거래,MATCH($E12,OFFSET(펀드_거래,0,0,ROWS(펀드_거래),1),0)-1,2,COUNTIF(펀드_거래,$E12),1), OFFSET(펀드_거래,MATCH($E12,OFFSET(펀드_거래,0,0,ROWS(펀드_거래),1),0)-1,3,COUNTIF(펀드_거래,$E12),1), IF(SUM(OFFSET(펀드_거래,MATCH($E12,OFFSET(펀드_거래,0,0,ROWS(펀드_거래),1),0)-1,2,COUNTIF(펀드_거래,$E12),1))&gt;0, 1%, -1%) )   )   )</f>
        <v>3.4640803337097167E-2</v>
      </c>
      <c r="Y12" s="109">
        <f ca="1">IF( ISBLANK($E12), "", IF(ISNUMBER(P12), (AD12+AE12+AF12+AJ12-AK12)/P12, "N/A")  )</f>
        <v>1.4359999999999999</v>
      </c>
      <c r="Z12" s="100" cm="1">
        <f t="array" aca="1" ref="Z12" ca="1">IF( ISBLANK($E12), "", SUMPRODUCT( (OFFSET(제안사_투자현황,0,1,ROWS(제안사_투자현황),1)=$E12)*1, ISTEXT(OFFSET(제안사_투자현황,0,4,ROWS(제안사_투자현황),1))*1 ) )</f>
        <v>2</v>
      </c>
      <c r="AA12" s="110" cm="1">
        <f t="array" aca="1" ref="AA12" ca="1">IF( ISBLANK($E12), "", SUMPRODUCT( (OFFSET(제안사_투자현황,0,1,ROWS(제안사_투자현황),1)=$E12)*1, OFFSET(제안사_투자현황,0,9,ROWS(제안사_투자현황),1)) )</f>
        <v>5000</v>
      </c>
      <c r="AB12" s="110" cm="1">
        <f t="array" aca="1" ref="AB12" ca="1">IF( ISBLANK($E12), "", SUMPRODUCT( (OFFSET(제안사_투자현황,0,1,ROWS(제안사_투자현황),1)=$E12)*1, OFFSET(제안사_투자현황,0,14,ROWS(제안사_투자현황),1)) )</f>
        <v>6000</v>
      </c>
      <c r="AC12" s="110" cm="1">
        <f t="array" aca="1" ref="AC12" ca="1">IF( ISBLANK($E12), "", SUMPRODUCT( (OFFSET(제안사_투자현황,0,1,ROWS(제안사_투자현황),1)=$E12)*1, OFFSET(제안사_투자현황,0,21,ROWS(제안사_투자현황),1)) )</f>
        <v>0</v>
      </c>
      <c r="AD12" s="110" cm="1">
        <f t="array" aca="1" ref="AD12" ca="1">IF( ISBLANK($E12), "", SUMPRODUCT( (OFFSET(제안사_투자현황,0,1,ROWS(제안사_투자현황),1)=$E12)*1, OFFSET(제안사_투자현황,0,22,ROWS(제안사_투자현황),1)) )</f>
        <v>0</v>
      </c>
      <c r="AE12" s="296" cm="1">
        <f t="array" aca="1" ref="AE12" ca="1">IF(   ISBLANK($E12),  "",   SUMPRODUCT( (OFFSET(펀드_거래,0,0,ROWS(펀드_거래),1)=$E12)*1, (OFFSET(펀드_거래,0,1,ROWS(펀드_거래),1)="현금분배")*1, OFFSET(펀드_거래,0,2,ROWS(펀드_거래),1)/1000000 )  +  SUMPRODUCT( (OFFSET(펀드_거래,0,0,ROWS(펀드_거래),1)=$E12)*1, (OFFSET(펀드_거래,0,1,ROWS(펀드_거래),1)="현물분배")*1, OFFSET(펀드_거래,0,2,ROWS(펀드_거래),1)/1000000 )  )</f>
        <v>3590</v>
      </c>
      <c r="AF12" s="111" cm="1">
        <f t="array" aca="1" ref="AF12" ca="1">IF( ISBLANK($E12), "", SUMPRODUCT( (OFFSET(펀드_거래,0,0,ROWS(펀드_거래),1)=$E12)*1, (OFFSET(펀드_거래,0,1,ROWS(펀드_거래),1)="성과보수")*1, OFFSET(펀드_거래,0,2,ROWS(펀드_거래),1)/1000000) )</f>
        <v>0</v>
      </c>
      <c r="AG12" s="112"/>
      <c r="AH12" s="113"/>
      <c r="AI12" s="113"/>
      <c r="AJ12" s="112"/>
      <c r="AK12" s="112"/>
      <c r="AL12" s="114">
        <f ca="1">IF( ISERROR(AD12+AJ12-AK12), "", AD12+AJ12-AK12 )</f>
        <v>0</v>
      </c>
      <c r="AM12" s="115"/>
      <c r="AN12" s="116"/>
      <c r="AO12" s="117"/>
      <c r="AP12" s="117"/>
      <c r="AQ12" s="81"/>
      <c r="AR12" s="116"/>
      <c r="AS12" s="117"/>
      <c r="AT12" s="117"/>
      <c r="AU12" s="81"/>
      <c r="AV12" s="116"/>
      <c r="AW12" s="117"/>
      <c r="AX12" s="117"/>
      <c r="AY12" s="81"/>
      <c r="AZ12" s="118"/>
      <c r="BA12" s="119"/>
      <c r="BB12" s="226" t="d">
        <v>2001-01-01</v>
      </c>
      <c r="BC12" s="226" t="d">
        <v>2009-01-01</v>
      </c>
      <c r="BD12" s="81"/>
      <c r="BE12" s="119"/>
      <c r="BF12" s="40"/>
      <c r="BG12" s="167"/>
      <c r="BH12" s="8"/>
      <c r="BI12" s="189"/>
      <c r="BJ12" s="167"/>
      <c r="BK12" s="167"/>
      <c r="BL12" s="8"/>
      <c r="BM12" s="190" cm="1">
        <f t="array" aca="1" ref="BM12" ca="1">IF(ISBLANK($E12),"",SUMPRODUCT((OFFSET(핵심운용인력_변경내역,0,0,ROWS(핵심운용인력_변경내역),1)=$E12)*1,(OFFSET(핵심운용인력_변경내역,0,1,ROWS(핵심운용인력_변경내역),1)="유출")*1))</f>
        <v>0</v>
      </c>
      <c r="BN12" s="8"/>
      <c r="BO12" s="191"/>
      <c r="BP12" s="121">
        <v>500</v>
      </c>
      <c r="BQ12" s="31">
        <v>500</v>
      </c>
      <c r="BR12" s="193"/>
      <c r="BS12" s="121">
        <v>500</v>
      </c>
      <c r="BT12" s="31">
        <v>500</v>
      </c>
      <c r="BU12" s="193"/>
      <c r="BV12" s="121">
        <v>500</v>
      </c>
      <c r="BW12" s="31">
        <v>500</v>
      </c>
      <c r="BX12" s="194"/>
      <c r="BY12" s="192"/>
      <c r="BZ12" s="194"/>
      <c r="CA12" s="192"/>
      <c r="CB12" s="194"/>
      <c r="CC12" s="192"/>
      <c r="CD12" s="194"/>
      <c r="CE12" s="192"/>
      <c r="CF12" s="194"/>
      <c r="CG12" s="192"/>
      <c r="CH12" s="144"/>
      <c r="CI12" s="144"/>
      <c r="CJ12" s="144"/>
      <c r="CK12" s="144"/>
      <c r="CL12" s="144"/>
      <c r="CM12" s="144"/>
      <c r="CN12" s="144"/>
      <c r="CO12" s="144"/>
      <c r="CP12" s="144"/>
      <c r="CQ12" s="144"/>
      <c r="CR12" s="144"/>
      <c r="CS12" s="144"/>
      <c r="CT12" s="144"/>
      <c r="CU12" s="144"/>
      <c r="CV12" s="144"/>
      <c r="CW12" s="144"/>
      <c r="CX12" s="144"/>
      <c r="CY12" s="144"/>
      <c r="CZ12" s="144"/>
      <c r="DA12" s="144"/>
      <c r="DB12" s="144"/>
      <c r="DC12" s="144"/>
      <c r="DD12" s="144"/>
      <c r="DE12" s="144"/>
      <c r="DF12" s="144"/>
      <c r="DG12" s="144"/>
      <c r="DH12" s="144"/>
      <c r="DI12" s="144"/>
      <c r="DJ12" s="144"/>
      <c r="DK12" s="144"/>
      <c r="DL12" s="144"/>
      <c r="DM12" s="144"/>
      <c r="DN12" s="144"/>
      <c r="DO12" s="144"/>
      <c r="DP12" s="144"/>
      <c r="DQ12" s="144"/>
      <c r="DR12" s="144"/>
      <c r="DS12" s="144"/>
      <c r="DT12" s="144"/>
      <c r="DU12" s="144"/>
      <c r="DV12" s="144"/>
      <c r="DW12" s="144"/>
      <c r="DX12" s="144"/>
      <c r="DY12" s="144"/>
      <c r="DZ12" s="144"/>
      <c r="EA12" s="144"/>
      <c r="EB12" s="144"/>
      <c r="EC12" s="144"/>
      <c r="ED12" s="144"/>
      <c r="EE12" s="144"/>
      <c r="EF12" s="144"/>
      <c r="EG12" s="144"/>
      <c r="EH12" s="144"/>
      <c r="EI12" s="144"/>
      <c r="EJ12" s="144"/>
      <c r="EK12" s="144"/>
      <c r="EL12" s="144"/>
      <c r="EM12" s="144"/>
      <c r="EN12" s="144"/>
      <c r="EO12" s="144"/>
      <c r="EP12" s="144"/>
      <c r="EQ12" s="144"/>
      <c r="ER12" s="144"/>
      <c r="ES12" s="144"/>
      <c r="ET12" s="144"/>
      <c r="EU12" s="144"/>
      <c r="EV12" s="144"/>
      <c r="EW12" s="144"/>
      <c r="EX12" s="144"/>
      <c r="EY12" s="144"/>
      <c r="EZ12" s="144"/>
      <c r="FA12" s="144"/>
      <c r="FB12" s="144"/>
      <c r="FC12" s="144"/>
      <c r="FD12" s="144"/>
      <c r="FE12" s="144"/>
      <c r="FF12" s="144"/>
      <c r="FG12" s="144"/>
      <c r="FH12" s="144"/>
      <c r="FI12" s="144"/>
      <c r="FJ12" s="144"/>
      <c r="FK12" s="144"/>
      <c r="FL12" s="144"/>
      <c r="FM12" s="144"/>
      <c r="FN12" s="144"/>
      <c r="FO12" s="144"/>
      <c r="FP12" s="144"/>
      <c r="FQ12" s="144"/>
      <c r="FR12" s="144"/>
      <c r="FS12" s="144"/>
      <c r="FT12" s="144"/>
      <c r="FU12" s="144"/>
      <c r="FV12" s="144"/>
      <c r="FW12" s="144"/>
      <c r="FX12" s="144"/>
      <c r="FY12" s="144"/>
      <c r="FZ12" s="144"/>
      <c r="GA12" s="144"/>
      <c r="GB12" s="144"/>
      <c r="GC12" s="144"/>
      <c r="GD12" s="144"/>
      <c r="GE12" s="144"/>
      <c r="GF12" s="144"/>
      <c r="GG12" s="144"/>
      <c r="GH12" s="144"/>
      <c r="GI12" s="144"/>
      <c r="GJ12" s="144"/>
      <c r="GK12" s="144"/>
      <c r="GL12" s="144"/>
      <c r="GM12" s="144"/>
      <c r="GN12" s="144"/>
      <c r="GO12" s="144"/>
      <c r="GP12" s="144"/>
      <c r="GQ12" s="144"/>
      <c r="GR12" s="144"/>
      <c r="GS12" s="144"/>
      <c r="GT12" s="144"/>
      <c r="GU12" s="144"/>
      <c r="GV12" s="144"/>
      <c r="GW12" s="144"/>
      <c r="GX12" s="144"/>
      <c r="GY12" s="144"/>
      <c r="GZ12" s="144"/>
      <c r="HA12" s="144"/>
      <c r="HB12" s="144"/>
      <c r="HC12" s="144"/>
      <c r="HD12" s="144"/>
      <c r="HE12" s="144"/>
      <c r="HF12" s="144"/>
      <c r="HG12" s="144"/>
      <c r="HH12" s="144"/>
      <c r="HI12" s="144"/>
      <c r="HJ12" s="144"/>
      <c r="HK12" s="144"/>
      <c r="HL12" s="144"/>
      <c r="HM12" s="144"/>
      <c r="HN12" s="144"/>
      <c r="HO12" s="144"/>
      <c r="HP12" s="144"/>
      <c r="HQ12" s="144"/>
      <c r="HR12" s="144"/>
      <c r="HS12" s="144"/>
      <c r="HT12" s="144"/>
      <c r="HU12" s="144"/>
      <c r="HV12" s="144"/>
      <c r="HW12" s="144"/>
      <c r="HX12" s="144"/>
      <c r="HY12" s="144"/>
      <c r="HZ12" s="144"/>
      <c r="IA12" s="144"/>
      <c r="IB12" s="144"/>
      <c r="IC12" s="144"/>
      <c r="ID12" s="144"/>
      <c r="IE12" s="144"/>
      <c r="IF12" s="144"/>
      <c r="IG12" s="144"/>
      <c r="IH12" s="144"/>
      <c r="II12" s="144"/>
      <c r="IJ12" s="144"/>
      <c r="IK12" s="144"/>
      <c r="IL12" s="144"/>
      <c r="IM12" s="144"/>
      <c r="IN12" s="144"/>
      <c r="IO12" s="144"/>
      <c r="IP12" s="144"/>
      <c r="IQ12" s="144"/>
    </row>
    <row r="13" spans="1:251" ht="27">
      <c r="D13" s="145"/>
      <c r="E13" s="224" t="s">
        <v>942</v>
      </c>
      <c r="F13" s="165" t="s">
        <v>946</v>
      </c>
      <c r="G13" s="105" t="s">
        <v>931</v>
      </c>
      <c r="H13" s="2" t="s">
        <v>56</v>
      </c>
      <c r="I13" s="106" t="s">
        <v>950</v>
      </c>
      <c r="J13" s="33" t="s">
        <v>57</v>
      </c>
      <c r="K13" s="221" t="s">
        <v>952</v>
      </c>
      <c r="L13" s="229" t="s">
        <v>116</v>
      </c>
      <c r="M13" s="229" t="s">
        <v>151</v>
      </c>
      <c r="N13" s="159" t="s">
        <v>113</v>
      </c>
      <c r="O13" s="256">
        <v>3000</v>
      </c>
      <c r="P13" s="256">
        <v>3000</v>
      </c>
      <c r="Q13" s="226" t="d">
        <v>2009-12-21</v>
      </c>
      <c r="R13" s="226" t="d">
        <v>2013-12-20</v>
      </c>
      <c r="S13" s="226" t="d">
        <v>2017-12-20</v>
      </c>
      <c r="T13" s="45">
        <f>IF(ISBLANK(Q13),"",DATEDIF(Q13,S13,"d")/365)</f>
        <v>8.0027397260273965</v>
      </c>
      <c r="U13" s="108">
        <v>0.1</v>
      </c>
      <c r="V13" s="221" t="s">
        <v>955</v>
      </c>
      <c r="W13" s="221" t="s">
        <v>956</v>
      </c>
      <c r="X13" s="102">
        <f ca="1">IF(ISBLANK($E13), "",    IF(   ISERROR(  XIRR( OFFSET(펀드_거래,MATCH($E13,OFFSET(펀드_거래,0,0,ROWS(펀드_거래),1),0)-1,2,COUNTIF(펀드_거래,$E13),1), OFFSET(펀드_거래,MATCH($E13,OFFSET(펀드_거래,0,0,ROWS(펀드_거래),1),0)-1,3,COUNTIF(펀드_거래,$E13),1) )  ),   "N/A",   XIRR( OFFSET(펀드_거래,MATCH($E13,OFFSET(펀드_거래,0,0,ROWS(펀드_거래),1),0)-1,2,COUNTIF(펀드_거래,$E13),1), OFFSET(펀드_거래,MATCH($E13,OFFSET(펀드_거래,0,0,ROWS(펀드_거래),1),0)-1,3,COUNTIF(펀드_거래,$E13),1), IF(SUM(OFFSET(펀드_거래,MATCH($E13,OFFSET(펀드_거래,0,0,ROWS(펀드_거래),1),0)-1,2,COUNTIF(펀드_거래,$E13),1))&gt;0, 1%, -1%) )   )   )</f>
        <v>0.13875514507293707</v>
      </c>
      <c r="Y13" s="109">
        <f ca="1">IF( ISBLANK($E13), "", IF(ISNUMBER(P13), (AD13+AE13+AF13+AJ13-AK13)/P13, "N/A")  )</f>
        <v>5.2</v>
      </c>
      <c r="Z13" s="100" cm="1">
        <f t="array" aca="1" ref="Z13" ca="1">IF( ISBLANK($E13), "", SUMPRODUCT( (OFFSET(제안사_투자현황,0,1,ROWS(제안사_투자현황),1)=$E13)*1, ISTEXT(OFFSET(제안사_투자현황,0,4,ROWS(제안사_투자현황),1))*1 ) )</f>
        <v>0</v>
      </c>
      <c r="AA13" s="110" cm="1">
        <f t="array" aca="1" ref="AA13" ca="1">IF( ISBLANK($E13), "", SUMPRODUCT( (OFFSET(제안사_투자현황,0,1,ROWS(제안사_투자현황),1)=$E13)*1, OFFSET(제안사_투자현황,0,9,ROWS(제안사_투자현황),1)) )</f>
        <v>0</v>
      </c>
      <c r="AB13" s="110" cm="1">
        <f t="array" aca="1" ref="AB13" ca="1">IF( ISBLANK($E13), "", SUMPRODUCT( (OFFSET(제안사_투자현황,0,1,ROWS(제안사_투자현황),1)=$E13)*1, OFFSET(제안사_투자현황,0,14,ROWS(제안사_투자현황),1)) )</f>
        <v>0</v>
      </c>
      <c r="AC13" s="110" cm="1">
        <f t="array" aca="1" ref="AC13" ca="1">IF( ISBLANK($E13), "", SUMPRODUCT( (OFFSET(제안사_투자현황,0,1,ROWS(제안사_투자현황),1)=$E13)*1, OFFSET(제안사_투자현황,0,21,ROWS(제안사_투자현황),1)) )</f>
        <v>0</v>
      </c>
      <c r="AD13" s="110" cm="1">
        <f t="array" aca="1" ref="AD13" ca="1">IF( ISBLANK($E13), "", SUMPRODUCT( (OFFSET(제안사_투자현황,0,1,ROWS(제안사_투자현황),1)=$E13)*1, OFFSET(제안사_투자현황,0,22,ROWS(제안사_투자현황),1)) )</f>
        <v>0</v>
      </c>
      <c r="AE13" s="296" cm="1">
        <f t="array" aca="1" ref="AE13" ca="1">IF(   ISBLANK($E13),  "",   SUMPRODUCT( (OFFSET(펀드_거래,0,0,ROWS(펀드_거래),1)=$E13)*1, (OFFSET(펀드_거래,0,1,ROWS(펀드_거래),1)="현금분배")*1, OFFSET(펀드_거래,0,2,ROWS(펀드_거래),1)/1000000 )  +  SUMPRODUCT( (OFFSET(펀드_거래,0,0,ROWS(펀드_거래),1)=$E13)*1, (OFFSET(펀드_거래,0,1,ROWS(펀드_거래),1)="현물분배")*1, OFFSET(펀드_거래,0,2,ROWS(펀드_거래),1)/1000000 )  )</f>
        <v>15600</v>
      </c>
      <c r="AF13" s="111" cm="1">
        <f t="array" aca="1" ref="AF13" ca="1">IF( ISBLANK($E13), "", SUMPRODUCT( (OFFSET(펀드_거래,0,0,ROWS(펀드_거래),1)=$E13)*1, (OFFSET(펀드_거래,0,1,ROWS(펀드_거래),1)="성과보수")*1, OFFSET(펀드_거래,0,2,ROWS(펀드_거래),1)/1000000) )</f>
        <v>0</v>
      </c>
      <c r="AG13" s="112"/>
      <c r="AH13" s="113"/>
      <c r="AI13" s="113"/>
      <c r="AJ13" s="112"/>
      <c r="AK13" s="112"/>
      <c r="AL13" s="114">
        <f ca="1">IF( ISERROR(AD13+AJ13-AK13), "", AD13+AJ13-AK13 )</f>
        <v>0</v>
      </c>
      <c r="AM13" s="115"/>
      <c r="AN13" s="116"/>
      <c r="AO13" s="117"/>
      <c r="AP13" s="117"/>
      <c r="AQ13" s="81"/>
      <c r="AR13" s="116"/>
      <c r="AS13" s="117"/>
      <c r="AT13" s="117"/>
      <c r="AU13" s="81"/>
      <c r="AV13" s="116"/>
      <c r="AW13" s="117"/>
      <c r="AX13" s="117"/>
      <c r="AY13" s="81"/>
      <c r="AZ13" s="118"/>
      <c r="BA13" s="119"/>
      <c r="BB13" s="226" t="d">
        <v>2001-01-01</v>
      </c>
      <c r="BC13" s="226" t="d">
        <v>2009-01-01</v>
      </c>
      <c r="BD13" s="81"/>
      <c r="BE13" s="119"/>
      <c r="BF13" s="40"/>
      <c r="BG13" s="167"/>
      <c r="BH13" s="8"/>
      <c r="BI13" s="189"/>
      <c r="BJ13" s="167"/>
      <c r="BK13" s="167"/>
      <c r="BL13" s="8"/>
      <c r="BM13" s="190" cm="1">
        <f t="array" aca="1" ref="BM13" ca="1">IF(ISBLANK($E13),"",SUMPRODUCT((OFFSET(핵심운용인력_변경내역,0,0,ROWS(핵심운용인력_변경내역),1)=$E13)*1,(OFFSET(핵심운용인력_변경내역,0,1,ROWS(핵심운용인력_변경내역),1)="유출")*1))</f>
        <v>1</v>
      </c>
      <c r="BN13" s="8"/>
      <c r="BO13" s="191"/>
      <c r="BP13" s="121">
        <v>500</v>
      </c>
      <c r="BQ13" s="31">
        <v>500</v>
      </c>
      <c r="BR13" s="193"/>
      <c r="BS13" s="121">
        <v>500</v>
      </c>
      <c r="BT13" s="31">
        <v>500</v>
      </c>
      <c r="BU13" s="193"/>
      <c r="BV13" s="121">
        <v>500</v>
      </c>
      <c r="BW13" s="31">
        <v>500</v>
      </c>
      <c r="BX13" s="194"/>
      <c r="BY13" s="192"/>
      <c r="BZ13" s="194"/>
      <c r="CA13" s="192"/>
      <c r="CB13" s="194"/>
      <c r="CC13" s="192"/>
      <c r="CD13" s="194"/>
      <c r="CE13" s="192"/>
      <c r="CF13" s="194"/>
      <c r="CG13" s="192"/>
      <c r="CH13" s="144"/>
      <c r="CI13" s="144"/>
      <c r="CJ13" s="144"/>
      <c r="CK13" s="144"/>
      <c r="CL13" s="144"/>
      <c r="CM13" s="144"/>
      <c r="CN13" s="144"/>
      <c r="CO13" s="144"/>
      <c r="CP13" s="144"/>
      <c r="CQ13" s="144"/>
      <c r="CR13" s="144"/>
      <c r="CS13" s="144"/>
      <c r="CT13" s="144"/>
      <c r="CU13" s="144"/>
      <c r="CV13" s="144"/>
      <c r="CW13" s="144"/>
      <c r="CX13" s="144"/>
      <c r="CY13" s="144"/>
      <c r="CZ13" s="144"/>
      <c r="DA13" s="144"/>
      <c r="DB13" s="144"/>
      <c r="DC13" s="144"/>
      <c r="DD13" s="144"/>
      <c r="DE13" s="144"/>
      <c r="DF13" s="144"/>
      <c r="DG13" s="144"/>
      <c r="DH13" s="144"/>
      <c r="DI13" s="144"/>
      <c r="DJ13" s="144"/>
      <c r="DK13" s="144"/>
      <c r="DL13" s="144"/>
      <c r="DM13" s="144"/>
      <c r="DN13" s="144"/>
      <c r="DO13" s="144"/>
      <c r="DP13" s="144"/>
      <c r="DQ13" s="144"/>
      <c r="DR13" s="144"/>
      <c r="DS13" s="144"/>
      <c r="DT13" s="144"/>
      <c r="DU13" s="144"/>
      <c r="DV13" s="144"/>
      <c r="DW13" s="144"/>
      <c r="DX13" s="144"/>
      <c r="DY13" s="144"/>
      <c r="DZ13" s="144"/>
      <c r="EA13" s="144"/>
      <c r="EB13" s="144"/>
      <c r="EC13" s="144"/>
      <c r="ED13" s="144"/>
      <c r="EE13" s="144"/>
      <c r="EF13" s="144"/>
      <c r="EG13" s="144"/>
      <c r="EH13" s="144"/>
      <c r="EI13" s="144"/>
      <c r="EJ13" s="144"/>
      <c r="EK13" s="144"/>
      <c r="EL13" s="144"/>
      <c r="EM13" s="144"/>
      <c r="EN13" s="144"/>
      <c r="EO13" s="144"/>
      <c r="EP13" s="144"/>
      <c r="EQ13" s="144"/>
      <c r="ER13" s="144"/>
      <c r="ES13" s="144"/>
      <c r="ET13" s="144"/>
      <c r="EU13" s="144"/>
      <c r="EV13" s="144"/>
      <c r="EW13" s="144"/>
      <c r="EX13" s="144"/>
      <c r="EY13" s="144"/>
      <c r="EZ13" s="144"/>
      <c r="FA13" s="144"/>
      <c r="FB13" s="144"/>
      <c r="FC13" s="144"/>
      <c r="FD13" s="144"/>
      <c r="FE13" s="144"/>
      <c r="FF13" s="144"/>
      <c r="FG13" s="144"/>
      <c r="FH13" s="144"/>
      <c r="FI13" s="144"/>
      <c r="FJ13" s="144"/>
      <c r="FK13" s="144"/>
      <c r="FL13" s="144"/>
      <c r="FM13" s="144"/>
      <c r="FN13" s="144"/>
      <c r="FO13" s="144"/>
      <c r="FP13" s="144"/>
      <c r="FQ13" s="144"/>
      <c r="FR13" s="144"/>
      <c r="FS13" s="144"/>
      <c r="FT13" s="144"/>
      <c r="FU13" s="144"/>
      <c r="FV13" s="144"/>
      <c r="FW13" s="144"/>
      <c r="FX13" s="144"/>
      <c r="FY13" s="144"/>
      <c r="FZ13" s="144"/>
      <c r="GA13" s="144"/>
      <c r="GB13" s="144"/>
      <c r="GC13" s="144"/>
      <c r="GD13" s="144"/>
      <c r="GE13" s="144"/>
      <c r="GF13" s="144"/>
      <c r="GG13" s="144"/>
      <c r="GH13" s="144"/>
      <c r="GI13" s="144"/>
      <c r="GJ13" s="144"/>
      <c r="GK13" s="144"/>
      <c r="GL13" s="144"/>
      <c r="GM13" s="144"/>
      <c r="GN13" s="144"/>
      <c r="GO13" s="144"/>
      <c r="GP13" s="144"/>
      <c r="GQ13" s="144"/>
      <c r="GR13" s="144"/>
      <c r="GS13" s="144"/>
      <c r="GT13" s="144"/>
      <c r="GU13" s="144"/>
      <c r="GV13" s="144"/>
      <c r="GW13" s="144"/>
      <c r="GX13" s="144"/>
      <c r="GY13" s="144"/>
      <c r="GZ13" s="144"/>
      <c r="HA13" s="144"/>
      <c r="HB13" s="144"/>
      <c r="HC13" s="144"/>
      <c r="HD13" s="144"/>
      <c r="HE13" s="144"/>
      <c r="HF13" s="144"/>
      <c r="HG13" s="144"/>
      <c r="HH13" s="144"/>
      <c r="HI13" s="144"/>
      <c r="HJ13" s="144"/>
      <c r="HK13" s="144"/>
      <c r="HL13" s="144"/>
      <c r="HM13" s="144"/>
      <c r="HN13" s="144"/>
      <c r="HO13" s="144"/>
      <c r="HP13" s="144"/>
      <c r="HQ13" s="144"/>
      <c r="HR13" s="144"/>
      <c r="HS13" s="144"/>
      <c r="HT13" s="144"/>
      <c r="HU13" s="144"/>
      <c r="HV13" s="144"/>
      <c r="HW13" s="144"/>
      <c r="HX13" s="144"/>
      <c r="HY13" s="144"/>
      <c r="HZ13" s="144"/>
      <c r="IA13" s="144"/>
      <c r="IB13" s="144"/>
      <c r="IC13" s="144"/>
      <c r="ID13" s="144"/>
      <c r="IE13" s="144"/>
      <c r="IF13" s="144"/>
      <c r="IG13" s="144"/>
      <c r="IH13" s="144"/>
      <c r="II13" s="144"/>
      <c r="IJ13" s="144"/>
      <c r="IK13" s="144"/>
      <c r="IL13" s="144"/>
      <c r="IM13" s="144"/>
      <c r="IN13" s="144"/>
      <c r="IO13" s="144"/>
      <c r="IP13" s="144"/>
      <c r="IQ13" s="144"/>
    </row>
    <row r="14" spans="1:251" s="145" customFormat="1" ht="27">
      <c r="E14" s="224" t="s">
        <v>943</v>
      </c>
      <c r="F14" s="165" t="s">
        <v>946</v>
      </c>
      <c r="G14" s="105" t="s">
        <v>931</v>
      </c>
      <c r="H14" s="2" t="s">
        <v>56</v>
      </c>
      <c r="I14" s="106" t="s">
        <v>951</v>
      </c>
      <c r="J14" s="221" t="s">
        <v>57</v>
      </c>
      <c r="K14" s="221" t="s">
        <v>952</v>
      </c>
      <c r="L14" s="229" t="s">
        <v>58</v>
      </c>
      <c r="M14" s="229" t="s">
        <v>59</v>
      </c>
      <c r="N14" s="159" t="s">
        <v>100</v>
      </c>
      <c r="O14" s="256">
        <v>3000</v>
      </c>
      <c r="P14" s="256">
        <v>3000</v>
      </c>
      <c r="Q14" s="226" t="d">
        <v>2009-12-21</v>
      </c>
      <c r="R14" s="226" t="d">
        <v>2013-12-20</v>
      </c>
      <c r="S14" s="226" t="d">
        <v>2017-12-20</v>
      </c>
      <c r="T14" s="45">
        <f>IF(ISBLANK(Q14),"",DATEDIF(Q14,S14,"d")/365)</f>
        <v>8.0027397260273965</v>
      </c>
      <c r="U14" s="108">
        <v>0.1</v>
      </c>
      <c r="V14" s="221" t="s">
        <v>955</v>
      </c>
      <c r="W14" s="221" t="s">
        <v>956</v>
      </c>
      <c r="X14" s="102">
        <f ca="1">IF(ISBLANK($E14), "",    IF(   ISERROR(  XIRR( OFFSET(펀드_거래,MATCH($E14,OFFSET(펀드_거래,0,0,ROWS(펀드_거래),1),0)-1,2,COUNTIF(펀드_거래,$E14),1), OFFSET(펀드_거래,MATCH($E14,OFFSET(펀드_거래,0,0,ROWS(펀드_거래),1),0)-1,3,COUNTIF(펀드_거래,$E14),1) )  ),   "N/A",   XIRR( OFFSET(펀드_거래,MATCH($E14,OFFSET(펀드_거래,0,0,ROWS(펀드_거래),1),0)-1,2,COUNTIF(펀드_거래,$E14),1), OFFSET(펀드_거래,MATCH($E14,OFFSET(펀드_거래,0,0,ROWS(펀드_거래),1),0)-1,3,COUNTIF(펀드_거래,$E14),1), IF(SUM(OFFSET(펀드_거래,MATCH($E14,OFFSET(펀드_거래,0,0,ROWS(펀드_거래),1),0)-1,2,COUNTIF(펀드_거래,$E14),1))&gt;0, 1%, -1%) )   )   )</f>
        <v>0.43292170047760015</v>
      </c>
      <c r="Y14" s="109">
        <f ca="1">IF( ISBLANK($E14), "", IF(ISNUMBER(P14), (AD14+AE14+AF14+AJ14-AK14)/P14, "N/A")  )</f>
        <v>2</v>
      </c>
      <c r="Z14" s="100" cm="1">
        <f t="array" aca="1" ref="Z14" ca="1">IF( ISBLANK($E14), "", SUMPRODUCT( (OFFSET(제안사_투자현황,0,1,ROWS(제안사_투자현황),1)=$E14)*1, ISTEXT(OFFSET(제안사_투자현황,0,4,ROWS(제안사_투자현황),1))*1 ) )</f>
        <v>0</v>
      </c>
      <c r="AA14" s="110" cm="1">
        <f t="array" aca="1" ref="AA14" ca="1">IF( ISBLANK($E14), "", SUMPRODUCT( (OFFSET(제안사_투자현황,0,1,ROWS(제안사_투자현황),1)=$E14)*1, OFFSET(제안사_투자현황,0,9,ROWS(제안사_투자현황),1)) )</f>
        <v>0</v>
      </c>
      <c r="AB14" s="110" cm="1">
        <f t="array" aca="1" ref="AB14" ca="1">IF( ISBLANK($E14), "", SUMPRODUCT( (OFFSET(제안사_투자현황,0,1,ROWS(제안사_투자현황),1)=$E14)*1, OFFSET(제안사_투자현황,0,14,ROWS(제안사_투자현황),1)) )</f>
        <v>0</v>
      </c>
      <c r="AC14" s="110" cm="1">
        <f t="array" aca="1" ref="AC14" ca="1">IF( ISBLANK($E14), "", SUMPRODUCT( (OFFSET(제안사_투자현황,0,1,ROWS(제안사_투자현황),1)=$E14)*1, OFFSET(제안사_투자현황,0,21,ROWS(제안사_투자현황),1)) )</f>
        <v>0</v>
      </c>
      <c r="AD14" s="110" cm="1">
        <f t="array" aca="1" ref="AD14" ca="1">IF( ISBLANK($E14), "", SUMPRODUCT( (OFFSET(제안사_투자현황,0,1,ROWS(제안사_투자현황),1)=$E14)*1, OFFSET(제안사_투자현황,0,22,ROWS(제안사_투자현황),1)) )</f>
        <v>0</v>
      </c>
      <c r="AE14" s="296" cm="1">
        <f t="array" aca="1" ref="AE14" ca="1">IF(   ISBLANK($E14),  "",   SUMPRODUCT( (OFFSET(펀드_거래,0,0,ROWS(펀드_거래),1)=$E14)*1, (OFFSET(펀드_거래,0,1,ROWS(펀드_거래),1)="현금분배")*1, OFFSET(펀드_거래,0,2,ROWS(펀드_거래),1)/1000000 )  +  SUMPRODUCT( (OFFSET(펀드_거래,0,0,ROWS(펀드_거래),1)=$E14)*1, (OFFSET(펀드_거래,0,1,ROWS(펀드_거래),1)="현물분배")*1, OFFSET(펀드_거래,0,2,ROWS(펀드_거래),1)/1000000 )  )</f>
        <v>6000</v>
      </c>
      <c r="AF14" s="111" cm="1">
        <f t="array" aca="1" ref="AF14" ca="1">IF( ISBLANK($E14), "", SUMPRODUCT( (OFFSET(펀드_거래,0,0,ROWS(펀드_거래),1)=$E14)*1, (OFFSET(펀드_거래,0,1,ROWS(펀드_거래),1)="성과보수")*1, OFFSET(펀드_거래,0,2,ROWS(펀드_거래),1)/1000000) )</f>
        <v>0</v>
      </c>
      <c r="AG14" s="112"/>
      <c r="AH14" s="113"/>
      <c r="AI14" s="113"/>
      <c r="AJ14" s="112"/>
      <c r="AK14" s="112"/>
      <c r="AL14" s="114">
        <f ca="1">IF( ISERROR(AD14+AJ14-AK14), "", AD14+AJ14-AK14 )</f>
        <v>0</v>
      </c>
      <c r="AM14" s="115"/>
      <c r="AN14" s="116"/>
      <c r="AO14" s="117"/>
      <c r="AP14" s="117"/>
      <c r="AQ14" s="81"/>
      <c r="AR14" s="116"/>
      <c r="AS14" s="117"/>
      <c r="AT14" s="117"/>
      <c r="AU14" s="81"/>
      <c r="AV14" s="116"/>
      <c r="AW14" s="117"/>
      <c r="AX14" s="117"/>
      <c r="AY14" s="81"/>
      <c r="AZ14" s="118"/>
      <c r="BA14" s="119"/>
      <c r="BB14" s="226" t="d">
        <v>2001-01-01</v>
      </c>
      <c r="BC14" s="226" t="d">
        <v>2009-01-01</v>
      </c>
      <c r="BD14" s="81"/>
      <c r="BE14" s="119"/>
      <c r="BF14" s="226"/>
      <c r="BG14" s="167"/>
      <c r="BH14" s="8"/>
      <c r="BI14" s="189"/>
      <c r="BJ14" s="167"/>
      <c r="BK14" s="167"/>
      <c r="BL14" s="8"/>
      <c r="BM14" s="190" cm="1">
        <f t="array" aca="1" ref="BM14" ca="1">IF(ISBLANK($E14),"",SUMPRODUCT((OFFSET(핵심운용인력_변경내역,0,0,ROWS(핵심운용인력_변경내역),1)=$E14)*1,(OFFSET(핵심운용인력_변경내역,0,1,ROWS(핵심운용인력_변경내역),1)="유출")*1))</f>
        <v>0</v>
      </c>
      <c r="BN14" s="8"/>
      <c r="BO14" s="191"/>
      <c r="BP14" s="121">
        <v>500</v>
      </c>
      <c r="BQ14" s="31">
        <v>500</v>
      </c>
      <c r="BR14" s="193"/>
      <c r="BS14" s="121">
        <v>500</v>
      </c>
      <c r="BT14" s="31">
        <v>500</v>
      </c>
      <c r="BU14" s="193"/>
      <c r="BV14" s="121">
        <v>500</v>
      </c>
      <c r="BW14" s="31">
        <v>500</v>
      </c>
      <c r="BX14" s="194"/>
      <c r="BY14" s="192"/>
      <c r="BZ14" s="194"/>
      <c r="CA14" s="192"/>
      <c r="CB14" s="194"/>
      <c r="CC14" s="192"/>
      <c r="CD14" s="194"/>
      <c r="CE14" s="192"/>
      <c r="CF14" s="194"/>
      <c r="CG14" s="192"/>
      <c r="CH14" s="144"/>
      <c r="CI14" s="144"/>
      <c r="CJ14" s="144"/>
      <c r="CK14" s="144"/>
      <c r="CL14" s="144"/>
      <c r="CM14" s="144"/>
      <c r="CN14" s="144"/>
      <c r="CO14" s="144"/>
      <c r="CP14" s="144"/>
      <c r="CQ14" s="144"/>
      <c r="CR14" s="144"/>
      <c r="CS14" s="144"/>
      <c r="CT14" s="144"/>
      <c r="CU14" s="144"/>
      <c r="CV14" s="144"/>
      <c r="CW14" s="144"/>
      <c r="CX14" s="144"/>
      <c r="CY14" s="144"/>
      <c r="CZ14" s="144"/>
      <c r="DA14" s="144"/>
      <c r="DB14" s="144"/>
      <c r="DC14" s="144"/>
      <c r="DD14" s="144"/>
      <c r="DE14" s="144"/>
      <c r="DF14" s="144"/>
      <c r="DG14" s="144"/>
      <c r="DH14" s="144"/>
      <c r="DI14" s="144"/>
      <c r="DJ14" s="144"/>
      <c r="DK14" s="144"/>
      <c r="DL14" s="144"/>
      <c r="DM14" s="144"/>
      <c r="DN14" s="144"/>
      <c r="DO14" s="144"/>
      <c r="DP14" s="144"/>
      <c r="DQ14" s="144"/>
      <c r="DR14" s="144"/>
      <c r="DS14" s="144"/>
      <c r="DT14" s="144"/>
      <c r="DU14" s="144"/>
      <c r="DV14" s="144"/>
      <c r="DW14" s="144"/>
      <c r="DX14" s="144"/>
      <c r="DY14" s="144"/>
      <c r="DZ14" s="144"/>
      <c r="EA14" s="144"/>
      <c r="EB14" s="144"/>
      <c r="EC14" s="144"/>
      <c r="ED14" s="144"/>
      <c r="EE14" s="144"/>
      <c r="EF14" s="144"/>
      <c r="EG14" s="144"/>
      <c r="EH14" s="144"/>
      <c r="EI14" s="144"/>
      <c r="EJ14" s="144"/>
      <c r="EK14" s="144"/>
      <c r="EL14" s="144"/>
      <c r="EM14" s="144"/>
      <c r="EN14" s="144"/>
      <c r="EO14" s="144"/>
      <c r="EP14" s="144"/>
      <c r="EQ14" s="144"/>
      <c r="ER14" s="144"/>
      <c r="ES14" s="144"/>
      <c r="ET14" s="144"/>
      <c r="EU14" s="144"/>
      <c r="EV14" s="144"/>
      <c r="EW14" s="144"/>
      <c r="EX14" s="144"/>
      <c r="EY14" s="144"/>
      <c r="EZ14" s="144"/>
      <c r="FA14" s="144"/>
      <c r="FB14" s="144"/>
      <c r="FC14" s="144"/>
      <c r="FD14" s="144"/>
      <c r="FE14" s="144"/>
      <c r="FF14" s="144"/>
      <c r="FG14" s="144"/>
      <c r="FH14" s="144"/>
      <c r="FI14" s="144"/>
      <c r="FJ14" s="144"/>
      <c r="FK14" s="144"/>
      <c r="FL14" s="144"/>
      <c r="FM14" s="144"/>
      <c r="FN14" s="144"/>
      <c r="FO14" s="144"/>
      <c r="FP14" s="144"/>
      <c r="FQ14" s="144"/>
      <c r="FR14" s="144"/>
      <c r="FS14" s="144"/>
      <c r="FT14" s="144"/>
      <c r="FU14" s="144"/>
      <c r="FV14" s="144"/>
      <c r="FW14" s="144"/>
      <c r="FX14" s="144"/>
      <c r="FY14" s="144"/>
      <c r="FZ14" s="144"/>
      <c r="GA14" s="144"/>
      <c r="GB14" s="144"/>
      <c r="GC14" s="144"/>
      <c r="GD14" s="144"/>
      <c r="GE14" s="144"/>
      <c r="GF14" s="144"/>
      <c r="GG14" s="144"/>
      <c r="GH14" s="144"/>
      <c r="GI14" s="144"/>
      <c r="GJ14" s="144"/>
      <c r="GK14" s="144"/>
      <c r="GL14" s="144"/>
      <c r="GM14" s="144"/>
      <c r="GN14" s="144"/>
      <c r="GO14" s="144"/>
      <c r="GP14" s="144"/>
      <c r="GQ14" s="144"/>
      <c r="GR14" s="144"/>
      <c r="GS14" s="144"/>
      <c r="GT14" s="144"/>
      <c r="GU14" s="144"/>
      <c r="GV14" s="144"/>
      <c r="GW14" s="144"/>
      <c r="GX14" s="144"/>
      <c r="GY14" s="144"/>
      <c r="GZ14" s="144"/>
      <c r="HA14" s="144"/>
      <c r="HB14" s="144"/>
      <c r="HC14" s="144"/>
      <c r="HD14" s="144"/>
      <c r="HE14" s="144"/>
      <c r="HF14" s="144"/>
      <c r="HG14" s="144"/>
      <c r="HH14" s="144"/>
      <c r="HI14" s="144"/>
      <c r="HJ14" s="144"/>
      <c r="HK14" s="144"/>
      <c r="HL14" s="144"/>
      <c r="HM14" s="144"/>
      <c r="HN14" s="144"/>
      <c r="HO14" s="144"/>
      <c r="HP14" s="144"/>
      <c r="HQ14" s="144"/>
      <c r="HR14" s="144"/>
      <c r="HS14" s="144"/>
      <c r="HT14" s="144"/>
      <c r="HU14" s="144"/>
      <c r="HV14" s="144"/>
      <c r="HW14" s="144"/>
      <c r="HX14" s="144"/>
      <c r="HY14" s="144"/>
      <c r="HZ14" s="144"/>
      <c r="IA14" s="144"/>
      <c r="IB14" s="144"/>
      <c r="IC14" s="144"/>
      <c r="ID14" s="144"/>
      <c r="IE14" s="144"/>
      <c r="IF14" s="144"/>
      <c r="IG14" s="144"/>
      <c r="IH14" s="144"/>
      <c r="II14" s="144"/>
      <c r="IJ14" s="144"/>
      <c r="IK14" s="144"/>
      <c r="IL14" s="144"/>
      <c r="IM14" s="144"/>
      <c r="IN14" s="144"/>
      <c r="IO14" s="144"/>
      <c r="IP14" s="144"/>
      <c r="IQ14" s="144"/>
    </row>
  </sheetData>
  <mergeCells count="30">
    <mergeCell ref="H4:N4"/>
    <mergeCell ref="E4:G4"/>
    <mergeCell ref="BA4:BD4"/>
    <mergeCell ref="Z4:AB4"/>
    <mergeCell ref="AC4:AD4"/>
    <mergeCell ref="AE4:AI4"/>
    <mergeCell ref="AJ4:AJ5"/>
    <mergeCell ref="AK4:AK5"/>
    <mergeCell ref="AL4:AL5"/>
    <mergeCell ref="AM4:AM5"/>
    <mergeCell ref="AN4:AQ4"/>
    <mergeCell ref="AR4:AU4"/>
    <mergeCell ref="AV4:AY4"/>
    <mergeCell ref="AZ4:AZ5"/>
    <mergeCell ref="O4:P4"/>
    <mergeCell ref="Q4:T4"/>
    <mergeCell ref="U4:W4"/>
    <mergeCell ref="BU4:BW4"/>
    <mergeCell ref="BX4:BY4"/>
    <mergeCell ref="X4:Y4"/>
    <mergeCell ref="BZ4:CA4"/>
    <mergeCell ref="CD4:CE4"/>
    <mergeCell ref="CF4:CG4"/>
    <mergeCell ref="CB4:CC4"/>
    <mergeCell ref="BE4:BH4"/>
    <mergeCell ref="BI4:BL4"/>
    <mergeCell ref="BM4:BM5"/>
    <mergeCell ref="BN4:BN5"/>
    <mergeCell ref="BO4:BQ4"/>
    <mergeCell ref="BR4:BT4"/>
  </mergeCells>
  <phoneticPr fontId="1" type="noConversion"/>
  <dataValidations count="8">
    <dataValidation type="list" allowBlank="1" showInputMessage="1" showErrorMessage="1" sqref="N6:N14 AY6:AY14 AU6:AU14 AQ6:AQ14 BD6:BD14 BL6:BL14 BH6:BH14">
      <formula1>여부</formula1>
    </dataValidation>
    <dataValidation allowBlank="1" showInputMessage="1" showErrorMessage="1" error="연월일을 입력" sqref="I5:N5 AJ4:AM4 BA4:BL5 AV5:AY5 BO4:CG5 AN4:AU5 BM4:BN4 F5:G5 H4:H5 O4:AI5 E4:E5 AV4:AZ4"/>
    <dataValidation type="list" allowBlank="1" showInputMessage="1" showErrorMessage="1" sqref="H6:H14">
      <formula1>펀드상태</formula1>
    </dataValidation>
    <dataValidation type="list" allowBlank="1" showInputMessage="1" showErrorMessage="1" sqref="J6:J14">
      <formula1>펀드유형__투자대상확정여부</formula1>
    </dataValidation>
    <dataValidation type="list" allowBlank="1" showInputMessage="1" showErrorMessage="1" sqref="L6:L14">
      <formula1>투자기업_법인유형</formula1>
    </dataValidation>
    <dataValidation type="list" allowBlank="1" showInputMessage="1" showErrorMessage="1" sqref="M6:M14">
      <formula1>투자유형</formula1>
    </dataValidation>
    <dataValidation type="list" allowBlank="1" showInputMessage="1" showErrorMessage="1" sqref="I6:I10">
      <formula1>펀드법적유형</formula1>
    </dataValidation>
    <dataValidation type="list" allowBlank="1" showInputMessage="1" showErrorMessage="1" sqref="F6:F14">
      <formula1>펀드구분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'열제목별 목록값'!$C$30:$C$48</xm:f>
          </x14:formula1>
          <xm:sqref>I11:I14</xm:sqref>
        </x14:dataValidation>
      </x14:dataValidations>
    </ext>
  </extLst>
</worksheet>
</file>

<file path=xl/worksheets/sheet9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sheetPr codeName="Sheet16">
    <tabColor theme="5" tint="0.39997558519241921"/>
  </sheetPr>
  <dimension ref="E1:AH20"/>
  <sheetViews>
    <sheetView topLeftCell="E4" zoomScaleNormal="100" workbookViewId="0">
      <selection activeCell="E4" sqref="E4:Q4"/>
    </sheetView>
  </sheetViews>
  <sheetFormatPr defaultColWidth="9" defaultRowHeight="13.5"/>
  <cols>
    <col min="1" max="4" width="0" style="15" hidden="1" customWidth="1"/>
    <col min="5" max="5" width="12.75" style="15" customWidth="1"/>
    <col min="6" max="6" width="23.625" style="15" customWidth="1"/>
    <col min="7" max="7" width="14.875" style="15" customWidth="1"/>
    <col min="8" max="8" width="18.875" style="15" customWidth="1"/>
    <col min="9" max="9" width="18.625" style="15" customWidth="1"/>
    <col min="10" max="10" width="12" style="15" customWidth="1"/>
    <col min="11" max="11" width="19.625" style="15" customWidth="1"/>
    <col min="12" max="13" width="10.625" style="15" customWidth="1"/>
    <col min="14" max="14" width="8.375" style="15" customWidth="1"/>
    <col min="15" max="15" width="8" style="15" customWidth="1"/>
    <col min="16" max="16" width="7.625" style="15" customWidth="1"/>
    <col min="17" max="17" width="25.625" style="15" customWidth="1"/>
    <col min="18" max="18" width="10.625" style="15" customWidth="1"/>
    <col min="19" max="20" width="7.625" style="15" customWidth="1"/>
    <col min="21" max="21" width="10.625" style="15" customWidth="1"/>
    <col min="22" max="22" width="4.625" style="15" customWidth="1"/>
    <col min="23" max="23" width="6" style="15" customWidth="1"/>
    <col min="24" max="24" width="7.25" style="15" customWidth="1"/>
    <col min="25" max="25" width="5.875" style="15" customWidth="1"/>
    <col min="26" max="27" width="7.625" style="15" customWidth="1"/>
    <col min="28" max="28" width="27.875" style="15" customWidth="1"/>
    <col min="29" max="29" width="6.625" style="15" customWidth="1"/>
    <col min="30" max="32" width="8.375" style="15" customWidth="1"/>
    <col min="33" max="33" width="15.625" style="15" customWidth="1"/>
    <col min="34" max="16384" width="9" style="15"/>
  </cols>
  <sheetData>
    <row r="1" spans="5:34" hidden="1"/>
    <row r="2" spans="5:34" ht="18.75" hidden="1" customHeight="1"/>
    <row r="3" spans="5:34" ht="24" hidden="1" customHeight="1"/>
    <row r="4" spans="5:34" ht="45.75" customHeight="1">
      <c r="E4" s="527"/>
      <c r="F4" s="528"/>
      <c r="G4" s="528"/>
      <c r="H4" s="528"/>
      <c r="I4" s="528"/>
      <c r="J4" s="528"/>
      <c r="K4" s="528"/>
      <c r="L4" s="528"/>
      <c r="M4" s="528"/>
      <c r="N4" s="528"/>
      <c r="O4" s="528"/>
      <c r="P4" s="528"/>
      <c r="Q4" s="529"/>
      <c r="R4" s="546" t="s">
        <v>80</v>
      </c>
      <c r="S4" s="547"/>
      <c r="T4" s="547"/>
      <c r="U4" s="547"/>
      <c r="V4" s="548"/>
      <c r="W4" s="536" t="s">
        <v>101</v>
      </c>
      <c r="X4" s="529"/>
      <c r="Y4" s="549" t="s">
        <v>54</v>
      </c>
      <c r="Z4" s="550"/>
      <c r="AA4" s="550"/>
      <c r="AB4" s="550"/>
      <c r="AC4" s="551"/>
      <c r="AD4" s="549" t="s">
        <v>102</v>
      </c>
      <c r="AE4" s="550"/>
      <c r="AF4" s="551"/>
      <c r="AG4" s="525" t="s">
        <v>81</v>
      </c>
    </row>
    <row r="5" spans="5:34" ht="45.95" customHeight="1">
      <c r="E5" s="54" t="s">
        <v>190</v>
      </c>
      <c r="F5" s="54" t="s">
        <v>0</v>
      </c>
      <c r="G5" s="56" t="s">
        <v>1051</v>
      </c>
      <c r="H5" s="54" t="s">
        <v>184</v>
      </c>
      <c r="I5" s="54" t="s">
        <v>103</v>
      </c>
      <c r="J5" s="56" t="s">
        <v>82</v>
      </c>
      <c r="K5" s="54" t="s">
        <v>104</v>
      </c>
      <c r="L5" s="9" t="s">
        <v>105</v>
      </c>
      <c r="M5" s="54" t="s">
        <v>166</v>
      </c>
      <c r="N5" s="54" t="s">
        <v>106</v>
      </c>
      <c r="O5" s="56" t="s">
        <v>83</v>
      </c>
      <c r="P5" s="10" t="s">
        <v>84</v>
      </c>
      <c r="Q5" s="54" t="s">
        <v>85</v>
      </c>
      <c r="R5" s="11" t="s">
        <v>86</v>
      </c>
      <c r="S5" s="54" t="s">
        <v>31</v>
      </c>
      <c r="T5" s="54" t="s">
        <v>87</v>
      </c>
      <c r="U5" s="56" t="s">
        <v>88</v>
      </c>
      <c r="V5" s="56" t="s">
        <v>107</v>
      </c>
      <c r="W5" s="54" t="s">
        <v>89</v>
      </c>
      <c r="X5" s="54" t="s">
        <v>108</v>
      </c>
      <c r="Y5" s="54" t="s">
        <v>167</v>
      </c>
      <c r="Z5" s="54" t="s">
        <v>238</v>
      </c>
      <c r="AA5" s="200" t="s">
        <v>90</v>
      </c>
      <c r="AB5" s="207" t="s">
        <v>239</v>
      </c>
      <c r="AC5" s="54" t="s">
        <v>91</v>
      </c>
      <c r="AD5" s="54" t="s">
        <v>92</v>
      </c>
      <c r="AE5" s="54" t="s">
        <v>93</v>
      </c>
      <c r="AF5" s="54" t="s">
        <v>94</v>
      </c>
      <c r="AG5" s="526"/>
      <c r="AH5" s="144"/>
    </row>
    <row r="6" spans="5:34" ht="26.1" hidden="1" customHeight="1">
      <c r="E6" s="224"/>
      <c r="F6" s="221"/>
      <c r="G6" s="39"/>
      <c r="H6" s="217"/>
      <c r="I6" s="221"/>
      <c r="J6" s="225"/>
      <c r="K6" s="221"/>
      <c r="L6" s="226"/>
      <c r="M6" s="220"/>
      <c r="N6" s="222"/>
      <c r="O6" s="220"/>
      <c r="P6" s="227"/>
      <c r="Q6" s="228"/>
      <c r="R6" s="223"/>
      <c r="S6" s="222"/>
      <c r="T6" s="222"/>
      <c r="U6" s="221"/>
      <c r="V6" s="45"/>
      <c r="W6" s="216"/>
      <c r="X6" s="218"/>
      <c r="Y6" s="216"/>
      <c r="Z6" s="222"/>
      <c r="AA6" s="222"/>
      <c r="AB6" s="221"/>
      <c r="AC6" s="220"/>
      <c r="AD6" s="220"/>
      <c r="AE6" s="220"/>
      <c r="AF6" s="220"/>
      <c r="AG6" s="221"/>
      <c r="AH6" s="144"/>
    </row>
    <row r="7" spans="5:34" s="145" customFormat="1" ht="26.1" hidden="1" customHeight="1">
      <c r="E7" s="224"/>
      <c r="F7" s="221"/>
      <c r="G7" s="39"/>
      <c r="H7" s="217"/>
      <c r="I7" s="221"/>
      <c r="J7" s="225"/>
      <c r="K7" s="221"/>
      <c r="L7" s="226"/>
      <c r="M7" s="220"/>
      <c r="N7" s="222"/>
      <c r="O7" s="220"/>
      <c r="P7" s="227"/>
      <c r="Q7" s="228"/>
      <c r="R7" s="223"/>
      <c r="S7" s="222"/>
      <c r="T7" s="222"/>
      <c r="U7" s="221"/>
      <c r="V7" s="45"/>
      <c r="W7" s="216"/>
      <c r="X7" s="218"/>
      <c r="Y7" s="216"/>
      <c r="Z7" s="222"/>
      <c r="AA7" s="222"/>
      <c r="AB7" s="221"/>
      <c r="AC7" s="220"/>
      <c r="AD7" s="220"/>
      <c r="AE7" s="220"/>
      <c r="AF7" s="220"/>
      <c r="AG7" s="221"/>
      <c r="AH7" s="144"/>
    </row>
    <row r="8" spans="5:34" s="145" customFormat="1" ht="26.1" hidden="1" customHeight="1">
      <c r="E8" s="224"/>
      <c r="F8" s="221"/>
      <c r="G8" s="39"/>
      <c r="H8" s="217"/>
      <c r="I8" s="221"/>
      <c r="J8" s="225"/>
      <c r="K8" s="221"/>
      <c r="L8" s="226"/>
      <c r="M8" s="220"/>
      <c r="N8" s="222"/>
      <c r="O8" s="220"/>
      <c r="P8" s="227"/>
      <c r="Q8" s="228"/>
      <c r="R8" s="223"/>
      <c r="S8" s="222"/>
      <c r="T8" s="222"/>
      <c r="U8" s="221"/>
      <c r="V8" s="45"/>
      <c r="W8" s="216"/>
      <c r="X8" s="218"/>
      <c r="Y8" s="216"/>
      <c r="Z8" s="222"/>
      <c r="AA8" s="222"/>
      <c r="AB8" s="221"/>
      <c r="AC8" s="220"/>
      <c r="AD8" s="220"/>
      <c r="AE8" s="220"/>
      <c r="AF8" s="220"/>
      <c r="AG8" s="221"/>
      <c r="AH8" s="144"/>
    </row>
    <row r="9" spans="5:34" s="145" customFormat="1" ht="26.1" hidden="1" customHeight="1">
      <c r="E9" s="224"/>
      <c r="F9" s="221"/>
      <c r="G9" s="39"/>
      <c r="H9" s="217"/>
      <c r="I9" s="221"/>
      <c r="J9" s="225"/>
      <c r="K9" s="221"/>
      <c r="L9" s="226"/>
      <c r="M9" s="220"/>
      <c r="N9" s="222"/>
      <c r="O9" s="220"/>
      <c r="P9" s="227"/>
      <c r="Q9" s="228"/>
      <c r="R9" s="223"/>
      <c r="S9" s="222"/>
      <c r="T9" s="222"/>
      <c r="U9" s="221"/>
      <c r="V9" s="45"/>
      <c r="W9" s="216"/>
      <c r="X9" s="218"/>
      <c r="Y9" s="216"/>
      <c r="Z9" s="222"/>
      <c r="AA9" s="222"/>
      <c r="AB9" s="221"/>
      <c r="AC9" s="220"/>
      <c r="AD9" s="220"/>
      <c r="AE9" s="220"/>
      <c r="AF9" s="220"/>
      <c r="AG9" s="221"/>
      <c r="AH9" s="144"/>
    </row>
    <row r="10" spans="5:34" s="145" customFormat="1" ht="26.1" hidden="1" customHeight="1">
      <c r="E10" s="224"/>
      <c r="F10" s="221"/>
      <c r="G10" s="39"/>
      <c r="H10" s="217"/>
      <c r="I10" s="221"/>
      <c r="J10" s="225"/>
      <c r="K10" s="221"/>
      <c r="L10" s="226"/>
      <c r="M10" s="220"/>
      <c r="N10" s="222"/>
      <c r="O10" s="220"/>
      <c r="P10" s="227"/>
      <c r="Q10" s="228"/>
      <c r="R10" s="223"/>
      <c r="S10" s="222"/>
      <c r="T10" s="222"/>
      <c r="U10" s="221"/>
      <c r="V10" s="45"/>
      <c r="W10" s="216"/>
      <c r="X10" s="218"/>
      <c r="Y10" s="216"/>
      <c r="Z10" s="222"/>
      <c r="AA10" s="222"/>
      <c r="AB10" s="221"/>
      <c r="AC10" s="220"/>
      <c r="AD10" s="220"/>
      <c r="AE10" s="220"/>
      <c r="AF10" s="220"/>
      <c r="AG10" s="221"/>
      <c r="AH10" s="144"/>
    </row>
    <row r="11" spans="5:34" s="145" customFormat="1" ht="26.1" customHeight="1">
      <c r="E11" s="224" t="s">
        <v>95</v>
      </c>
      <c r="F11" s="221" t="s">
        <v>957</v>
      </c>
      <c r="G11" s="39" t="str">
        <f t="shared" ref="G11:G20" si="0">IF(ISBLANK($F11),"",VLOOKUP($F11,제안사_펀드현황,3,FALSE))</f>
        <v>123-45-67899</v>
      </c>
      <c r="H11" s="217" t="s">
        <v>948</v>
      </c>
      <c r="I11" s="221" t="s">
        <v>960</v>
      </c>
      <c r="J11" s="225" t="s">
        <v>58</v>
      </c>
      <c r="K11" s="221" t="s">
        <v>96</v>
      </c>
      <c r="L11" s="226" t="d">
        <v>2009-01-02</v>
      </c>
      <c r="M11" s="220" t="s">
        <v>419</v>
      </c>
      <c r="N11" s="222">
        <v>5000</v>
      </c>
      <c r="O11" s="220" t="s">
        <v>114</v>
      </c>
      <c r="P11" s="227">
        <v>0.02</v>
      </c>
      <c r="Q11" s="228" t="s">
        <v>161</v>
      </c>
      <c r="R11" s="223" t="d">
        <v>2010-12-14</v>
      </c>
      <c r="S11" s="222">
        <v>4000</v>
      </c>
      <c r="T11" s="222">
        <v>1000</v>
      </c>
      <c r="U11" s="221" t="s">
        <v>97</v>
      </c>
      <c r="V11" s="45">
        <f t="shared" ref="V11:V20" si="1">IF(ISBLANK(R11),"",DATEDIF(L11,R11,"d")/365)</f>
        <v>1.9479452054794522</v>
      </c>
      <c r="W11" s="216" t="s">
        <v>113</v>
      </c>
      <c r="X11" s="218">
        <v>2000</v>
      </c>
      <c r="Y11" s="216" t="s">
        <v>100</v>
      </c>
      <c r="Z11" s="222">
        <v>2000</v>
      </c>
      <c r="AA11" s="222">
        <v>1500</v>
      </c>
      <c r="AB11" s="269" t="s">
        <v>1174</v>
      </c>
      <c r="AC11" s="220"/>
      <c r="AD11" s="220"/>
      <c r="AE11" s="220"/>
      <c r="AF11" s="220"/>
      <c r="AG11" s="221"/>
      <c r="AH11" s="144"/>
    </row>
    <row r="12" spans="5:34" ht="26.1" customHeight="1">
      <c r="E12" s="224" t="s">
        <v>95</v>
      </c>
      <c r="F12" s="221" t="s">
        <v>957</v>
      </c>
      <c r="G12" s="39" t="str">
        <f t="shared" si="0"/>
        <v>123-45-67899</v>
      </c>
      <c r="H12" s="217" t="s">
        <v>948</v>
      </c>
      <c r="I12" s="221" t="s">
        <v>961</v>
      </c>
      <c r="J12" s="225" t="s">
        <v>58</v>
      </c>
      <c r="K12" s="221" t="s">
        <v>963</v>
      </c>
      <c r="L12" s="226" t="d">
        <v>2009-01-03</v>
      </c>
      <c r="M12" s="220" t="s">
        <v>59</v>
      </c>
      <c r="N12" s="222">
        <v>2000</v>
      </c>
      <c r="O12" s="220" t="s">
        <v>179</v>
      </c>
      <c r="P12" s="227"/>
      <c r="Q12" s="228"/>
      <c r="R12" s="223"/>
      <c r="S12" s="222">
        <v>0</v>
      </c>
      <c r="T12" s="222">
        <v>0</v>
      </c>
      <c r="U12" s="221"/>
      <c r="V12" s="45" t="str">
        <f t="shared" si="1"/>
        <v/>
      </c>
      <c r="W12" s="216"/>
      <c r="X12" s="218"/>
      <c r="Y12" s="216"/>
      <c r="Z12" s="222">
        <v>2000</v>
      </c>
      <c r="AA12" s="222">
        <v>2000</v>
      </c>
      <c r="AB12" s="269" t="s">
        <v>1094</v>
      </c>
      <c r="AC12" s="220" t="s">
        <v>964</v>
      </c>
      <c r="AD12" s="220" t="s">
        <v>965</v>
      </c>
      <c r="AE12" s="220" t="s">
        <v>965</v>
      </c>
      <c r="AF12" s="220" t="s">
        <v>965</v>
      </c>
      <c r="AG12" s="221"/>
      <c r="AH12" s="144"/>
    </row>
    <row r="13" spans="5:34" ht="26.1" customHeight="1">
      <c r="E13" s="224" t="s">
        <v>95</v>
      </c>
      <c r="F13" s="221" t="s">
        <v>957</v>
      </c>
      <c r="G13" s="39" t="str">
        <f t="shared" si="0"/>
        <v>123-45-67899</v>
      </c>
      <c r="H13" s="217" t="s">
        <v>948</v>
      </c>
      <c r="I13" s="221" t="s">
        <v>961</v>
      </c>
      <c r="J13" s="225" t="s">
        <v>58</v>
      </c>
      <c r="K13" s="221" t="s">
        <v>963</v>
      </c>
      <c r="L13" s="226" t="d">
        <v>2009-01-04</v>
      </c>
      <c r="M13" s="220" t="s">
        <v>822</v>
      </c>
      <c r="N13" s="222">
        <v>3000</v>
      </c>
      <c r="O13" s="220" t="s">
        <v>178</v>
      </c>
      <c r="P13" s="227">
        <v>0.2</v>
      </c>
      <c r="Q13" s="228"/>
      <c r="R13" s="223" t="d">
        <v>2010-02-19</v>
      </c>
      <c r="S13" s="222">
        <v>5000</v>
      </c>
      <c r="T13" s="222">
        <v>2000</v>
      </c>
      <c r="U13" s="221" t="s">
        <v>97</v>
      </c>
      <c r="V13" s="45">
        <f t="shared" si="1"/>
        <v>1.1260273972602739</v>
      </c>
      <c r="W13" s="216"/>
      <c r="X13" s="218"/>
      <c r="Y13" s="216" t="s">
        <v>113</v>
      </c>
      <c r="Z13" s="222">
        <v>1000</v>
      </c>
      <c r="AA13" s="222">
        <v>0</v>
      </c>
      <c r="AB13" s="269" t="s">
        <v>1175</v>
      </c>
      <c r="AC13" s="220" t="s">
        <v>964</v>
      </c>
      <c r="AD13" s="220" t="s">
        <v>965</v>
      </c>
      <c r="AE13" s="220" t="s">
        <v>965</v>
      </c>
      <c r="AF13" s="220" t="s">
        <v>965</v>
      </c>
      <c r="AG13" s="221"/>
      <c r="AH13" s="144"/>
    </row>
    <row r="14" spans="5:34" ht="26.1" customHeight="1">
      <c r="E14" s="224" t="s">
        <v>95</v>
      </c>
      <c r="F14" s="221" t="s">
        <v>957</v>
      </c>
      <c r="G14" s="39" t="str">
        <f t="shared" si="0"/>
        <v>123-45-67899</v>
      </c>
      <c r="H14" s="217" t="s">
        <v>916</v>
      </c>
      <c r="I14" s="221" t="s">
        <v>961</v>
      </c>
      <c r="J14" s="225" t="s">
        <v>58</v>
      </c>
      <c r="K14" s="221" t="s">
        <v>963</v>
      </c>
      <c r="L14" s="226" t="d">
        <v>2009-01-05</v>
      </c>
      <c r="M14" s="220" t="s">
        <v>59</v>
      </c>
      <c r="N14" s="222">
        <v>4000</v>
      </c>
      <c r="O14" s="220" t="s">
        <v>114</v>
      </c>
      <c r="P14" s="227">
        <v>0.03</v>
      </c>
      <c r="Q14" s="228"/>
      <c r="R14" s="223" t="d">
        <v>2010-02-19</v>
      </c>
      <c r="S14" s="222">
        <v>4500</v>
      </c>
      <c r="T14" s="222">
        <v>4000</v>
      </c>
      <c r="U14" s="221" t="s">
        <v>172</v>
      </c>
      <c r="V14" s="45">
        <f t="shared" si="1"/>
        <v>1.1232876712328768</v>
      </c>
      <c r="W14" s="216"/>
      <c r="X14" s="218"/>
      <c r="Y14" s="216"/>
      <c r="Z14" s="222">
        <v>0</v>
      </c>
      <c r="AA14" s="222">
        <v>0</v>
      </c>
      <c r="AB14" s="221"/>
      <c r="AC14" s="220" t="s">
        <v>964</v>
      </c>
      <c r="AD14" s="220" t="s">
        <v>965</v>
      </c>
      <c r="AE14" s="220" t="s">
        <v>965</v>
      </c>
      <c r="AF14" s="220" t="s">
        <v>965</v>
      </c>
      <c r="AG14" s="221"/>
      <c r="AH14" s="144"/>
    </row>
    <row r="15" spans="5:34" ht="26.1" customHeight="1">
      <c r="E15" s="224" t="s">
        <v>95</v>
      </c>
      <c r="F15" s="221" t="s">
        <v>957</v>
      </c>
      <c r="G15" s="39" t="str">
        <f t="shared" si="0"/>
        <v>123-45-67899</v>
      </c>
      <c r="H15" s="217" t="s">
        <v>948</v>
      </c>
      <c r="I15" s="221" t="s">
        <v>961</v>
      </c>
      <c r="J15" s="225" t="s">
        <v>58</v>
      </c>
      <c r="K15" s="221" t="s">
        <v>963</v>
      </c>
      <c r="L15" s="226" t="d">
        <v>2009-01-06</v>
      </c>
      <c r="M15" s="220" t="s">
        <v>59</v>
      </c>
      <c r="N15" s="222">
        <v>5000</v>
      </c>
      <c r="O15" s="220" t="s">
        <v>114</v>
      </c>
      <c r="P15" s="227">
        <v>0.03</v>
      </c>
      <c r="Q15" s="228"/>
      <c r="R15" s="223" t="d">
        <v>2010-02-19</v>
      </c>
      <c r="S15" s="222">
        <v>5600</v>
      </c>
      <c r="T15" s="222">
        <v>5000</v>
      </c>
      <c r="U15" s="221" t="s">
        <v>97</v>
      </c>
      <c r="V15" s="45">
        <f t="shared" si="1"/>
        <v>1.1205479452054794</v>
      </c>
      <c r="W15" s="216"/>
      <c r="X15" s="218"/>
      <c r="Y15" s="216"/>
      <c r="Z15" s="222">
        <v>0</v>
      </c>
      <c r="AA15" s="222">
        <v>0</v>
      </c>
      <c r="AB15" s="221"/>
      <c r="AC15" s="220" t="s">
        <v>964</v>
      </c>
      <c r="AD15" s="220" t="s">
        <v>965</v>
      </c>
      <c r="AE15" s="220" t="s">
        <v>965</v>
      </c>
      <c r="AF15" s="220" t="s">
        <v>965</v>
      </c>
      <c r="AG15" s="221"/>
      <c r="AH15" s="144"/>
    </row>
    <row r="16" spans="5:34" ht="26.1" customHeight="1">
      <c r="E16" s="224" t="s">
        <v>95</v>
      </c>
      <c r="F16" s="221" t="s">
        <v>957</v>
      </c>
      <c r="G16" s="39" t="str">
        <f t="shared" si="0"/>
        <v>123-45-67899</v>
      </c>
      <c r="H16" s="217" t="s">
        <v>948</v>
      </c>
      <c r="I16" s="221" t="s">
        <v>961</v>
      </c>
      <c r="J16" s="225" t="s">
        <v>58</v>
      </c>
      <c r="K16" s="221" t="s">
        <v>963</v>
      </c>
      <c r="L16" s="226" t="d">
        <v>2009-01-07</v>
      </c>
      <c r="M16" s="220" t="s">
        <v>59</v>
      </c>
      <c r="N16" s="222">
        <v>2000</v>
      </c>
      <c r="O16" s="220" t="s">
        <v>114</v>
      </c>
      <c r="P16" s="227">
        <v>0.03</v>
      </c>
      <c r="Q16" s="228"/>
      <c r="R16" s="223" t="d">
        <v>2010-02-19</v>
      </c>
      <c r="S16" s="222">
        <v>2500</v>
      </c>
      <c r="T16" s="222">
        <v>2000</v>
      </c>
      <c r="U16" s="221" t="s">
        <v>97</v>
      </c>
      <c r="V16" s="45">
        <f t="shared" si="1"/>
        <v>1.1178082191780823</v>
      </c>
      <c r="W16" s="216"/>
      <c r="X16" s="218"/>
      <c r="Y16" s="216"/>
      <c r="Z16" s="222">
        <v>0</v>
      </c>
      <c r="AA16" s="222">
        <v>0</v>
      </c>
      <c r="AB16" s="221"/>
      <c r="AC16" s="220" t="s">
        <v>964</v>
      </c>
      <c r="AD16" s="220" t="s">
        <v>965</v>
      </c>
      <c r="AE16" s="220" t="s">
        <v>965</v>
      </c>
      <c r="AF16" s="220" t="s">
        <v>965</v>
      </c>
      <c r="AG16" s="221"/>
      <c r="AH16" s="144"/>
    </row>
    <row r="17" spans="5:34" ht="26.1" customHeight="1">
      <c r="E17" s="224" t="s">
        <v>95</v>
      </c>
      <c r="F17" s="221" t="s">
        <v>957</v>
      </c>
      <c r="G17" s="39" t="str">
        <f t="shared" si="0"/>
        <v>123-45-67899</v>
      </c>
      <c r="H17" s="217" t="s">
        <v>948</v>
      </c>
      <c r="I17" s="221" t="s">
        <v>961</v>
      </c>
      <c r="J17" s="225" t="s">
        <v>58</v>
      </c>
      <c r="K17" s="221" t="s">
        <v>963</v>
      </c>
      <c r="L17" s="226" t="d">
        <v>2009-01-08</v>
      </c>
      <c r="M17" s="220" t="s">
        <v>822</v>
      </c>
      <c r="N17" s="222">
        <v>2000</v>
      </c>
      <c r="O17" s="220" t="s">
        <v>114</v>
      </c>
      <c r="P17" s="227">
        <v>0</v>
      </c>
      <c r="Q17" s="228"/>
      <c r="R17" s="223" t="d">
        <v>2010-02-19</v>
      </c>
      <c r="S17" s="222">
        <v>2000</v>
      </c>
      <c r="T17" s="222">
        <v>2000</v>
      </c>
      <c r="U17" s="221" t="s">
        <v>97</v>
      </c>
      <c r="V17" s="45">
        <f t="shared" si="1"/>
        <v>1.1150684931506849</v>
      </c>
      <c r="W17" s="216"/>
      <c r="X17" s="218"/>
      <c r="Y17" s="216"/>
      <c r="Z17" s="222">
        <v>0</v>
      </c>
      <c r="AA17" s="222">
        <v>0</v>
      </c>
      <c r="AB17" s="221"/>
      <c r="AC17" s="220" t="s">
        <v>964</v>
      </c>
      <c r="AD17" s="220" t="s">
        <v>965</v>
      </c>
      <c r="AE17" s="220" t="s">
        <v>965</v>
      </c>
      <c r="AF17" s="220" t="s">
        <v>965</v>
      </c>
      <c r="AG17" s="221"/>
      <c r="AH17" s="144"/>
    </row>
    <row r="18" spans="5:34" ht="26.1" customHeight="1">
      <c r="E18" s="224" t="s">
        <v>95</v>
      </c>
      <c r="F18" s="221" t="s">
        <v>957</v>
      </c>
      <c r="G18" s="39" t="str">
        <f t="shared" si="0"/>
        <v>123-45-67899</v>
      </c>
      <c r="H18" s="217" t="s">
        <v>948</v>
      </c>
      <c r="I18" s="221" t="s">
        <v>962</v>
      </c>
      <c r="J18" s="225" t="s">
        <v>58</v>
      </c>
      <c r="K18" s="221" t="s">
        <v>963</v>
      </c>
      <c r="L18" s="226" t="d">
        <v>2009-01-09</v>
      </c>
      <c r="M18" s="220" t="s">
        <v>59</v>
      </c>
      <c r="N18" s="222">
        <v>2000</v>
      </c>
      <c r="O18" s="220" t="s">
        <v>114</v>
      </c>
      <c r="P18" s="227">
        <v>0.03</v>
      </c>
      <c r="Q18" s="228"/>
      <c r="R18" s="223" t="d">
        <v>2010-02-19</v>
      </c>
      <c r="S18" s="222">
        <v>2100</v>
      </c>
      <c r="T18" s="222">
        <v>2000</v>
      </c>
      <c r="U18" s="221" t="s">
        <v>97</v>
      </c>
      <c r="V18" s="45">
        <f t="shared" si="1"/>
        <v>1.1123287671232878</v>
      </c>
      <c r="W18" s="216"/>
      <c r="X18" s="218"/>
      <c r="Y18" s="216"/>
      <c r="Z18" s="222">
        <v>0</v>
      </c>
      <c r="AA18" s="222">
        <v>0</v>
      </c>
      <c r="AB18" s="221"/>
      <c r="AC18" s="220" t="s">
        <v>964</v>
      </c>
      <c r="AD18" s="220" t="s">
        <v>965</v>
      </c>
      <c r="AE18" s="220" t="s">
        <v>965</v>
      </c>
      <c r="AF18" s="220" t="s">
        <v>965</v>
      </c>
      <c r="AG18" s="221"/>
      <c r="AH18" s="144"/>
    </row>
    <row r="19" spans="5:34" ht="26.1" customHeight="1">
      <c r="E19" s="224" t="s">
        <v>171</v>
      </c>
      <c r="F19" s="221" t="s">
        <v>958</v>
      </c>
      <c r="G19" s="39" t="str">
        <f t="shared" si="0"/>
        <v>000-00-00000</v>
      </c>
      <c r="H19" s="217" t="s">
        <v>959</v>
      </c>
      <c r="I19" s="221" t="s">
        <v>960</v>
      </c>
      <c r="J19" s="225" t="s">
        <v>58</v>
      </c>
      <c r="K19" s="221" t="s">
        <v>96</v>
      </c>
      <c r="L19" s="226" t="d">
        <v>2009-01-10</v>
      </c>
      <c r="M19" s="220" t="s">
        <v>59</v>
      </c>
      <c r="N19" s="222">
        <v>3000</v>
      </c>
      <c r="O19" s="220" t="s">
        <v>178</v>
      </c>
      <c r="P19" s="227">
        <v>0.02</v>
      </c>
      <c r="Q19" s="228" t="s">
        <v>414</v>
      </c>
      <c r="R19" s="223" t="d">
        <v>2009-12-14</v>
      </c>
      <c r="S19" s="222">
        <v>4000</v>
      </c>
      <c r="T19" s="222">
        <v>3000</v>
      </c>
      <c r="U19" s="221" t="s">
        <v>97</v>
      </c>
      <c r="V19" s="45">
        <f t="shared" si="1"/>
        <v>0.92602739726027394</v>
      </c>
      <c r="W19" s="216"/>
      <c r="X19" s="218"/>
      <c r="Y19" s="216"/>
      <c r="Z19" s="222">
        <v>0</v>
      </c>
      <c r="AA19" s="222">
        <v>0</v>
      </c>
      <c r="AB19" s="221"/>
      <c r="AC19" s="220"/>
      <c r="AD19" s="220"/>
      <c r="AE19" s="220"/>
      <c r="AF19" s="220"/>
      <c r="AG19" s="221"/>
      <c r="AH19" s="144"/>
    </row>
    <row r="20" spans="5:34" ht="26.1" customHeight="1">
      <c r="E20" s="224" t="s">
        <v>171</v>
      </c>
      <c r="F20" s="221" t="s">
        <v>958</v>
      </c>
      <c r="G20" s="39" t="str">
        <f t="shared" si="0"/>
        <v>000-00-00000</v>
      </c>
      <c r="H20" s="217" t="s">
        <v>760</v>
      </c>
      <c r="I20" s="221" t="s">
        <v>1026</v>
      </c>
      <c r="J20" s="225" t="s">
        <v>58</v>
      </c>
      <c r="K20" s="221" t="s">
        <v>963</v>
      </c>
      <c r="L20" s="226" t="d">
        <v>2009-01-11</v>
      </c>
      <c r="M20" s="220" t="s">
        <v>59</v>
      </c>
      <c r="N20" s="222">
        <v>2000</v>
      </c>
      <c r="O20" s="220" t="s">
        <v>114</v>
      </c>
      <c r="P20" s="227">
        <v>0.03</v>
      </c>
      <c r="Q20" s="228" t="s">
        <v>415</v>
      </c>
      <c r="R20" s="223" t="d">
        <v>2010-02-19</v>
      </c>
      <c r="S20" s="222">
        <v>2000</v>
      </c>
      <c r="T20" s="222">
        <v>2000</v>
      </c>
      <c r="U20" s="221" t="s">
        <v>97</v>
      </c>
      <c r="V20" s="45">
        <f t="shared" si="1"/>
        <v>1.106849315068493</v>
      </c>
      <c r="W20" s="216"/>
      <c r="X20" s="218"/>
      <c r="Y20" s="216"/>
      <c r="Z20" s="222">
        <v>0</v>
      </c>
      <c r="AA20" s="222">
        <v>0</v>
      </c>
      <c r="AB20" s="221"/>
      <c r="AC20" s="220" t="s">
        <v>964</v>
      </c>
      <c r="AD20" s="220" t="s">
        <v>965</v>
      </c>
      <c r="AE20" s="220" t="s">
        <v>965</v>
      </c>
      <c r="AF20" s="220" t="s">
        <v>965</v>
      </c>
      <c r="AG20" s="221"/>
      <c r="AH20" s="144"/>
    </row>
  </sheetData>
  <mergeCells count="6">
    <mergeCell ref="E4:Q4"/>
    <mergeCell ref="AG4:AG5"/>
    <mergeCell ref="R4:V4"/>
    <mergeCell ref="W4:X4"/>
    <mergeCell ref="Y4:AC4"/>
    <mergeCell ref="AD4:AF4"/>
  </mergeCells>
  <phoneticPr fontId="1" type="noConversion"/>
  <dataValidations count="9">
    <dataValidation type="list" allowBlank="1" showInputMessage="1" showErrorMessage="1" sqref="Q6:Q20">
      <formula1>동반투자자유형</formula1>
    </dataValidation>
    <dataValidation type="list" allowBlank="1" showInputMessage="1" showErrorMessage="1" sqref="U6:U20">
      <formula1>회수유형</formula1>
    </dataValidation>
    <dataValidation type="list" allowBlank="1" showInputMessage="1" showErrorMessage="1" sqref="O6:O20">
      <formula1>회수구분</formula1>
    </dataValidation>
    <dataValidation type="list" allowBlank="1" showInputMessage="1" showErrorMessage="1" sqref="Y6:Y20 W6:W20">
      <formula1>여부</formula1>
    </dataValidation>
    <dataValidation type="list" allowBlank="1" showInputMessage="1" showErrorMessage="1" sqref="M6:M20">
      <formula1>투자유형</formula1>
    </dataValidation>
    <dataValidation type="list" allowBlank="1" showInputMessage="1" showErrorMessage="1" sqref="J6:J20">
      <formula1>투자기업_법인유형</formula1>
    </dataValidation>
    <dataValidation type="list" allowBlank="1" showInputMessage="1" showErrorMessage="1" sqref="H6:H20">
      <formula1>펀드법적유형</formula1>
    </dataValidation>
    <dataValidation type="list" allowBlank="1" showInputMessage="1" showErrorMessage="1" sqref="E6:E20">
      <formula1>펀드계정구분</formula1>
    </dataValidation>
    <dataValidation allowBlank="1" showInputMessage="1" showErrorMessage="1" error="연월일을 입력" sqref="G5"/>
  </dataValidations>
  <pageMargins left="0.7" right="0.7" top="0.75" bottom="0.75" header="0.3" footer="0.3"/>
</worksheet>
</file>

<file path=xl/worksheets/sheet10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sheetPr codeName="Sheet17">
    <tabColor rgb="FF92D050"/>
  </sheetPr>
  <dimension ref="A1:BF15"/>
  <sheetViews>
    <sheetView topLeftCell="E4" zoomScale="70" zoomScaleNormal="70" workbookViewId="0">
      <selection activeCell="E4" sqref="E4:G4"/>
    </sheetView>
  </sheetViews>
  <sheetFormatPr defaultColWidth="9" defaultRowHeight="16.5"/>
  <cols>
    <col min="1" max="4" width="0" style="59" hidden="1" customWidth="1"/>
    <col min="5" max="5" width="8.625" style="59" customWidth="1"/>
    <col min="6" max="7" width="10.625" style="59" customWidth="1"/>
    <col min="8" max="8" width="15.625" style="59" customWidth="1"/>
    <col min="9" max="9" width="10.625" style="59" customWidth="1"/>
    <col min="10" max="12" width="8.625" style="59" customWidth="1"/>
    <col min="13" max="13" width="12.375" style="59" customWidth="1"/>
    <col min="14" max="14" width="12.625" style="59" bestFit="1" customWidth="1"/>
    <col min="15" max="15" width="14.625" style="59" customWidth="1"/>
    <col min="16" max="16" width="18.625" style="59" customWidth="1"/>
    <col min="17" max="17" width="8.625" style="59" customWidth="1"/>
    <col min="18" max="18" width="7.375" style="59" customWidth="1"/>
    <col min="19" max="19" width="7.75" style="59" customWidth="1"/>
    <col min="20" max="20" width="20.625" style="59" customWidth="1"/>
    <col min="21" max="22" width="8.625" style="59" customWidth="1"/>
    <col min="23" max="23" width="4.625" style="59" customWidth="1"/>
    <col min="24" max="24" width="8.125" style="59" customWidth="1"/>
    <col min="25" max="29" width="7.625" style="59" customWidth="1"/>
    <col min="30" max="31" width="8.125" style="59" customWidth="1"/>
    <col min="32" max="34" width="7.625" style="59" customWidth="1"/>
    <col min="35" max="16384" width="9" style="59"/>
  </cols>
  <sheetData>
    <row r="1" spans="1:58" hidden="1"/>
    <row r="2" spans="1:58" hidden="1"/>
    <row r="3" spans="1:58" ht="22.5" hidden="1" customHeight="1"/>
    <row r="4" spans="1:58" ht="22.5" customHeight="1">
      <c r="E4" s="535" t="s">
        <v>313</v>
      </c>
      <c r="F4" s="535"/>
      <c r="G4" s="535"/>
      <c r="H4" s="535" t="s">
        <v>647</v>
      </c>
      <c r="I4" s="535"/>
      <c r="J4" s="535"/>
      <c r="K4" s="535"/>
      <c r="L4" s="535"/>
      <c r="M4" s="535"/>
      <c r="N4" s="535"/>
      <c r="O4" s="535"/>
      <c r="P4" s="535"/>
      <c r="Q4" s="535" t="s">
        <v>648</v>
      </c>
      <c r="R4" s="525" t="s">
        <v>649</v>
      </c>
      <c r="S4" s="535" t="s">
        <v>314</v>
      </c>
      <c r="T4" s="535"/>
      <c r="U4" s="535" t="s">
        <v>315</v>
      </c>
      <c r="V4" s="525" t="s">
        <v>316</v>
      </c>
      <c r="W4" s="536" t="s">
        <v>317</v>
      </c>
      <c r="X4" s="528"/>
      <c r="Y4" s="528"/>
      <c r="Z4" s="528"/>
      <c r="AA4" s="528"/>
      <c r="AB4" s="528"/>
      <c r="AC4" s="528"/>
      <c r="AD4" s="528"/>
      <c r="AE4" s="529"/>
      <c r="AF4" s="552" t="s">
        <v>318</v>
      </c>
      <c r="AG4" s="552"/>
      <c r="AH4" s="552"/>
    </row>
    <row r="5" spans="1:58" ht="54">
      <c r="E5" s="54" t="s">
        <v>319</v>
      </c>
      <c r="F5" s="12" t="s">
        <v>320</v>
      </c>
      <c r="G5" s="11" t="s">
        <v>321</v>
      </c>
      <c r="H5" s="54" t="s">
        <v>650</v>
      </c>
      <c r="I5" s="54" t="s">
        <v>651</v>
      </c>
      <c r="J5" s="54" t="s">
        <v>652</v>
      </c>
      <c r="K5" s="54" t="s">
        <v>653</v>
      </c>
      <c r="L5" s="54" t="s">
        <v>654</v>
      </c>
      <c r="M5" s="54" t="s">
        <v>655</v>
      </c>
      <c r="N5" s="54" t="s">
        <v>656</v>
      </c>
      <c r="O5" s="54" t="s">
        <v>657</v>
      </c>
      <c r="P5" s="54" t="s">
        <v>658</v>
      </c>
      <c r="Q5" s="535"/>
      <c r="R5" s="526"/>
      <c r="S5" s="54" t="s">
        <v>322</v>
      </c>
      <c r="T5" s="54" t="s">
        <v>323</v>
      </c>
      <c r="U5" s="535"/>
      <c r="V5" s="526"/>
      <c r="W5" s="54" t="s">
        <v>324</v>
      </c>
      <c r="X5" s="54" t="s">
        <v>325</v>
      </c>
      <c r="Y5" s="54" t="s">
        <v>326</v>
      </c>
      <c r="Z5" s="54" t="s">
        <v>327</v>
      </c>
      <c r="AA5" s="54" t="s">
        <v>328</v>
      </c>
      <c r="AB5" s="54" t="s">
        <v>329</v>
      </c>
      <c r="AC5" s="54" t="s">
        <v>330</v>
      </c>
      <c r="AD5" s="54" t="s">
        <v>331</v>
      </c>
      <c r="AE5" s="54" t="s">
        <v>680</v>
      </c>
      <c r="AF5" s="54" t="s">
        <v>332</v>
      </c>
      <c r="AG5" s="54" t="s">
        <v>333</v>
      </c>
      <c r="AH5" s="54" t="s">
        <v>334</v>
      </c>
    </row>
    <row r="6" spans="1:58" hidden="1">
      <c r="E6" s="28"/>
      <c r="F6" s="41"/>
      <c r="G6" s="28"/>
      <c r="H6" s="33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33"/>
      <c r="U6" s="99"/>
      <c r="V6" s="99"/>
      <c r="W6" s="100"/>
      <c r="X6" s="100"/>
      <c r="Y6" s="101"/>
      <c r="Z6" s="101"/>
      <c r="AA6" s="101"/>
      <c r="AB6" s="101"/>
      <c r="AC6" s="102"/>
      <c r="AD6" s="102"/>
      <c r="AE6" s="102"/>
      <c r="AF6" s="103"/>
      <c r="AG6" s="104"/>
      <c r="AH6" s="104"/>
    </row>
    <row r="7" spans="1:58" hidden="1">
      <c r="E7" s="28"/>
      <c r="F7" s="41"/>
      <c r="G7" s="28"/>
      <c r="H7" s="33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33"/>
      <c r="U7" s="99"/>
      <c r="V7" s="99"/>
      <c r="W7" s="100"/>
      <c r="X7" s="100"/>
      <c r="Y7" s="101"/>
      <c r="Z7" s="101"/>
      <c r="AA7" s="101"/>
      <c r="AB7" s="101"/>
      <c r="AC7" s="102"/>
      <c r="AD7" s="102"/>
      <c r="AE7" s="102"/>
      <c r="AF7" s="103"/>
      <c r="AG7" s="104"/>
      <c r="AH7" s="104"/>
    </row>
    <row r="8" spans="1:58" hidden="1">
      <c r="E8" s="28"/>
      <c r="F8" s="41"/>
      <c r="G8" s="28"/>
      <c r="H8" s="33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33"/>
      <c r="U8" s="99"/>
      <c r="V8" s="99"/>
      <c r="W8" s="100"/>
      <c r="X8" s="100"/>
      <c r="Y8" s="101"/>
      <c r="Z8" s="101"/>
      <c r="AA8" s="101"/>
      <c r="AB8" s="101"/>
      <c r="AC8" s="102"/>
      <c r="AD8" s="102"/>
      <c r="AE8" s="102"/>
      <c r="AF8" s="103"/>
      <c r="AG8" s="104"/>
      <c r="AH8" s="104"/>
    </row>
    <row r="9" spans="1:58" hidden="1">
      <c r="E9" s="28"/>
      <c r="F9" s="41"/>
      <c r="G9" s="28"/>
      <c r="H9" s="33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33"/>
      <c r="U9" s="99"/>
      <c r="V9" s="99"/>
      <c r="W9" s="100"/>
      <c r="X9" s="100"/>
      <c r="Y9" s="101"/>
      <c r="Z9" s="101"/>
      <c r="AA9" s="101"/>
      <c r="AB9" s="101"/>
      <c r="AC9" s="102"/>
      <c r="AD9" s="102"/>
      <c r="AE9" s="102"/>
      <c r="AF9" s="103"/>
      <c r="AG9" s="104"/>
      <c r="AH9" s="104"/>
    </row>
    <row r="10" spans="1:58" hidden="1">
      <c r="E10" s="28"/>
      <c r="F10" s="41"/>
      <c r="G10" s="28"/>
      <c r="H10" s="33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33"/>
      <c r="U10" s="99"/>
      <c r="V10" s="99"/>
      <c r="W10" s="100"/>
      <c r="X10" s="100"/>
      <c r="Y10" s="101"/>
      <c r="Z10" s="101"/>
      <c r="AA10" s="101"/>
      <c r="AB10" s="101"/>
      <c r="AC10" s="102"/>
      <c r="AD10" s="102"/>
      <c r="AE10" s="102"/>
      <c r="AF10" s="103"/>
      <c r="AG10" s="104"/>
      <c r="AH10" s="104"/>
    </row>
    <row r="11" spans="1:58" ht="27" customHeight="1">
      <c r="E11" s="2" t="s">
        <v>964</v>
      </c>
      <c r="F11" s="2">
        <v>700101</v>
      </c>
      <c r="G11" s="2" t="s">
        <v>966</v>
      </c>
      <c r="H11" s="258" t="s">
        <v>920</v>
      </c>
      <c r="I11" s="2"/>
      <c r="J11" s="2" t="s">
        <v>967</v>
      </c>
      <c r="K11" s="2">
        <v>50</v>
      </c>
      <c r="L11" s="2" t="s">
        <v>113</v>
      </c>
      <c r="M11" s="2" t="s">
        <v>967</v>
      </c>
      <c r="N11" s="2" t="s">
        <v>974</v>
      </c>
      <c r="O11" s="2" t="s">
        <v>975</v>
      </c>
      <c r="P11" s="2"/>
      <c r="Q11" s="2" t="s">
        <v>109</v>
      </c>
      <c r="R11" s="2" t="s">
        <v>113</v>
      </c>
      <c r="S11" s="2" t="s">
        <v>100</v>
      </c>
      <c r="T11" s="258"/>
      <c r="U11" s="259" cm="1">
        <f t="array" aca="1" ref="U11" ca="1">IF(ISBLANK($E11), "", SUMPRODUCT((OFFSET(대표이사_참여인력_경력,0,0,ROWS(대표이사_참여인력_경력),1)=$E11)*1, OFFSET(대표이사_참여인력_경력,0,13,ROWS(대표이사_참여인력_경력),1), (OFFSET(대표이사_참여인력_경력,0,14,ROWS(대표이사_참여인력_경력),1)="YES")*1) )</f>
        <v>14.991780821917809</v>
      </c>
      <c r="V11" s="259" cm="1">
        <f t="array" aca="1" ref="V11" ca="1">IF(ISBLANK($E11), "", SUMPRODUCT((OFFSET(대표이사_참여인력_경력,0,0,ROWS(대표이사_참여인력_경력),1)=$E11)*1, OFFSET(대표이사_참여인력_경력,0,13,ROWS(대표이사_참여인력_경력),1), (OFFSET(대표이사_참여인력_경력,0,14,ROWS(대표이사_참여인력_경력),1)="NO")*1, (OFFSET(대표이사_참여인력_경력,0,16,ROWS(대표이사_참여인력_경력),1)="YES")*1) )</f>
        <v>0</v>
      </c>
      <c r="W11" s="260" cm="1">
        <f t="array" aca="1" ref="W11" ca="1">IF(ISBLANK($E11), "", SUMPRODUCT((OFFSET(대표이사_참여인력_투자현황,0,0,ROWS(대표이사_참여인력_투자현황),1)=$E11)*1, ISTEXT(OFFSET(대표이사_참여인력_투자현황,0,8,ROWS(대표이사_참여인력_투자현황),1))*1))</f>
        <v>3</v>
      </c>
      <c r="X11" s="260" cm="1">
        <f t="array" aca="1" ref="X11" ca="1">IF(ISBLANK($E11), "", SUMPRODUCT((OFFSET(대표이사_참여인력_투자현황,0,0,ROWS(대표이사_참여인력_투자현황),1)=$E11)*1, (OFFSET(대표이사_참여인력_투자현황,0,17,ROWS(대표이사_참여인력_투자현황),1)="회수료")*1))</f>
        <v>1</v>
      </c>
      <c r="Y11" s="261" cm="1">
        <f t="array" aca="1" ref="Y11" ca="1">IF(ISBLANK($E11), "", SUMPRODUCT((OFFSET(대표이사_참여인력_투자현황,0,0,ROWS(대표이사_참여인력_투자현황),1)=$E11)*1, OFFSET(대표이사_참여인력_투자현황,0,15,ROWS(대표이사_참여인력_투자현황),1)))</f>
        <v>1900</v>
      </c>
      <c r="Z11" s="261">
        <f t="shared" ref="Z11:Z15" ca="1" si="0">IF(ISBLANK($E11), "", SUMPRODUCT((OFFSET(대표이사_참여인력_투자현황,0,0,ROWS(대표이사_참여인력_투자현황),1)=$E11)*1, OFFSET(대표이사_참여인력_투자현황,0,21,ROWS(대표이사_참여인력_투자현황),1)))</f>
        <v>1546</v>
      </c>
      <c r="AA11" s="261">
        <f t="shared" ref="AA11:AA15" ca="1" si="1">IF(ISBLANK($E11), "", SUMPRODUCT((OFFSET(대표이사_참여인력_투자현황,0,0,ROWS(대표이사_참여인력_투자현황),1)=$E11)*1, OFFSET(대표이사_참여인력_투자현황,0,28,ROWS(대표이사_참여인력_투자현황),1)))</f>
        <v>650</v>
      </c>
      <c r="AB11" s="261">
        <f t="shared" ref="AB11:AB15" ca="1" si="2">IF(ISBLANK($E11), "", SUMPRODUCT((OFFSET(대표이사_참여인력_투자현황,0,0,ROWS(대표이사_참여인력_투자현황),1)=$E11)*1, OFFSET(대표이사_참여인력_투자현황,0,29,ROWS(대표이사_참여인력_투자현황),1)))</f>
        <v>850</v>
      </c>
      <c r="AC11" s="262">
        <f t="shared" ref="AC11:AC15" ca="1" si="3">IFERROR(IF(ISBLANK($E11), "", SUMPRODUCT((OFFSET(대표이사_참여인력_투자현황,0,0,ROWS(대표이사_참여인력_투자현황),1)=$E11)*1, OFFSET(대표이사_참여인력_투자현황,0,15,ROWS(대표이사_참여인력_투자현황),1), OFFSET(대표이사_참여인력_투자현황,0,18,ROWS(대표이사_참여인력_투자현황),1))/Y11),0)</f>
        <v>0.12010526315789473</v>
      </c>
      <c r="AD11" s="262">
        <f t="shared" ref="AD11:AD15" ca="1" si="4">IFERROR(IF(ISBLANK($E11), "",IF(SUMPRODUCT( (OFFSET(대표이사_참여인력_투자현황,0,0,ROWS(대표이사_참여인력_투자현황),1)=$E11)*1, OFFSET(대표이사_참여인력_투자현황,0,15,ROWS(대표이사_참여인력_투자현황),1), (OFFSET(대표이사_참여인력_투자현황,0,17,ROWS(대표이사_참여인력_투자현황),1)="회수료")*1 ) = 0,    0,    SUMPRODUCT( (OFFSET(대표이사_참여인력_투자현황,0,0,ROWS(대표이사_참여인력_투자현황),1)=$E11)*1, OFFSET(대표이사_참여인력_투자현황,0,15,ROWS(대표이사_참여인력_투자현황),1), (OFFSET(대표이사_참여인력_투자현황,0,17,ROWS(대표이사_참여인력_투자현황),1)="회수료")*1, OFFSET(대표이사_참여인력_투자현황,0,18,ROWS(대표이사_참여인력_투자현황),1) ) / SUMPRODUCT( (OFFSET(대표이사_참여인력_투자현황,0,0,ROWS(대표이사_참여인력_투자현황),1)=$E11)*1, OFFSET(대표이사_참여인력_투자현황,0,15,ROWS(대표이사_참여인력_투자현황),1), (OFFSET(대표이사_참여인력_투자현황,0,17,ROWS(대표이사_참여인력_투자현황),1)="회수료")*1 )     )),0)</f>
        <v>0.14599999999999999</v>
      </c>
      <c r="AE11" s="262">
        <f t="shared" ref="AE11:AE15" ca="1" si="5">IFERROR(IF(ISBLANK($E11), "",IF(SUMPRODUCT( (OFFSET(대표이사_참여인력_투자현황,0,0,ROWS(대표이사_참여인력_투자현황),1)=$E11)*1, OFFSET(대표이사_참여인력_투자현황,0,15,ROWS(대표이사_참여인력_투자현황),1), (OFFSET(대표이사_참여인력_투자현황,0,17,ROWS(대표이사_참여인력_투자현황),1)="회수료")*1 ) = 0,    0,    SUMPRODUCT( (OFFSET(대표이사_참여인력_투자현황,0,0,ROWS(대표이사_참여인력_투자현황),1)=$E11)*1, OFFSET(대표이사_참여인력_투자현황,0,15,ROWS(대표이사_참여인력_투자현황),1), (OFFSET(대표이사_참여인력_투자현황,0,17,ROWS(대표이사_참여인력_투자현황),1)="회수료")*1, OFFSET(대표이사_참여인력_투자현황,0,19,ROWS(대표이사_참여인력_투자현황),1) ) / SUMPRODUCT( (OFFSET(대표이사_참여인력_투자현황,0,0,ROWS(대표이사_참여인력_투자현황),1)=$E11)*1, OFFSET(대표이사_참여인력_투자현황,0,15,ROWS(대표이사_참여인력_투자현황),1), (OFFSET(대표이사_참여인력_투자현황,0,17,ROWS(대표이사_참여인력_투자현황),1)="회수료")*1 )     )),0)</f>
        <v>1.1459999999999999</v>
      </c>
      <c r="AF11" s="263">
        <f t="shared" ref="AF11:AF15" ca="1" si="6">IF(ISBLANK($E11), "", SUMPRODUCT( (OFFSET(제안사_투자현황,0,24,ROWS(제안사_투자현황),1)=$E11)*1, (OFFSET(제안사_투자현황,0,10,ROWS(제안사_투자현황),1)&lt;&gt;"회수료")*1 ) )</f>
        <v>2</v>
      </c>
      <c r="AG11" s="264">
        <f t="shared" ref="AG11:AG15" ca="1" si="7">IF(ISBLANK($E11), "",  SUMPRODUCT( (OFFSET(제안사_투자현황,0,24,ROWS(제안사_투자현황),1)=$E11)*1, (OFFSET(제안사_투자현황,0,10,ROWS(제안사_투자현황),1)&lt;&gt;"회수료")*1, OFFSET(제안사_투자현황,0,21,ROWS(제안사_투자현황),1) ) )</f>
        <v>3000</v>
      </c>
      <c r="AH11" s="264">
        <f t="shared" ref="AH11:AH15" ca="1" si="8">IF(ISBLANK($E11), "",  SUMPRODUCT( (OFFSET(제안사_투자현황,0,24,ROWS(제안사_투자현황),1)=$E11)*1, (OFFSET(제안사_투자현황,0,10,ROWS(제안사_투자현황),1)&lt;&gt;"회수료")*1, OFFSET(제안사_투자현황,0,22,ROWS(제안사_투자현황),1) ) )</f>
        <v>2000</v>
      </c>
    </row>
    <row r="12" spans="1:58" s="178" customFormat="1" ht="27" customHeight="1">
      <c r="A12" s="152"/>
      <c r="B12" s="152"/>
      <c r="C12" s="152"/>
      <c r="D12" s="152"/>
      <c r="E12" s="2" t="s">
        <v>968</v>
      </c>
      <c r="F12" s="2">
        <v>710101</v>
      </c>
      <c r="G12" s="2" t="s">
        <v>966</v>
      </c>
      <c r="H12" s="258" t="s">
        <v>920</v>
      </c>
      <c r="I12" s="2" t="s">
        <v>969</v>
      </c>
      <c r="J12" s="2" t="s">
        <v>970</v>
      </c>
      <c r="K12" s="2"/>
      <c r="L12" s="165"/>
      <c r="M12" s="2"/>
      <c r="N12" s="2" t="s">
        <v>976</v>
      </c>
      <c r="O12" s="2" t="s">
        <v>977</v>
      </c>
      <c r="P12" s="2"/>
      <c r="Q12" s="165" t="s">
        <v>110</v>
      </c>
      <c r="R12" s="2" t="s">
        <v>113</v>
      </c>
      <c r="S12" s="2" t="s">
        <v>100</v>
      </c>
      <c r="T12" s="265"/>
      <c r="U12" s="259" cm="1">
        <f t="array" aca="1" ref="U12" ca="1">IF(ISBLANK($E12), "", SUMPRODUCT((OFFSET(대표이사_참여인력_경력,0,0,ROWS(대표이사_참여인력_경력),1)=$E12)*1, OFFSET(대표이사_참여인력_경력,0,13,ROWS(대표이사_참여인력_경력),1), (OFFSET(대표이사_참여인력_경력,0,14,ROWS(대표이사_참여인력_경력),1)="YES")*1) )</f>
        <v>15.254794520547945</v>
      </c>
      <c r="V12" s="259" cm="1">
        <f t="array" aca="1" ref="V12" ca="1">IF(ISBLANK($E12), "", SUMPRODUCT((OFFSET(대표이사_참여인력_경력,0,0,ROWS(대표이사_참여인력_경력),1)=$E12)*1, OFFSET(대표이사_참여인력_경력,0,13,ROWS(대표이사_참여인력_경력),1), (OFFSET(대표이사_참여인력_경력,0,14,ROWS(대표이사_참여인력_경력),1)="NO")*1, (OFFSET(대표이사_참여인력_경력,0,16,ROWS(대표이사_참여인력_경력),1)="YES")*1) )</f>
        <v>0</v>
      </c>
      <c r="W12" s="260" cm="1">
        <f t="array" aca="1" ref="W12" ca="1">IF(ISBLANK($E12), "", SUMPRODUCT((OFFSET(대표이사_참여인력_투자현황,0,0,ROWS(대표이사_참여인력_투자현황),1)=$E12)*1, ISTEXT(OFFSET(대표이사_참여인력_투자현황,0,8,ROWS(대표이사_참여인력_투자현황),1))*1))</f>
        <v>1</v>
      </c>
      <c r="X12" s="260" cm="1">
        <f t="array" aca="1" ref="X12" ca="1">IF(ISBLANK($E12), "", SUMPRODUCT((OFFSET(대표이사_참여인력_투자현황,0,0,ROWS(대표이사_참여인력_투자현황),1)=$E12)*1, (OFFSET(대표이사_참여인력_투자현황,0,17,ROWS(대표이사_참여인력_투자현황),1)="회수료")*1))</f>
        <v>1</v>
      </c>
      <c r="Y12" s="261" cm="1">
        <f t="array" aca="1" ref="Y12" ca="1">IF(ISBLANK($E12), "", SUMPRODUCT((OFFSET(대표이사_참여인력_투자현황,0,0,ROWS(대표이사_참여인력_투자현황),1)=$E12)*1, OFFSET(대표이사_참여인력_투자현황,0,15,ROWS(대표이사_참여인력_투자현황),1)))</f>
        <v>50000</v>
      </c>
      <c r="Z12" s="261">
        <f t="shared" ca="1" si="0"/>
        <v>0</v>
      </c>
      <c r="AA12" s="261">
        <f t="shared" ca="1" si="1"/>
        <v>0</v>
      </c>
      <c r="AB12" s="261">
        <f t="shared" ca="1" si="2"/>
        <v>0</v>
      </c>
      <c r="AC12" s="262">
        <f t="shared" ca="1" si="3"/>
        <v>-1</v>
      </c>
      <c r="AD12" s="262">
        <f t="shared" ca="1" si="4"/>
        <v>-1</v>
      </c>
      <c r="AE12" s="262">
        <f t="shared" ca="1" si="5"/>
        <v>0</v>
      </c>
      <c r="AF12" s="263">
        <f t="shared" ca="1" si="6"/>
        <v>0</v>
      </c>
      <c r="AG12" s="264">
        <f t="shared" ca="1" si="7"/>
        <v>0</v>
      </c>
      <c r="AH12" s="264">
        <f t="shared" ca="1" si="8"/>
        <v>0</v>
      </c>
      <c r="AI12" s="146"/>
      <c r="AJ12" s="146"/>
      <c r="AK12" s="146"/>
      <c r="AL12" s="146"/>
      <c r="AM12" s="146"/>
      <c r="AN12" s="146"/>
      <c r="AO12" s="146"/>
      <c r="AP12" s="146"/>
      <c r="AQ12" s="146"/>
      <c r="AR12" s="146"/>
      <c r="AS12" s="146"/>
      <c r="AT12" s="146"/>
      <c r="AU12" s="146"/>
      <c r="AV12" s="146"/>
      <c r="AW12" s="146"/>
      <c r="AX12" s="146"/>
      <c r="AY12" s="146"/>
      <c r="AZ12" s="146"/>
      <c r="BA12" s="146"/>
      <c r="BB12" s="146"/>
      <c r="BC12" s="146"/>
      <c r="BD12" s="146"/>
      <c r="BE12" s="146"/>
      <c r="BF12" s="146"/>
    </row>
    <row r="13" spans="1:58" s="178" customFormat="1" ht="27" customHeight="1">
      <c r="A13" s="152"/>
      <c r="B13" s="152"/>
      <c r="C13" s="152"/>
      <c r="D13" s="152"/>
      <c r="E13" s="2" t="s">
        <v>971</v>
      </c>
      <c r="F13" s="2">
        <v>720101</v>
      </c>
      <c r="G13" s="2" t="s">
        <v>966</v>
      </c>
      <c r="H13" s="258" t="s">
        <v>920</v>
      </c>
      <c r="I13" s="2" t="s">
        <v>969</v>
      </c>
      <c r="J13" s="2" t="s">
        <v>970</v>
      </c>
      <c r="K13" s="2"/>
      <c r="L13" s="165"/>
      <c r="M13" s="2"/>
      <c r="N13" s="2" t="s">
        <v>976</v>
      </c>
      <c r="O13" s="2" t="s">
        <v>977</v>
      </c>
      <c r="P13" s="2"/>
      <c r="Q13" s="165" t="s">
        <v>110</v>
      </c>
      <c r="R13" s="2" t="s">
        <v>113</v>
      </c>
      <c r="S13" s="2" t="s">
        <v>100</v>
      </c>
      <c r="T13" s="265"/>
      <c r="U13" s="259" cm="1">
        <f t="array" aca="1" ref="U13" ca="1">IF(ISBLANK($E13), "", SUMPRODUCT((OFFSET(대표이사_참여인력_경력,0,0,ROWS(대표이사_참여인력_경력),1)=$E13)*1, OFFSET(대표이사_참여인력_경력,0,13,ROWS(대표이사_참여인력_경력),1), (OFFSET(대표이사_참여인력_경력,0,14,ROWS(대표이사_참여인력_경력),1)="YES")*1) )</f>
        <v>0</v>
      </c>
      <c r="V13" s="259" cm="1">
        <f t="array" aca="1" ref="V13" ca="1">IF(ISBLANK($E13), "", SUMPRODUCT((OFFSET(대표이사_참여인력_경력,0,0,ROWS(대표이사_참여인력_경력),1)=$E13)*1, OFFSET(대표이사_참여인력_경력,0,13,ROWS(대표이사_참여인력_경력),1), (OFFSET(대표이사_참여인력_경력,0,14,ROWS(대표이사_참여인력_경력),1)="NO")*1, (OFFSET(대표이사_참여인력_경력,0,16,ROWS(대표이사_참여인력_경력),1)="YES")*1) )</f>
        <v>0</v>
      </c>
      <c r="W13" s="260" cm="1">
        <f t="array" aca="1" ref="W13" ca="1">IF(ISBLANK($E13), "", SUMPRODUCT((OFFSET(대표이사_참여인력_투자현황,0,0,ROWS(대표이사_참여인력_투자현황),1)=$E13)*1, ISTEXT(OFFSET(대표이사_참여인력_투자현황,0,8,ROWS(대표이사_참여인력_투자현황),1))*1))</f>
        <v>1</v>
      </c>
      <c r="X13" s="260" cm="1">
        <f t="array" aca="1" ref="X13" ca="1">IF(ISBLANK($E13), "", SUMPRODUCT((OFFSET(대표이사_참여인력_투자현황,0,0,ROWS(대표이사_참여인력_투자현황),1)=$E13)*1, (OFFSET(대표이사_참여인력_투자현황,0,17,ROWS(대표이사_참여인력_투자현황),1)="회수료")*1))</f>
        <v>0</v>
      </c>
      <c r="Y13" s="261" cm="1">
        <f t="array" aca="1" ref="Y13" ca="1">IF(ISBLANK($E13), "", SUMPRODUCT((OFFSET(대표이사_참여인력_투자현황,0,0,ROWS(대표이사_참여인력_투자현황),1)=$E13)*1, OFFSET(대표이사_참여인력_투자현황,0,15,ROWS(대표이사_참여인력_투자현황),1)))</f>
        <v>100</v>
      </c>
      <c r="Z13" s="261">
        <f t="shared" ca="1" si="0"/>
        <v>120</v>
      </c>
      <c r="AA13" s="261">
        <f t="shared" ca="1" si="1"/>
        <v>0</v>
      </c>
      <c r="AB13" s="261">
        <f t="shared" ca="1" si="2"/>
        <v>0</v>
      </c>
      <c r="AC13" s="262">
        <f t="shared" ca="1" si="3"/>
        <v>0</v>
      </c>
      <c r="AD13" s="262">
        <f t="shared" ca="1" si="4"/>
        <v>0</v>
      </c>
      <c r="AE13" s="262">
        <f t="shared" ca="1" si="5"/>
        <v>0</v>
      </c>
      <c r="AF13" s="263">
        <f t="shared" ca="1" si="6"/>
        <v>0</v>
      </c>
      <c r="AG13" s="264">
        <f t="shared" ca="1" si="7"/>
        <v>0</v>
      </c>
      <c r="AH13" s="264">
        <f t="shared" ca="1" si="8"/>
        <v>0</v>
      </c>
      <c r="AI13" s="146"/>
      <c r="AJ13" s="146"/>
      <c r="AK13" s="146"/>
      <c r="AL13" s="146"/>
      <c r="AM13" s="146"/>
      <c r="AN13" s="146"/>
      <c r="AO13" s="146"/>
      <c r="AP13" s="146"/>
      <c r="AQ13" s="146"/>
      <c r="AR13" s="146"/>
      <c r="AS13" s="146"/>
      <c r="AT13" s="146"/>
      <c r="AU13" s="146"/>
      <c r="AV13" s="146"/>
      <c r="AW13" s="146"/>
      <c r="AX13" s="146"/>
      <c r="AY13" s="146"/>
      <c r="AZ13" s="146"/>
      <c r="BA13" s="146"/>
      <c r="BB13" s="146"/>
      <c r="BC13" s="146"/>
      <c r="BD13" s="146"/>
      <c r="BE13" s="146"/>
      <c r="BF13" s="146"/>
    </row>
    <row r="14" spans="1:58" ht="27" customHeight="1">
      <c r="E14" s="2" t="s">
        <v>972</v>
      </c>
      <c r="F14" s="2">
        <v>730101</v>
      </c>
      <c r="G14" s="2" t="s">
        <v>966</v>
      </c>
      <c r="H14" s="258" t="s">
        <v>920</v>
      </c>
      <c r="I14" s="2" t="s">
        <v>969</v>
      </c>
      <c r="J14" s="2" t="s">
        <v>970</v>
      </c>
      <c r="K14" s="2"/>
      <c r="L14" s="2"/>
      <c r="M14" s="2"/>
      <c r="N14" s="2" t="s">
        <v>976</v>
      </c>
      <c r="O14" s="2" t="s">
        <v>977</v>
      </c>
      <c r="P14" s="2"/>
      <c r="Q14" s="165" t="s">
        <v>110</v>
      </c>
      <c r="R14" s="2" t="s">
        <v>100</v>
      </c>
      <c r="S14" s="2" t="s">
        <v>100</v>
      </c>
      <c r="T14" s="258"/>
      <c r="U14" s="259" cm="1">
        <f t="array" aca="1" ref="U14" ca="1">IF(ISBLANK($E14), "", SUMPRODUCT((OFFSET(대표이사_참여인력_경력,0,0,ROWS(대표이사_참여인력_경력),1)=$E14)*1, OFFSET(대표이사_참여인력_경력,0,13,ROWS(대표이사_참여인력_경력),1), (OFFSET(대표이사_참여인력_경력,0,14,ROWS(대표이사_참여인력_경력),1)="YES")*1) )</f>
        <v>0</v>
      </c>
      <c r="V14" s="259" cm="1">
        <f t="array" aca="1" ref="V14" ca="1">IF(ISBLANK($E14), "", SUMPRODUCT((OFFSET(대표이사_참여인력_경력,0,0,ROWS(대표이사_참여인력_경력),1)=$E14)*1, OFFSET(대표이사_참여인력_경력,0,13,ROWS(대표이사_참여인력_경력),1), (OFFSET(대표이사_참여인력_경력,0,14,ROWS(대표이사_참여인력_경력),1)="NO")*1, (OFFSET(대표이사_참여인력_경력,0,16,ROWS(대표이사_참여인력_경력),1)="YES")*1) )</f>
        <v>0</v>
      </c>
      <c r="W14" s="260" cm="1">
        <f t="array" aca="1" ref="W14" ca="1">IF(ISBLANK($E14), "", SUMPRODUCT((OFFSET(대표이사_참여인력_투자현황,0,0,ROWS(대표이사_참여인력_투자현황),1)=$E14)*1, ISTEXT(OFFSET(대표이사_참여인력_투자현황,0,8,ROWS(대표이사_참여인력_투자현황),1))*1))</f>
        <v>0</v>
      </c>
      <c r="X14" s="260">
        <f t="shared" ref="X14:X15" ca="1" si="9">IF(ISBLANK($E14), "", SUMPRODUCT((OFFSET(대표이사_참여인력_투자현황,0,0,ROWS(대표이사_참여인력_투자현황),1)=$E14)*1, (OFFSET(대표이사_참여인력_투자현황,0,17,ROWS(대표이사_참여인력_투자현황),1)="회수료")*1))</f>
        <v>0</v>
      </c>
      <c r="Y14" s="261" cm="1">
        <f t="array" aca="1" ref="Y14" ca="1">IF(ISBLANK($E14), "", SUMPRODUCT((OFFSET(대표이사_참여인력_투자현황,0,0,ROWS(대표이사_참여인력_투자현황),1)=$E14)*1, OFFSET(대표이사_참여인력_투자현황,0,15,ROWS(대표이사_참여인력_투자현황),1)))</f>
        <v>0</v>
      </c>
      <c r="Z14" s="261">
        <f t="shared" ca="1" si="0"/>
        <v>0</v>
      </c>
      <c r="AA14" s="261">
        <f t="shared" ca="1" si="1"/>
        <v>0</v>
      </c>
      <c r="AB14" s="261">
        <f t="shared" ca="1" si="2"/>
        <v>0</v>
      </c>
      <c r="AC14" s="262">
        <f t="shared" ca="1" si="3"/>
        <v>0</v>
      </c>
      <c r="AD14" s="262">
        <f t="shared" ca="1" si="4"/>
        <v>0</v>
      </c>
      <c r="AE14" s="262">
        <f t="shared" ca="1" si="5"/>
        <v>0</v>
      </c>
      <c r="AF14" s="263">
        <f t="shared" ca="1" si="6"/>
        <v>0</v>
      </c>
      <c r="AG14" s="264">
        <f t="shared" ca="1" si="7"/>
        <v>0</v>
      </c>
      <c r="AH14" s="264">
        <f t="shared" ca="1" si="8"/>
        <v>0</v>
      </c>
    </row>
    <row r="15" spans="1:58" ht="27" customHeight="1">
      <c r="E15" s="2" t="s">
        <v>973</v>
      </c>
      <c r="F15" s="2">
        <v>700101</v>
      </c>
      <c r="G15" s="2" t="s">
        <v>966</v>
      </c>
      <c r="H15" s="258" t="s">
        <v>920</v>
      </c>
      <c r="I15" s="2" t="s">
        <v>969</v>
      </c>
      <c r="J15" s="2" t="s">
        <v>970</v>
      </c>
      <c r="K15" s="2"/>
      <c r="L15" s="2"/>
      <c r="M15" s="2"/>
      <c r="N15" s="2" t="s">
        <v>976</v>
      </c>
      <c r="O15" s="2" t="s">
        <v>977</v>
      </c>
      <c r="P15" s="2"/>
      <c r="Q15" s="2" t="s">
        <v>170</v>
      </c>
      <c r="R15" s="2" t="s">
        <v>100</v>
      </c>
      <c r="S15" s="2" t="s">
        <v>100</v>
      </c>
      <c r="T15" s="258"/>
      <c r="U15" s="259" cm="1">
        <f t="array" aca="1" ref="U15" ca="1">IF(ISBLANK($E15), "", SUMPRODUCT((OFFSET(대표이사_참여인력_경력,0,0,ROWS(대표이사_참여인력_경력),1)=$E15)*1, OFFSET(대표이사_참여인력_경력,0,13,ROWS(대표이사_참여인력_경력),1), (OFFSET(대표이사_참여인력_경력,0,14,ROWS(대표이사_참여인력_경력),1)="YES")*1) )</f>
        <v>0</v>
      </c>
      <c r="V15" s="259" cm="1">
        <f t="array" aca="1" ref="V15" ca="1">IF(ISBLANK($E15), "", SUMPRODUCT((OFFSET(대표이사_참여인력_경력,0,0,ROWS(대표이사_참여인력_경력),1)=$E15)*1, OFFSET(대표이사_참여인력_경력,0,13,ROWS(대표이사_참여인력_경력),1), (OFFSET(대표이사_참여인력_경력,0,14,ROWS(대표이사_참여인력_경력),1)="NO")*1, (OFFSET(대표이사_참여인력_경력,0,16,ROWS(대표이사_참여인력_경력),1)="YES")*1) )</f>
        <v>0</v>
      </c>
      <c r="W15" s="260" cm="1">
        <f t="array" aca="1" ref="W15" ca="1">IF(ISBLANK($E15), "", SUMPRODUCT((OFFSET(대표이사_참여인력_투자현황,0,0,ROWS(대표이사_참여인력_투자현황),1)=$E15)*1, ISTEXT(OFFSET(대표이사_참여인력_투자현황,0,8,ROWS(대표이사_참여인력_투자현황),1))*1))</f>
        <v>0</v>
      </c>
      <c r="X15" s="260">
        <f t="shared" ca="1" si="9"/>
        <v>0</v>
      </c>
      <c r="Y15" s="261" cm="1">
        <f t="array" aca="1" ref="Y15" ca="1">IF(ISBLANK($E15), "", SUMPRODUCT((OFFSET(대표이사_참여인력_투자현황,0,0,ROWS(대표이사_참여인력_투자현황),1)=$E15)*1, OFFSET(대표이사_참여인력_투자현황,0,15,ROWS(대표이사_참여인력_투자현황),1)))</f>
        <v>0</v>
      </c>
      <c r="Z15" s="261">
        <f t="shared" ca="1" si="0"/>
        <v>0</v>
      </c>
      <c r="AA15" s="261">
        <f t="shared" ca="1" si="1"/>
        <v>0</v>
      </c>
      <c r="AB15" s="261">
        <f t="shared" ca="1" si="2"/>
        <v>0</v>
      </c>
      <c r="AC15" s="262">
        <f t="shared" ca="1" si="3"/>
        <v>0</v>
      </c>
      <c r="AD15" s="262">
        <f t="shared" ca="1" si="4"/>
        <v>0</v>
      </c>
      <c r="AE15" s="262">
        <f t="shared" ca="1" si="5"/>
        <v>0</v>
      </c>
      <c r="AF15" s="263">
        <f t="shared" ca="1" si="6"/>
        <v>0</v>
      </c>
      <c r="AG15" s="264">
        <f t="shared" ca="1" si="7"/>
        <v>0</v>
      </c>
      <c r="AH15" s="264">
        <f t="shared" ca="1" si="8"/>
        <v>0</v>
      </c>
    </row>
  </sheetData>
  <mergeCells count="9">
    <mergeCell ref="U4:U5"/>
    <mergeCell ref="AF4:AH4"/>
    <mergeCell ref="E4:G4"/>
    <mergeCell ref="H4:P4"/>
    <mergeCell ref="Q4:Q5"/>
    <mergeCell ref="S4:T4"/>
    <mergeCell ref="V4:V5"/>
    <mergeCell ref="R4:R5"/>
    <mergeCell ref="W4:AE4"/>
  </mergeCells>
  <phoneticPr fontId="1" type="noConversion"/>
  <dataValidations count="4">
    <dataValidation type="list" allowBlank="1" showInputMessage="1" showErrorMessage="1" sqref="L6:L15 R6:R15">
      <formula1>여부</formula1>
    </dataValidation>
    <dataValidation type="list" allowBlank="1" showInputMessage="1" showErrorMessage="1" error="목록에서 선택" sqref="S6:S15">
      <formula1>여부</formula1>
    </dataValidation>
    <dataValidation type="list" allowBlank="1" showInputMessage="1" showErrorMessage="1" sqref="Q6:Q15">
      <formula1>참여인력구분</formula1>
    </dataValidation>
    <dataValidation type="decimal" allowBlank="1" showInputMessage="1" showErrorMessage="1" sqref="K6:K15">
      <formula1>0</formula1>
      <formula2>100</formula2>
    </dataValidation>
  </dataValidations>
  <pageMargins left="0.7" right="0.7" top="0.75" bottom="0.75" header="0.3" footer="0.3"/>
</worksheet>
</file>

<file path=xl/worksheets/sheet1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sheetPr codeName="Sheet18">
    <tabColor rgb="FF92D050"/>
  </sheetPr>
  <dimension ref="A1:BC61"/>
  <sheetViews>
    <sheetView topLeftCell="E4" zoomScale="85" zoomScaleNormal="85" workbookViewId="0">
      <selection activeCell="E4" sqref="E4:F4"/>
    </sheetView>
  </sheetViews>
  <sheetFormatPr defaultColWidth="9" defaultRowHeight="13.5"/>
  <cols>
    <col min="1" max="4" width="9" style="15" hidden="1" customWidth="1"/>
    <col min="5" max="5" width="6.625" style="15" customWidth="1"/>
    <col min="6" max="6" width="10.625" style="15" customWidth="1"/>
    <col min="7" max="7" width="14.375" style="15" customWidth="1"/>
    <col min="8" max="8" width="14.125" style="15" customWidth="1"/>
    <col min="9" max="9" width="14.375" style="15" customWidth="1"/>
    <col min="10" max="10" width="11.625" style="15" customWidth="1"/>
    <col min="11" max="11" width="11.75" style="15" customWidth="1"/>
    <col min="12" max="12" width="9.5" style="15" customWidth="1"/>
    <col min="13" max="13" width="10.625" style="15" customWidth="1"/>
    <col min="14" max="14" width="11" style="15" customWidth="1"/>
    <col min="15" max="15" width="12.625" style="15" customWidth="1"/>
    <col min="16" max="16" width="15.25" style="15" customWidth="1"/>
    <col min="17" max="17" width="22.75" style="15" customWidth="1"/>
    <col min="18" max="18" width="10.625" style="15" customWidth="1"/>
    <col min="19" max="19" width="8.625" style="15" customWidth="1"/>
    <col min="20" max="21" width="7.625" style="15" customWidth="1"/>
    <col min="22" max="22" width="9.625" style="15" customWidth="1"/>
    <col min="23" max="23" width="7.625" style="15" customWidth="1"/>
    <col min="24" max="24" width="10.375" style="15" customWidth="1"/>
    <col min="25" max="25" width="10.625" style="176" customWidth="1"/>
    <col min="26" max="27" width="7.625" style="15" customWidth="1"/>
    <col min="28" max="28" width="8.625" style="15" customWidth="1"/>
    <col min="29" max="29" width="8" style="15" bestFit="1" customWidth="1"/>
    <col min="30" max="30" width="6.5" style="15" customWidth="1"/>
    <col min="31" max="31" width="6.625" style="15" customWidth="1"/>
    <col min="32" max="32" width="4.625" style="15" customWidth="1"/>
    <col min="33" max="34" width="7.625" style="15" customWidth="1"/>
    <col min="35" max="35" width="18.625" style="15" customWidth="1"/>
    <col min="36" max="37" width="10.625" style="15" customWidth="1"/>
    <col min="38" max="38" width="12.625" style="176" customWidth="1"/>
    <col min="39" max="39" width="5.75" style="15" customWidth="1"/>
    <col min="40" max="40" width="5.875" style="15" customWidth="1"/>
    <col min="41" max="43" width="6.625" style="15" customWidth="1"/>
    <col min="44" max="44" width="28.125" style="15" customWidth="1"/>
    <col min="45" max="45" width="19.25" style="15" customWidth="1"/>
    <col min="46" max="47" width="16.125" style="15" customWidth="1"/>
    <col min="48" max="49" width="9.75" style="15" bestFit="1" customWidth="1"/>
    <col min="50" max="50" width="6.375" style="15" customWidth="1"/>
    <col min="51" max="51" width="10.625" style="15" customWidth="1"/>
    <col min="52" max="52" width="6.625" style="15" customWidth="1"/>
    <col min="53" max="54" width="9.625" style="15" customWidth="1"/>
    <col min="55" max="16384" width="9" style="15"/>
  </cols>
  <sheetData>
    <row r="1" spans="1:55" hidden="1"/>
    <row r="2" spans="1:55" ht="9.75" hidden="1" customHeight="1"/>
    <row r="3" spans="1:55" ht="29.25" hidden="1" customHeight="1" thickBot="1"/>
    <row r="4" spans="1:55" ht="48.75" customHeight="1">
      <c r="E4" s="552" t="s">
        <v>313</v>
      </c>
      <c r="F4" s="552"/>
      <c r="G4" s="552" t="s">
        <v>335</v>
      </c>
      <c r="H4" s="552"/>
      <c r="I4" s="552" t="s">
        <v>336</v>
      </c>
      <c r="J4" s="552"/>
      <c r="K4" s="552"/>
      <c r="L4" s="552"/>
      <c r="M4" s="536" t="s">
        <v>337</v>
      </c>
      <c r="N4" s="528"/>
      <c r="O4" s="528"/>
      <c r="P4" s="528"/>
      <c r="Q4" s="528"/>
      <c r="R4" s="528"/>
      <c r="S4" s="528"/>
      <c r="T4" s="528"/>
      <c r="U4" s="528"/>
      <c r="V4" s="528"/>
      <c r="W4" s="528"/>
      <c r="X4" s="529"/>
      <c r="Y4" s="546" t="s">
        <v>234</v>
      </c>
      <c r="Z4" s="547"/>
      <c r="AA4" s="547"/>
      <c r="AB4" s="547"/>
      <c r="AC4" s="548"/>
      <c r="AD4" s="536" t="s">
        <v>235</v>
      </c>
      <c r="AE4" s="529"/>
      <c r="AF4" s="552" t="s">
        <v>236</v>
      </c>
      <c r="AG4" s="552"/>
      <c r="AH4" s="552"/>
      <c r="AI4" s="552"/>
      <c r="AJ4" s="540" t="s">
        <v>338</v>
      </c>
      <c r="AK4" s="540"/>
      <c r="AL4" s="553" t="s">
        <v>117</v>
      </c>
      <c r="AM4" s="540" t="s">
        <v>339</v>
      </c>
      <c r="AN4" s="540"/>
      <c r="AO4" s="540"/>
      <c r="AP4" s="540"/>
      <c r="AQ4" s="540"/>
      <c r="AR4" s="537"/>
      <c r="AS4" s="556" t="s">
        <v>340</v>
      </c>
      <c r="AT4" s="557"/>
      <c r="AU4" s="557"/>
      <c r="AV4" s="557"/>
      <c r="AW4" s="557"/>
      <c r="AX4" s="558"/>
      <c r="AY4" s="555" t="s">
        <v>237</v>
      </c>
      <c r="AZ4" s="552" t="s">
        <v>341</v>
      </c>
      <c r="BA4" s="552"/>
      <c r="BB4" s="552"/>
      <c r="BC4" s="148"/>
    </row>
    <row r="5" spans="1:55" ht="51.95" customHeight="1">
      <c r="A5" s="145"/>
      <c r="E5" s="54" t="s">
        <v>319</v>
      </c>
      <c r="F5" s="12" t="s">
        <v>320</v>
      </c>
      <c r="G5" s="56" t="s">
        <v>342</v>
      </c>
      <c r="H5" s="56" t="s">
        <v>343</v>
      </c>
      <c r="I5" s="56" t="s">
        <v>344</v>
      </c>
      <c r="J5" s="56" t="s">
        <v>287</v>
      </c>
      <c r="K5" s="56" t="s">
        <v>288</v>
      </c>
      <c r="L5" s="56" t="s">
        <v>343</v>
      </c>
      <c r="M5" s="51" t="s">
        <v>345</v>
      </c>
      <c r="N5" s="55" t="s">
        <v>346</v>
      </c>
      <c r="O5" s="54" t="s">
        <v>347</v>
      </c>
      <c r="P5" s="54" t="s">
        <v>659</v>
      </c>
      <c r="Q5" s="54" t="s">
        <v>348</v>
      </c>
      <c r="R5" s="9" t="s">
        <v>349</v>
      </c>
      <c r="S5" s="54" t="s">
        <v>350</v>
      </c>
      <c r="T5" s="54" t="s">
        <v>351</v>
      </c>
      <c r="U5" s="54" t="s">
        <v>352</v>
      </c>
      <c r="V5" s="56" t="s">
        <v>353</v>
      </c>
      <c r="W5" s="10" t="s">
        <v>354</v>
      </c>
      <c r="X5" s="10" t="s">
        <v>681</v>
      </c>
      <c r="Y5" s="5" t="s">
        <v>355</v>
      </c>
      <c r="Z5" s="54" t="s">
        <v>327</v>
      </c>
      <c r="AA5" s="54" t="s">
        <v>356</v>
      </c>
      <c r="AB5" s="56" t="s">
        <v>357</v>
      </c>
      <c r="AC5" s="56" t="s">
        <v>358</v>
      </c>
      <c r="AD5" s="54" t="s">
        <v>359</v>
      </c>
      <c r="AE5" s="54" t="s">
        <v>360</v>
      </c>
      <c r="AF5" s="54" t="s">
        <v>361</v>
      </c>
      <c r="AG5" s="54" t="s">
        <v>356</v>
      </c>
      <c r="AH5" s="200" t="s">
        <v>362</v>
      </c>
      <c r="AI5" s="200" t="s">
        <v>363</v>
      </c>
      <c r="AJ5" s="5" t="s">
        <v>364</v>
      </c>
      <c r="AK5" s="5" t="s">
        <v>365</v>
      </c>
      <c r="AL5" s="554"/>
      <c r="AM5" s="53" t="s">
        <v>366</v>
      </c>
      <c r="AN5" s="53" t="s">
        <v>367</v>
      </c>
      <c r="AO5" s="53" t="s">
        <v>368</v>
      </c>
      <c r="AP5" s="53" t="s">
        <v>369</v>
      </c>
      <c r="AQ5" s="54" t="s">
        <v>370</v>
      </c>
      <c r="AR5" s="50" t="s">
        <v>371</v>
      </c>
      <c r="AS5" s="17" t="s">
        <v>372</v>
      </c>
      <c r="AT5" s="49" t="s">
        <v>373</v>
      </c>
      <c r="AU5" s="54" t="s">
        <v>374</v>
      </c>
      <c r="AV5" s="54" t="s">
        <v>375</v>
      </c>
      <c r="AW5" s="54" t="s">
        <v>376</v>
      </c>
      <c r="AX5" s="23" t="s">
        <v>377</v>
      </c>
      <c r="AY5" s="531"/>
      <c r="AZ5" s="54" t="s">
        <v>319</v>
      </c>
      <c r="BA5" s="54" t="s">
        <v>378</v>
      </c>
      <c r="BB5" s="54" t="s">
        <v>379</v>
      </c>
      <c r="BC5" s="182"/>
    </row>
    <row r="6" spans="1:55" ht="27.75" hidden="1" customHeight="1">
      <c r="A6" s="164" t="s">
        <v>774</v>
      </c>
      <c r="E6" s="81"/>
      <c r="F6" s="82"/>
      <c r="G6" s="44"/>
      <c r="H6" s="83"/>
      <c r="I6" s="41"/>
      <c r="J6" s="40"/>
      <c r="K6" s="40"/>
      <c r="L6" s="83"/>
      <c r="M6" s="91"/>
      <c r="N6" s="92"/>
      <c r="O6" s="93"/>
      <c r="P6" s="28"/>
      <c r="Q6" s="28"/>
      <c r="R6" s="40"/>
      <c r="S6" s="28"/>
      <c r="T6" s="36"/>
      <c r="U6" s="94"/>
      <c r="V6" s="41"/>
      <c r="W6" s="42"/>
      <c r="X6" s="42"/>
      <c r="Y6" s="160"/>
      <c r="Z6" s="36"/>
      <c r="AA6" s="36"/>
      <c r="AB6" s="41"/>
      <c r="AC6" s="45"/>
      <c r="AD6" s="46"/>
      <c r="AE6" s="47"/>
      <c r="AF6" s="81"/>
      <c r="AG6" s="36"/>
      <c r="AH6" s="36"/>
      <c r="AI6" s="33"/>
      <c r="AJ6" s="40"/>
      <c r="AK6" s="40"/>
      <c r="AL6" s="181"/>
      <c r="AM6" s="81"/>
      <c r="AN6" s="81"/>
      <c r="AO6" s="81"/>
      <c r="AP6" s="81"/>
      <c r="AQ6" s="81"/>
      <c r="AR6" s="95"/>
      <c r="AS6" s="96"/>
      <c r="AT6" s="97"/>
      <c r="AU6" s="28"/>
      <c r="AV6" s="38"/>
      <c r="AW6" s="38"/>
      <c r="AX6" s="98"/>
      <c r="AY6" s="91"/>
      <c r="AZ6" s="81"/>
      <c r="BA6" s="44"/>
      <c r="BB6" s="43"/>
      <c r="BC6" s="148"/>
    </row>
    <row r="7" spans="1:55" s="145" customFormat="1" hidden="1">
      <c r="A7" s="145" t="e">
        <f>IF(#REF!=0,IF( AND(#REF!&gt;=#REF!,#REF!&lt;=#REF!,#REF!=1),1,0),0)</f>
        <v>#REF!</v>
      </c>
      <c r="E7" s="81"/>
      <c r="F7" s="82"/>
      <c r="G7" s="44"/>
      <c r="H7" s="83"/>
      <c r="I7" s="41"/>
      <c r="J7" s="40"/>
      <c r="K7" s="40"/>
      <c r="L7" s="83"/>
      <c r="M7" s="91"/>
      <c r="N7" s="92"/>
      <c r="O7" s="93"/>
      <c r="P7" s="28"/>
      <c r="Q7" s="28"/>
      <c r="R7" s="40"/>
      <c r="S7" s="28"/>
      <c r="T7" s="36"/>
      <c r="U7" s="94"/>
      <c r="V7" s="41"/>
      <c r="W7" s="42"/>
      <c r="X7" s="42"/>
      <c r="Y7" s="160"/>
      <c r="Z7" s="36"/>
      <c r="AA7" s="36"/>
      <c r="AB7" s="41"/>
      <c r="AC7" s="45"/>
      <c r="AD7" s="46"/>
      <c r="AE7" s="47"/>
      <c r="AF7" s="81"/>
      <c r="AG7" s="36"/>
      <c r="AH7" s="36"/>
      <c r="AI7" s="33"/>
      <c r="AJ7" s="40"/>
      <c r="AK7" s="40"/>
      <c r="AL7" s="181"/>
      <c r="AM7" s="81"/>
      <c r="AN7" s="81"/>
      <c r="AO7" s="81"/>
      <c r="AP7" s="81"/>
      <c r="AQ7" s="81"/>
      <c r="AR7" s="95"/>
      <c r="AS7" s="96"/>
      <c r="AT7" s="97"/>
      <c r="AU7" s="28"/>
      <c r="AV7" s="38"/>
      <c r="AW7" s="38"/>
      <c r="AX7" s="98"/>
      <c r="AY7" s="91"/>
      <c r="AZ7" s="81"/>
      <c r="BA7" s="44"/>
      <c r="BB7" s="43"/>
      <c r="BC7" s="148"/>
    </row>
    <row r="8" spans="1:55" s="145" customFormat="1" hidden="1">
      <c r="A8" s="145">
        <f ca="1">IFERROR(SUMPRODUCT((OFFSET(대표이사_참여인력_투자현황,0,0,ROWS(대표이사_참여인력_투자현황),1)=$E11)*1, (OFFSET(대표이사_참여인력_투자현황,0,17,ROWS(대표이사_참여인력_투자현황),1)="회수료")*1,OFFSET(대표이사_참여인력_투자현황,0,59,ROWS(대표이사_참여인력_투자현황),1),OFFSET(대표이사_참여인력_투자현황,0,81,ROWS(대표이사_참여인력_투자현황),1)),0)</f>
        <v>0</v>
      </c>
      <c r="E8" s="81"/>
      <c r="F8" s="82"/>
      <c r="G8" s="44"/>
      <c r="H8" s="83"/>
      <c r="I8" s="41"/>
      <c r="J8" s="40"/>
      <c r="K8" s="40"/>
      <c r="L8" s="83"/>
      <c r="M8" s="91"/>
      <c r="N8" s="92"/>
      <c r="O8" s="93"/>
      <c r="P8" s="28"/>
      <c r="Q8" s="28"/>
      <c r="R8" s="40"/>
      <c r="S8" s="28"/>
      <c r="T8" s="36"/>
      <c r="U8" s="94"/>
      <c r="V8" s="41"/>
      <c r="W8" s="42"/>
      <c r="X8" s="42"/>
      <c r="Y8" s="160"/>
      <c r="Z8" s="36"/>
      <c r="AA8" s="36"/>
      <c r="AB8" s="41"/>
      <c r="AC8" s="45"/>
      <c r="AD8" s="46"/>
      <c r="AE8" s="47"/>
      <c r="AF8" s="81"/>
      <c r="AG8" s="36"/>
      <c r="AH8" s="36"/>
      <c r="AI8" s="33"/>
      <c r="AJ8" s="40"/>
      <c r="AK8" s="40"/>
      <c r="AL8" s="181"/>
      <c r="AM8" s="81"/>
      <c r="AN8" s="81"/>
      <c r="AO8" s="81"/>
      <c r="AP8" s="81"/>
      <c r="AQ8" s="81"/>
      <c r="AR8" s="95"/>
      <c r="AS8" s="96"/>
      <c r="AT8" s="97"/>
      <c r="AU8" s="28"/>
      <c r="AV8" s="38"/>
      <c r="AW8" s="38"/>
      <c r="AX8" s="98"/>
      <c r="AY8" s="91"/>
      <c r="AZ8" s="81"/>
      <c r="BA8" s="44"/>
      <c r="BB8" s="43"/>
      <c r="BC8" s="148"/>
    </row>
    <row r="9" spans="1:55" s="145" customFormat="1" hidden="1">
      <c r="A9" s="145">
        <f ca="1">SUMPRODUCT((OFFSET(대표이사_참여인력_투자현황,0,0,ROWS(대표이사_참여인력_투자현황),1)=$E11)*1,OFFSET(대표이사_참여인력_투자현황,0,74,ROWS(대표이사_참여인력_투자현황),1))</f>
        <v>0</v>
      </c>
      <c r="E9" s="81"/>
      <c r="F9" s="82"/>
      <c r="G9" s="44"/>
      <c r="H9" s="83"/>
      <c r="I9" s="41"/>
      <c r="J9" s="40"/>
      <c r="K9" s="40"/>
      <c r="L9" s="83"/>
      <c r="M9" s="91"/>
      <c r="N9" s="92"/>
      <c r="O9" s="93"/>
      <c r="P9" s="28"/>
      <c r="Q9" s="28"/>
      <c r="R9" s="40"/>
      <c r="S9" s="28"/>
      <c r="T9" s="36"/>
      <c r="U9" s="94"/>
      <c r="V9" s="41"/>
      <c r="W9" s="42"/>
      <c r="X9" s="42"/>
      <c r="Y9" s="160"/>
      <c r="Z9" s="36"/>
      <c r="AA9" s="36"/>
      <c r="AB9" s="41"/>
      <c r="AC9" s="45"/>
      <c r="AD9" s="46"/>
      <c r="AE9" s="47"/>
      <c r="AF9" s="81"/>
      <c r="AG9" s="36"/>
      <c r="AH9" s="36"/>
      <c r="AI9" s="33"/>
      <c r="AJ9" s="40"/>
      <c r="AK9" s="40"/>
      <c r="AL9" s="181"/>
      <c r="AM9" s="81"/>
      <c r="AN9" s="81"/>
      <c r="AO9" s="81"/>
      <c r="AP9" s="81"/>
      <c r="AQ9" s="81"/>
      <c r="AR9" s="95"/>
      <c r="AS9" s="96"/>
      <c r="AT9" s="97"/>
      <c r="AU9" s="28"/>
      <c r="AV9" s="38"/>
      <c r="AW9" s="38"/>
      <c r="AX9" s="98"/>
      <c r="AY9" s="91"/>
      <c r="AZ9" s="81"/>
      <c r="BA9" s="44"/>
      <c r="BB9" s="43"/>
      <c r="BC9" s="148"/>
    </row>
    <row r="10" spans="1:55" s="145" customFormat="1" hidden="1">
      <c r="E10" s="81"/>
      <c r="F10" s="82"/>
      <c r="G10" s="44"/>
      <c r="H10" s="83"/>
      <c r="I10" s="41"/>
      <c r="J10" s="40"/>
      <c r="K10" s="40"/>
      <c r="L10" s="83"/>
      <c r="M10" s="91"/>
      <c r="N10" s="92"/>
      <c r="O10" s="93"/>
      <c r="P10" s="28"/>
      <c r="Q10" s="28"/>
      <c r="R10" s="40"/>
      <c r="S10" s="28"/>
      <c r="T10" s="36"/>
      <c r="U10" s="94"/>
      <c r="V10" s="41"/>
      <c r="W10" s="42"/>
      <c r="X10" s="42"/>
      <c r="Y10" s="160"/>
      <c r="Z10" s="36"/>
      <c r="AA10" s="36"/>
      <c r="AB10" s="41"/>
      <c r="AC10" s="45"/>
      <c r="AD10" s="46"/>
      <c r="AE10" s="47"/>
      <c r="AF10" s="81"/>
      <c r="AG10" s="36"/>
      <c r="AH10" s="36"/>
      <c r="AI10" s="33"/>
      <c r="AJ10" s="40"/>
      <c r="AK10" s="40"/>
      <c r="AL10" s="181"/>
      <c r="AM10" s="81"/>
      <c r="AN10" s="81"/>
      <c r="AO10" s="81"/>
      <c r="AP10" s="81"/>
      <c r="AQ10" s="81"/>
      <c r="AR10" s="95"/>
      <c r="AS10" s="96"/>
      <c r="AT10" s="97"/>
      <c r="AU10" s="28"/>
      <c r="AV10" s="38"/>
      <c r="AW10" s="38"/>
      <c r="AX10" s="98"/>
      <c r="AY10" s="91"/>
      <c r="AZ10" s="81"/>
      <c r="BA10" s="44"/>
      <c r="BB10" s="43"/>
      <c r="BC10" s="148"/>
    </row>
    <row r="11" spans="1:55" s="145" customFormat="1" ht="27">
      <c r="E11" s="81" t="s">
        <v>964</v>
      </c>
      <c r="F11" s="82">
        <f t="shared" ref="F11:F15" si="0">IF(ISBLANK($E11), "", VLOOKUP($E11,대표이사_참여인력_개요,2,FALSE))</f>
        <v>700101</v>
      </c>
      <c r="G11" s="221" t="s">
        <v>920</v>
      </c>
      <c r="H11" s="83" cm="1">
        <f t="array" aca="1" ref="H11" ca="1">IF(ISBLANK(G11),"",SUMPRODUCT( (OFFSET(대표이사_참여인력_경력,0,0,ROWS(대표이사_참여인력_경력),1)=$E11)*1, (OFFSET(대표이사_참여인력_경력,0,3,ROWS(대표이사_참여인력_경력),1)=$G11)*1, OFFSET(대표이사_참여인력_경력,0,7,ROWS(대표이사_참여인력_경력),1) ) /COUNTIFS(OFFSET(대표이사_참여인력_경력,0,0,ROWS(대표이사_참여인력_경력),1),$E11,OFFSET(대표이사_참여인력_경력,0,3,ROWS(대표이사_참여인력_경력),1),$G11))</f>
        <v>12.252054794520548</v>
      </c>
      <c r="I11" s="220" t="s">
        <v>982</v>
      </c>
      <c r="J11" s="226" t="d">
        <v>2014-01-01</v>
      </c>
      <c r="K11" s="226" t="d">
        <v>2015-12-31</v>
      </c>
      <c r="L11" s="83" cm="1">
        <f t="array" aca="1" ref="L11" ca="1">IF(ISBLANK(I11),"",SUMPRODUCT( (OFFSET(대표이사_참여인력_경력,0,0,ROWS(대표이사_참여인력_경력),1)=$E11)*1, (OFFSET(대표이사_참여인력_경력,0,3,ROWS(대표이사_참여인력_경력),1)=$G11)*1, (OFFSET(대표이사_참여인력_경력,0,8,ROWS(대표이사_참여인력_경력),1)=$I11)*1, OFFSET(대표이사_참여인력_경력,0,13,ROWS(대표이사_참여인력_경력),1) ) /COUNTIFS(OFFSET(대표이사_참여인력_경력,0,0,ROWS(대표이사_참여인력_경력),1),$E11,OFFSET(대표이사_참여인력_경력,0,3,ROWS(대표이사_참여인력_경력),1),$G11,OFFSET(대표이사_참여인력_경력,0,8,ROWS(대표이사_참여인력_경력),1),$I11 ))</f>
        <v>1.2438356164383562</v>
      </c>
      <c r="M11" s="91" t="s">
        <v>985</v>
      </c>
      <c r="N11" s="92" t="s">
        <v>58</v>
      </c>
      <c r="O11" s="93" t="s">
        <v>989</v>
      </c>
      <c r="P11" s="28" t="s">
        <v>991</v>
      </c>
      <c r="Q11" s="28" t="s">
        <v>992</v>
      </c>
      <c r="R11" s="226" t="d">
        <v>2014-02-01</v>
      </c>
      <c r="S11" s="28" t="s">
        <v>59</v>
      </c>
      <c r="T11" s="222">
        <v>1000</v>
      </c>
      <c r="U11" s="94">
        <v>0.501</v>
      </c>
      <c r="V11" s="41" t="s">
        <v>114</v>
      </c>
      <c r="W11" s="227">
        <v>0.14599999999999999</v>
      </c>
      <c r="X11" s="227">
        <v>1.1459999999999999</v>
      </c>
      <c r="Y11" s="226" t="d">
        <v>2015-12-30</v>
      </c>
      <c r="Z11" s="222">
        <v>1146</v>
      </c>
      <c r="AA11" s="222">
        <v>500</v>
      </c>
      <c r="AB11" s="41" t="s">
        <v>97</v>
      </c>
      <c r="AC11" s="45">
        <f>IF(ISBLANK(Y11),DATEDIF(R11,제안서작성기준일,"d")/365,DATEDIF(R11,Y11,"d")/365)</f>
        <v>1.9095890410958904</v>
      </c>
      <c r="AD11" s="46" t="s">
        <v>113</v>
      </c>
      <c r="AE11" s="218">
        <v>500</v>
      </c>
      <c r="AF11" s="81" t="s">
        <v>113</v>
      </c>
      <c r="AG11" s="222">
        <v>0</v>
      </c>
      <c r="AH11" s="222">
        <v>0</v>
      </c>
      <c r="AI11" s="221"/>
      <c r="AJ11" s="40"/>
      <c r="AK11" s="40"/>
      <c r="AL11" s="181" t="s">
        <v>201</v>
      </c>
      <c r="AM11" s="81" t="s">
        <v>113</v>
      </c>
      <c r="AN11" s="81" t="s">
        <v>100</v>
      </c>
      <c r="AO11" s="81" t="s">
        <v>100</v>
      </c>
      <c r="AP11" s="81" t="s">
        <v>100</v>
      </c>
      <c r="AQ11" s="81" t="s">
        <v>100</v>
      </c>
      <c r="AR11" s="95"/>
      <c r="AS11" s="96" t="s">
        <v>940</v>
      </c>
      <c r="AT11" s="97" t="s">
        <v>948</v>
      </c>
      <c r="AU11" s="28" t="s">
        <v>109</v>
      </c>
      <c r="AV11" s="38"/>
      <c r="AW11" s="38"/>
      <c r="AX11" s="98" t="str">
        <f t="shared" ref="AX11:AX15" si="1">IF(ISBLANK(AV11),"",DATEDIF(AV11,AW11,"d")/365)</f>
        <v/>
      </c>
      <c r="AY11" s="91"/>
      <c r="AZ11" s="81" t="s">
        <v>1031</v>
      </c>
      <c r="BA11" s="221" t="s">
        <v>1032</v>
      </c>
      <c r="BB11" s="228" t="s">
        <v>1033</v>
      </c>
      <c r="BC11" s="148"/>
    </row>
    <row r="12" spans="1:55" ht="27">
      <c r="E12" s="81" t="s">
        <v>978</v>
      </c>
      <c r="F12" s="82">
        <f t="shared" si="0"/>
        <v>700101</v>
      </c>
      <c r="G12" s="221" t="s">
        <v>920</v>
      </c>
      <c r="H12" s="83" cm="1">
        <f t="array" aca="1" ref="H12" ca="1">IF(ISBLANK(G12),"",SUMPRODUCT( (OFFSET(대표이사_참여인력_경력,0,0,ROWS(대표이사_참여인력_경력),1)=$E12)*1, (OFFSET(대표이사_참여인력_경력,0,3,ROWS(대표이사_참여인력_경력),1)=$G12)*1, OFFSET(대표이사_참여인력_경력,0,7,ROWS(대표이사_참여인력_경력),1) ) /COUNTIFS(OFFSET(대표이사_참여인력_경력,0,0,ROWS(대표이사_참여인력_경력),1),$E12,OFFSET(대표이사_참여인력_경력,0,3,ROWS(대표이사_참여인력_경력),1),$G12))</f>
        <v>12.252054794520548</v>
      </c>
      <c r="I12" s="220" t="s">
        <v>983</v>
      </c>
      <c r="J12" s="226" t="d">
        <v>2016-01-01</v>
      </c>
      <c r="K12" s="226" t="d">
        <v>2019-01-31</v>
      </c>
      <c r="L12" s="83" cm="1">
        <f t="array" aca="1" ref="L12" ca="1">IF(ISBLANK(I12),"",SUMPRODUCT( (OFFSET(대표이사_참여인력_경력,0,0,ROWS(대표이사_참여인력_경력),1)=$E12)*1, (OFFSET(대표이사_참여인력_경력,0,3,ROWS(대표이사_참여인력_경력),1)=$G12)*1, (OFFSET(대표이사_참여인력_경력,0,8,ROWS(대표이사_참여인력_경력),1)=$I12)*1, OFFSET(대표이사_참여인력_경력,0,13,ROWS(대표이사_참여인력_경력),1) ) /COUNTIFS(OFFSET(대표이사_참여인력_경력,0,0,ROWS(대표이사_참여인력_경력),1),$E12,OFFSET(대표이사_참여인력_경력,0,3,ROWS(대표이사_참여인력_경력),1),$G12,OFFSET(대표이사_참여인력_경력,0,8,ROWS(대표이사_참여인력_경력),1),$I12 ))</f>
        <v>5.5013698630136991</v>
      </c>
      <c r="M12" s="91" t="s">
        <v>986</v>
      </c>
      <c r="N12" s="92" t="s">
        <v>58</v>
      </c>
      <c r="O12" s="93" t="s">
        <v>990</v>
      </c>
      <c r="P12" s="220" t="s">
        <v>991</v>
      </c>
      <c r="Q12" s="30"/>
      <c r="R12" s="226" t="d">
        <v>2017-01-01</v>
      </c>
      <c r="S12" s="220" t="s">
        <v>59</v>
      </c>
      <c r="T12" s="222">
        <v>510</v>
      </c>
      <c r="U12" s="94">
        <v>0.2</v>
      </c>
      <c r="V12" s="41" t="s">
        <v>178</v>
      </c>
      <c r="W12" s="227">
        <v>0.1</v>
      </c>
      <c r="X12" s="227">
        <v>0.39200000000000002</v>
      </c>
      <c r="Y12" s="226" t="d">
        <v>2018-12-31</v>
      </c>
      <c r="Z12" s="222">
        <v>200</v>
      </c>
      <c r="AA12" s="222">
        <v>100</v>
      </c>
      <c r="AB12" s="41" t="s">
        <v>97</v>
      </c>
      <c r="AC12" s="45">
        <f>IF(ISBLANK(Y12),DATEDIF(R12,제안서작성기준일,"d")/365,DATEDIF(R12,Y12,"d")/365)</f>
        <v>1.9972602739726026</v>
      </c>
      <c r="AD12" s="46" t="s">
        <v>100</v>
      </c>
      <c r="AE12" s="218"/>
      <c r="AF12" s="81" t="s">
        <v>113</v>
      </c>
      <c r="AG12" s="222">
        <v>410</v>
      </c>
      <c r="AH12" s="222">
        <v>550</v>
      </c>
      <c r="AI12" s="269" t="s">
        <v>1204</v>
      </c>
      <c r="AJ12" s="40"/>
      <c r="AK12" s="40"/>
      <c r="AL12" s="181" t="s">
        <v>205</v>
      </c>
      <c r="AM12" s="81" t="s">
        <v>113</v>
      </c>
      <c r="AN12" s="81" t="s">
        <v>113</v>
      </c>
      <c r="AO12" s="81" t="s">
        <v>113</v>
      </c>
      <c r="AP12" s="81" t="s">
        <v>100</v>
      </c>
      <c r="AQ12" s="81" t="s">
        <v>113</v>
      </c>
      <c r="AR12" s="95"/>
      <c r="AS12" s="96"/>
      <c r="AT12" s="97" t="s">
        <v>959</v>
      </c>
      <c r="AU12" s="28" t="s">
        <v>110</v>
      </c>
      <c r="AV12" s="38"/>
      <c r="AW12" s="38"/>
      <c r="AX12" s="98" t="str">
        <f t="shared" si="1"/>
        <v/>
      </c>
      <c r="AY12" s="91"/>
      <c r="AZ12" s="81" t="s">
        <v>968</v>
      </c>
      <c r="BA12" s="221" t="s">
        <v>1034</v>
      </c>
      <c r="BB12" s="228" t="s">
        <v>1035</v>
      </c>
      <c r="BC12" s="148"/>
    </row>
    <row r="13" spans="1:55" ht="27">
      <c r="E13" s="81" t="s">
        <v>979</v>
      </c>
      <c r="F13" s="82">
        <f t="shared" si="0"/>
        <v>710101</v>
      </c>
      <c r="G13" s="221" t="s">
        <v>920</v>
      </c>
      <c r="H13" s="83" cm="1">
        <f t="array" aca="1" ref="H13" ca="1">IF(ISBLANK(G13),"",SUMPRODUCT( (OFFSET(대표이사_참여인력_경력,0,0,ROWS(대표이사_참여인력_경력),1)=$E13)*1, (OFFSET(대표이사_참여인력_경력,0,3,ROWS(대표이사_참여인력_경력),1)=$G13)*1, OFFSET(대표이사_참여인력_경력,0,7,ROWS(대표이사_참여인력_경력),1) ) /COUNTIFS(OFFSET(대표이사_참여인력_경력,0,0,ROWS(대표이사_참여인력_경력),1),$E13,OFFSET(대표이사_참여인력_경력,0,3,ROWS(대표이사_참여인력_경력),1),$G13))</f>
        <v>15.254794520547945</v>
      </c>
      <c r="I13" s="220" t="s">
        <v>984</v>
      </c>
      <c r="J13" s="226" t="d">
        <v>2016-01-01</v>
      </c>
      <c r="K13" s="226" t="d">
        <v>2019-01-31</v>
      </c>
      <c r="L13" s="83" cm="1">
        <f t="array" aca="1" ref="L13" ca="1">IF(ISBLANK(I13),"",SUMPRODUCT( (OFFSET(대표이사_참여인력_경력,0,0,ROWS(대표이사_참여인력_경력),1)=$E13)*1, (OFFSET(대표이사_참여인력_경력,0,3,ROWS(대표이사_참여인력_경력),1)=$G13)*1, (OFFSET(대표이사_참여인력_경력,0,8,ROWS(대표이사_참여인력_경력),1)=$I13)*1, OFFSET(대표이사_참여인력_경력,0,13,ROWS(대표이사_참여인력_경력),1) ) /COUNTIFS(OFFSET(대표이사_참여인력_경력,0,0,ROWS(대표이사_참여인력_경력),1),$E13,OFFSET(대표이사_참여인력_경력,0,3,ROWS(대표이사_참여인력_경력),1),$G13,OFFSET(대표이사_참여인력_경력,0,8,ROWS(대표이사_참여인력_경력),1),$I13 ))</f>
        <v>15.254794520547945</v>
      </c>
      <c r="M13" s="91" t="s">
        <v>987</v>
      </c>
      <c r="N13" s="92" t="s">
        <v>58</v>
      </c>
      <c r="O13" s="93" t="s">
        <v>990</v>
      </c>
      <c r="P13" s="220" t="s">
        <v>1027</v>
      </c>
      <c r="Q13" s="30"/>
      <c r="R13" s="226" t="d">
        <v>2016-01-01</v>
      </c>
      <c r="S13" s="220" t="s">
        <v>59</v>
      </c>
      <c r="T13" s="222">
        <v>50000</v>
      </c>
      <c r="U13" s="94">
        <v>1</v>
      </c>
      <c r="V13" s="41" t="s">
        <v>114</v>
      </c>
      <c r="W13" s="227">
        <v>-1</v>
      </c>
      <c r="X13" s="227">
        <v>0</v>
      </c>
      <c r="Y13" s="226" t="d">
        <v>2018-01-01</v>
      </c>
      <c r="Z13" s="222"/>
      <c r="AA13" s="222"/>
      <c r="AB13" s="41" t="s">
        <v>118</v>
      </c>
      <c r="AC13" s="45">
        <f>IF(ISBLANK(Y13),DATEDIF(R13,제안서작성기준일,"d")/365,DATEDIF(R13,Y13,"d")/365)</f>
        <v>2.0027397260273974</v>
      </c>
      <c r="AD13" s="46" t="s">
        <v>113</v>
      </c>
      <c r="AE13" s="218">
        <v>50000</v>
      </c>
      <c r="AF13" s="81" t="s">
        <v>100</v>
      </c>
      <c r="AG13" s="222"/>
      <c r="AH13" s="222">
        <v>0</v>
      </c>
      <c r="AI13" s="269"/>
      <c r="AJ13" s="40"/>
      <c r="AK13" s="40"/>
      <c r="AL13" s="181" t="s">
        <v>201</v>
      </c>
      <c r="AM13" s="81" t="s">
        <v>100</v>
      </c>
      <c r="AN13" s="81" t="s">
        <v>100</v>
      </c>
      <c r="AO13" s="81" t="s">
        <v>100</v>
      </c>
      <c r="AP13" s="81" t="s">
        <v>113</v>
      </c>
      <c r="AQ13" s="81" t="s">
        <v>113</v>
      </c>
      <c r="AR13" s="95"/>
      <c r="AS13" s="96" t="s">
        <v>1007</v>
      </c>
      <c r="AT13" s="97" t="s">
        <v>1029</v>
      </c>
      <c r="AU13" s="220" t="s">
        <v>110</v>
      </c>
      <c r="AV13" s="38"/>
      <c r="AW13" s="38"/>
      <c r="AX13" s="98" t="str">
        <f t="shared" si="1"/>
        <v/>
      </c>
      <c r="AY13" s="91"/>
      <c r="AZ13" s="81" t="s">
        <v>968</v>
      </c>
      <c r="BA13" s="221" t="s">
        <v>1034</v>
      </c>
      <c r="BB13" s="228" t="s">
        <v>1035</v>
      </c>
      <c r="BC13" s="148"/>
    </row>
    <row r="14" spans="1:55" ht="40.5">
      <c r="E14" s="81" t="s">
        <v>978</v>
      </c>
      <c r="F14" s="82">
        <f t="shared" si="0"/>
        <v>700101</v>
      </c>
      <c r="G14" s="221" t="s">
        <v>980</v>
      </c>
      <c r="H14" s="83" cm="1">
        <f t="array" aca="1" ref="H14" ca="1">IF(ISBLANK(G14),"",SUMPRODUCT( (OFFSET(대표이사_참여인력_경력,0,0,ROWS(대표이사_참여인력_경력),1)=$E14)*1, (OFFSET(대표이사_참여인력_경력,0,3,ROWS(대표이사_참여인력_경력),1)=$G14)*1, OFFSET(대표이사_참여인력_경력,0,7,ROWS(대표이사_참여인력_경력),1) ) /COUNTIFS(OFFSET(대표이사_참여인력_경력,0,0,ROWS(대표이사_참여인력_경력),1),$E14,OFFSET(대표이사_참여인력_경력,0,3,ROWS(대표이사_참여인력_경력),1),$G14))</f>
        <v>4.2520547945205482</v>
      </c>
      <c r="I14" s="220" t="s">
        <v>969</v>
      </c>
      <c r="J14" s="226" t="d">
        <v>2009-10-01</v>
      </c>
      <c r="K14" s="226" t="d">
        <v>2010-03-31</v>
      </c>
      <c r="L14" s="83" cm="1">
        <f t="array" aca="1" ref="L14" ca="1">IF(ISBLANK(I14),"",SUMPRODUCT( (OFFSET(대표이사_참여인력_경력,0,0,ROWS(대표이사_참여인력_경력),1)=$E14)*1, (OFFSET(대표이사_참여인력_경력,0,3,ROWS(대표이사_참여인력_경력),1)=$G14)*1, (OFFSET(대표이사_참여인력_경력,0,8,ROWS(대표이사_참여인력_경력),1)=$I14)*1, OFFSET(대표이사_참여인력_경력,0,13,ROWS(대표이사_참여인력_경력),1) ) /COUNTIFS(OFFSET(대표이사_참여인력_경력,0,0,ROWS(대표이사_참여인력_경력),1),$E14,OFFSET(대표이사_참여인력_경력,0,3,ROWS(대표이사_참여인력_경력),1),$G14,OFFSET(대표이사_참여인력_경력,0,8,ROWS(대표이사_참여인력_경력),1),$I14 ))</f>
        <v>4.2520547945205482</v>
      </c>
      <c r="M14" s="91" t="s">
        <v>987</v>
      </c>
      <c r="N14" s="92" t="s">
        <v>58</v>
      </c>
      <c r="O14" s="93" t="s">
        <v>990</v>
      </c>
      <c r="P14" s="30"/>
      <c r="Q14" s="30"/>
      <c r="R14" s="226" t="d">
        <v>2009-10-01</v>
      </c>
      <c r="S14" s="220" t="s">
        <v>59</v>
      </c>
      <c r="T14" s="222">
        <v>390</v>
      </c>
      <c r="U14" s="94">
        <v>0.03</v>
      </c>
      <c r="V14" s="41" t="s">
        <v>178</v>
      </c>
      <c r="W14" s="227">
        <v>0.08</v>
      </c>
      <c r="X14" s="227">
        <v>0.51282051282051277</v>
      </c>
      <c r="Y14" s="226" t="d">
        <v>2010-01-01</v>
      </c>
      <c r="Z14" s="222">
        <v>200</v>
      </c>
      <c r="AA14" s="222">
        <v>150</v>
      </c>
      <c r="AB14" s="41" t="s">
        <v>115</v>
      </c>
      <c r="AC14" s="45">
        <f>IF(ISBLANK(Y14),DATEDIF(R14,제안서작성기준일,"d")/365,DATEDIF(R14,Y14,"d")/365)</f>
        <v>0.25205479452054796</v>
      </c>
      <c r="AD14" s="46" t="s">
        <v>100</v>
      </c>
      <c r="AE14" s="218"/>
      <c r="AF14" s="81" t="s">
        <v>113</v>
      </c>
      <c r="AG14" s="222">
        <v>240</v>
      </c>
      <c r="AH14" s="222">
        <v>300</v>
      </c>
      <c r="AI14" s="269" t="s">
        <v>1205</v>
      </c>
      <c r="AJ14" s="40"/>
      <c r="AK14" s="40"/>
      <c r="AL14" s="181" t="s">
        <v>201</v>
      </c>
      <c r="AM14" s="81" t="s">
        <v>100</v>
      </c>
      <c r="AN14" s="81" t="s">
        <v>100</v>
      </c>
      <c r="AO14" s="81" t="s">
        <v>100</v>
      </c>
      <c r="AP14" s="81" t="s">
        <v>113</v>
      </c>
      <c r="AQ14" s="81" t="s">
        <v>113</v>
      </c>
      <c r="AR14" s="95"/>
      <c r="AS14" s="96" t="s">
        <v>1007</v>
      </c>
      <c r="AT14" s="97" t="s">
        <v>1030</v>
      </c>
      <c r="AU14" s="220" t="s">
        <v>110</v>
      </c>
      <c r="AV14" s="38"/>
      <c r="AW14" s="38"/>
      <c r="AX14" s="98" t="str">
        <f t="shared" si="1"/>
        <v/>
      </c>
      <c r="AY14" s="91"/>
      <c r="AZ14" s="81" t="s">
        <v>968</v>
      </c>
      <c r="BA14" s="221" t="s">
        <v>1034</v>
      </c>
      <c r="BB14" s="228" t="s">
        <v>1035</v>
      </c>
      <c r="BC14" s="148"/>
    </row>
    <row r="15" spans="1:55" ht="27">
      <c r="E15" s="81" t="s">
        <v>971</v>
      </c>
      <c r="F15" s="82">
        <f t="shared" si="0"/>
        <v>720101</v>
      </c>
      <c r="G15" s="221" t="s">
        <v>920</v>
      </c>
      <c r="H15" s="83" cm="1">
        <f t="array" aca="1" ref="H15" ca="1">IF(ISBLANK(G15),"",SUMPRODUCT( (OFFSET(대표이사_참여인력_경력,0,0,ROWS(대표이사_참여인력_경력),1)=$E15)*1, (OFFSET(대표이사_참여인력_경력,0,3,ROWS(대표이사_참여인력_경력),1)=$G15)*1, OFFSET(대표이사_참여인력_경력,0,7,ROWS(대표이사_참여인력_경력),1) ) /COUNTIFS(OFFSET(대표이사_참여인력_경력,0,0,ROWS(대표이사_참여인력_경력),1),$E15,OFFSET(대표이사_참여인력_경력,0,3,ROWS(대표이사_참여인력_경력),1),$G15))</f>
        <v>11.252054794520548</v>
      </c>
      <c r="I15" s="220" t="s">
        <v>982</v>
      </c>
      <c r="J15" s="226" t="d">
        <v>2014-01-01</v>
      </c>
      <c r="K15" s="226" t="d">
        <v>2015-12-31</v>
      </c>
      <c r="L15" s="83" cm="1">
        <f t="array" aca="1" ref="L15" ca="1">IF(ISBLANK(I15),"",SUMPRODUCT( (OFFSET(대표이사_참여인력_경력,0,0,ROWS(대표이사_참여인력_경력),1)=$E15)*1, (OFFSET(대표이사_참여인력_경력,0,3,ROWS(대표이사_참여인력_경력),1)=$G15)*1, (OFFSET(대표이사_참여인력_경력,0,8,ROWS(대표이사_참여인력_경력),1)=$I15)*1, OFFSET(대표이사_참여인력_경력,0,13,ROWS(대표이사_참여인력_경력),1) ) /COUNTIFS(OFFSET(대표이사_참여인력_경력,0,0,ROWS(대표이사_참여인력_경력),1),$E15,OFFSET(대표이사_참여인력_경력,0,3,ROWS(대표이사_참여인력_경력),1),$G15,OFFSET(대표이사_참여인력_경력,0,8,ROWS(대표이사_참여인력_경력),1),$I15 ))</f>
        <v>0</v>
      </c>
      <c r="M15" s="91" t="s">
        <v>988</v>
      </c>
      <c r="N15" s="92" t="s">
        <v>98</v>
      </c>
      <c r="O15" s="93" t="s">
        <v>989</v>
      </c>
      <c r="P15" s="30"/>
      <c r="Q15" s="30"/>
      <c r="R15" s="226" t="d">
        <v>2010-12-31</v>
      </c>
      <c r="S15" s="220" t="s">
        <v>822</v>
      </c>
      <c r="T15" s="222">
        <v>100</v>
      </c>
      <c r="U15" s="94">
        <v>0.02</v>
      </c>
      <c r="V15" s="41" t="s">
        <v>179</v>
      </c>
      <c r="W15" s="227"/>
      <c r="X15" s="227">
        <v>1.2</v>
      </c>
      <c r="Y15" s="223"/>
      <c r="Z15" s="222">
        <v>120</v>
      </c>
      <c r="AA15" s="222">
        <v>100</v>
      </c>
      <c r="AB15" s="41" t="s">
        <v>115</v>
      </c>
      <c r="AC15" s="45">
        <f>IF(ISBLANK(Y15),DATEDIF(R15,제안서작성기준일,"d")/365,DATEDIF(R15,Y15,"d")/365)</f>
        <v>15.257534246575343</v>
      </c>
      <c r="AD15" s="46" t="s">
        <v>100</v>
      </c>
      <c r="AE15" s="218"/>
      <c r="AF15" s="81" t="s">
        <v>113</v>
      </c>
      <c r="AG15" s="222">
        <v>0</v>
      </c>
      <c r="AH15" s="222">
        <v>0</v>
      </c>
      <c r="AI15" s="221"/>
      <c r="AJ15" s="40"/>
      <c r="AK15" s="40"/>
      <c r="AL15" s="181" t="s">
        <v>201</v>
      </c>
      <c r="AM15" s="81" t="s">
        <v>100</v>
      </c>
      <c r="AN15" s="81" t="s">
        <v>100</v>
      </c>
      <c r="AO15" s="81" t="s">
        <v>100</v>
      </c>
      <c r="AP15" s="81" t="s">
        <v>100</v>
      </c>
      <c r="AQ15" s="81" t="s">
        <v>113</v>
      </c>
      <c r="AR15" s="95"/>
      <c r="AS15" s="96" t="s">
        <v>1028</v>
      </c>
      <c r="AT15" s="97" t="s">
        <v>916</v>
      </c>
      <c r="AU15" s="28" t="s">
        <v>119</v>
      </c>
      <c r="AV15" s="38"/>
      <c r="AW15" s="38"/>
      <c r="AX15" s="98" t="str">
        <f t="shared" si="1"/>
        <v/>
      </c>
      <c r="AY15" s="91"/>
      <c r="AZ15" s="81" t="s">
        <v>968</v>
      </c>
      <c r="BA15" s="221" t="s">
        <v>1034</v>
      </c>
      <c r="BB15" s="228" t="s">
        <v>1035</v>
      </c>
      <c r="BC15" s="148"/>
    </row>
    <row r="16" spans="1:55" s="27" customFormat="1">
      <c r="Y16" s="176"/>
      <c r="AL16" s="176"/>
    </row>
    <row r="17" spans="25:38" s="27" customFormat="1">
      <c r="Y17" s="176"/>
      <c r="AL17" s="176"/>
    </row>
    <row r="18" spans="25:38" s="27" customFormat="1">
      <c r="Y18" s="176"/>
      <c r="AL18" s="176"/>
    </row>
    <row r="19" spans="25:38" s="27" customFormat="1">
      <c r="Y19" s="176"/>
      <c r="AL19" s="176"/>
    </row>
    <row r="20" spans="25:38" s="27" customFormat="1">
      <c r="Y20" s="176"/>
      <c r="AL20" s="176"/>
    </row>
    <row r="21" spans="25:38" s="27" customFormat="1">
      <c r="Y21" s="176"/>
      <c r="AL21" s="176"/>
    </row>
    <row r="22" spans="25:38" s="27" customFormat="1">
      <c r="Y22" s="176"/>
      <c r="AL22" s="176"/>
    </row>
    <row r="23" spans="25:38" s="27" customFormat="1">
      <c r="Y23" s="176"/>
      <c r="AL23" s="176"/>
    </row>
    <row r="24" spans="25:38" s="27" customFormat="1">
      <c r="Y24" s="176"/>
      <c r="AL24" s="176"/>
    </row>
    <row r="25" spans="25:38" s="27" customFormat="1">
      <c r="Y25" s="176"/>
      <c r="AL25" s="176"/>
    </row>
    <row r="26" spans="25:38" s="27" customFormat="1">
      <c r="Y26" s="176"/>
      <c r="AL26" s="176"/>
    </row>
    <row r="27" spans="25:38" s="27" customFormat="1">
      <c r="Y27" s="176"/>
      <c r="AL27" s="176"/>
    </row>
    <row r="28" spans="25:38" s="27" customFormat="1">
      <c r="Y28" s="176"/>
      <c r="AL28" s="176"/>
    </row>
    <row r="29" spans="25:38" s="27" customFormat="1">
      <c r="Y29" s="176"/>
      <c r="AL29" s="176"/>
    </row>
    <row r="30" spans="25:38" s="27" customFormat="1">
      <c r="Y30" s="176"/>
      <c r="AL30" s="176"/>
    </row>
    <row r="31" spans="25:38" s="27" customFormat="1">
      <c r="Y31" s="176"/>
      <c r="AL31" s="176"/>
    </row>
    <row r="32" spans="25:38" s="27" customFormat="1">
      <c r="Y32" s="176"/>
      <c r="AL32" s="176"/>
    </row>
    <row r="33" spans="25:38" s="27" customFormat="1">
      <c r="Y33" s="176"/>
      <c r="AL33" s="176"/>
    </row>
    <row r="34" spans="25:38" s="27" customFormat="1">
      <c r="Y34" s="176"/>
      <c r="AL34" s="176"/>
    </row>
    <row r="35" spans="25:38" s="27" customFormat="1">
      <c r="Y35" s="176"/>
      <c r="AL35" s="176"/>
    </row>
    <row r="36" spans="25:38" s="27" customFormat="1">
      <c r="Y36" s="176"/>
      <c r="AL36" s="176"/>
    </row>
    <row r="37" spans="25:38" s="27" customFormat="1">
      <c r="Y37" s="176"/>
      <c r="AL37" s="176"/>
    </row>
    <row r="38" spans="25:38" s="27" customFormat="1">
      <c r="Y38" s="176"/>
      <c r="AL38" s="176"/>
    </row>
    <row r="39" spans="25:38" s="27" customFormat="1">
      <c r="Y39" s="176"/>
      <c r="AL39" s="176"/>
    </row>
    <row r="40" spans="25:38" s="27" customFormat="1">
      <c r="Y40" s="176"/>
      <c r="AL40" s="176"/>
    </row>
    <row r="41" spans="25:38" s="27" customFormat="1">
      <c r="Y41" s="176"/>
      <c r="AL41" s="176"/>
    </row>
    <row r="42" spans="25:38" s="27" customFormat="1">
      <c r="Y42" s="176"/>
      <c r="AL42" s="176"/>
    </row>
    <row r="43" spans="25:38" s="27" customFormat="1">
      <c r="Y43" s="176"/>
      <c r="AL43" s="176"/>
    </row>
    <row r="44" spans="25:38" s="27" customFormat="1">
      <c r="Y44" s="176"/>
      <c r="AL44" s="176"/>
    </row>
    <row r="45" spans="25:38" s="27" customFormat="1">
      <c r="Y45" s="176"/>
      <c r="AL45" s="176"/>
    </row>
    <row r="46" spans="25:38" s="27" customFormat="1">
      <c r="Y46" s="176"/>
      <c r="AL46" s="176"/>
    </row>
    <row r="47" spans="25:38" s="27" customFormat="1">
      <c r="Y47" s="176"/>
      <c r="AL47" s="176"/>
    </row>
    <row r="48" spans="25:38" s="27" customFormat="1">
      <c r="Y48" s="176"/>
      <c r="AL48" s="176"/>
    </row>
    <row r="49" spans="25:38" s="27" customFormat="1">
      <c r="Y49" s="176"/>
      <c r="AL49" s="176"/>
    </row>
    <row r="50" spans="25:38" s="27" customFormat="1">
      <c r="Y50" s="176"/>
      <c r="AL50" s="176"/>
    </row>
    <row r="51" spans="25:38" s="27" customFormat="1">
      <c r="Y51" s="176"/>
      <c r="AL51" s="176"/>
    </row>
    <row r="52" spans="25:38" s="27" customFormat="1">
      <c r="Y52" s="176"/>
      <c r="AL52" s="176"/>
    </row>
    <row r="53" spans="25:38" s="27" customFormat="1">
      <c r="Y53" s="176"/>
      <c r="AL53" s="176"/>
    </row>
    <row r="54" spans="25:38" s="27" customFormat="1">
      <c r="Y54" s="176"/>
      <c r="AL54" s="176"/>
    </row>
    <row r="55" spans="25:38" s="27" customFormat="1">
      <c r="Y55" s="176"/>
      <c r="AL55" s="176"/>
    </row>
    <row r="56" spans="25:38" s="27" customFormat="1">
      <c r="Y56" s="176"/>
      <c r="AL56" s="176"/>
    </row>
    <row r="57" spans="25:38" s="27" customFormat="1">
      <c r="Y57" s="176"/>
      <c r="AL57" s="176"/>
    </row>
    <row r="58" spans="25:38" s="27" customFormat="1">
      <c r="Y58" s="176"/>
      <c r="AL58" s="176"/>
    </row>
    <row r="59" spans="25:38" s="27" customFormat="1">
      <c r="Y59" s="176"/>
      <c r="AL59" s="176"/>
    </row>
    <row r="60" spans="25:38" s="27" customFormat="1">
      <c r="Y60" s="176"/>
      <c r="AL60" s="176"/>
    </row>
    <row r="61" spans="25:38" s="27" customFormat="1">
      <c r="Y61" s="176"/>
      <c r="AL61" s="176"/>
    </row>
  </sheetData>
  <mergeCells count="13">
    <mergeCell ref="I4:L4"/>
    <mergeCell ref="E4:F4"/>
    <mergeCell ref="G4:H4"/>
    <mergeCell ref="AD4:AE4"/>
    <mergeCell ref="M4:X4"/>
    <mergeCell ref="AZ4:BB4"/>
    <mergeCell ref="AJ4:AK4"/>
    <mergeCell ref="AL4:AL5"/>
    <mergeCell ref="AM4:AR4"/>
    <mergeCell ref="Y4:AC4"/>
    <mergeCell ref="AF4:AI4"/>
    <mergeCell ref="AY4:AY5"/>
    <mergeCell ref="AS4:AX4"/>
  </mergeCells>
  <phoneticPr fontId="1" type="noConversion"/>
  <dataValidations count="10">
    <dataValidation type="list" allowBlank="1" showInputMessage="1" showErrorMessage="1" sqref="AT6:AT10">
      <formula1>펀드법적유형</formula1>
    </dataValidation>
    <dataValidation type="list" allowBlank="1" showInputMessage="1" showErrorMessage="1" error="목록에서 선택" sqref="AU6:AU15">
      <formula1>참여인력구분</formula1>
    </dataValidation>
    <dataValidation type="list" allowBlank="1" showInputMessage="1" showErrorMessage="1" sqref="AD6:AD15 AF6:AF15 AM6:AQ15">
      <formula1>여부</formula1>
    </dataValidation>
    <dataValidation type="list" allowBlank="1" showInputMessage="1" showErrorMessage="1" sqref="N6:N15">
      <formula1>투자기업_법인유형</formula1>
    </dataValidation>
    <dataValidation type="list" allowBlank="1" showInputMessage="1" showErrorMessage="1" sqref="P6:P15">
      <formula1>제안펀드의_주목적투자분야와_관련성</formula1>
    </dataValidation>
    <dataValidation type="list" allowBlank="1" showInputMessage="1" showErrorMessage="1" sqref="S6:S15">
      <formula1>투자유형</formula1>
    </dataValidation>
    <dataValidation type="list" allowBlank="1" showInputMessage="1" showErrorMessage="1" sqref="V6:V15">
      <formula1>회수구분</formula1>
    </dataValidation>
    <dataValidation type="list" allowBlank="1" showInputMessage="1" showErrorMessage="1" sqref="AB6:AB15">
      <formula1>회수유형</formula1>
    </dataValidation>
    <dataValidation type="list" allowBlank="1" showInputMessage="1" showErrorMessage="1" sqref="AL6:AL15">
      <formula1>투자계정구분</formula1>
    </dataValidation>
    <dataValidation type="date" operator="lessThanOrEqual" allowBlank="1" showInputMessage="1" showErrorMessage="1" sqref="Y16">
      <formula1>44561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'열제목별 목록값'!$C$30:$C$48</xm:f>
          </x14:formula1>
          <xm:sqref>AT11:AT15</xm:sqref>
        </x14:dataValidation>
      </x14:dataValidations>
    </ext>
  </extLst>
</worksheet>
</file>

<file path=xl/worksheets/sheet12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sheetPr codeName="Sheet19">
    <tabColor rgb="FF92D050"/>
  </sheetPr>
  <dimension ref="E1:K21"/>
  <sheetViews>
    <sheetView topLeftCell="E4" zoomScaleNormal="100" workbookViewId="0">
      <selection activeCell="E4" sqref="E4:F4"/>
    </sheetView>
  </sheetViews>
  <sheetFormatPr defaultColWidth="9" defaultRowHeight="16.5"/>
  <cols>
    <col min="1" max="4" width="0" style="59" hidden="1" customWidth="1"/>
    <col min="5" max="5" width="10.625" style="59" customWidth="1"/>
    <col min="6" max="6" width="13.625" style="59" customWidth="1"/>
    <col min="7" max="7" width="12.625" style="59" customWidth="1"/>
    <col min="8" max="8" width="28.75" style="59" customWidth="1"/>
    <col min="9" max="9" width="30.625" style="59" customWidth="1"/>
    <col min="10" max="10" width="15.625" style="59" customWidth="1"/>
    <col min="11" max="11" width="20.625" style="59" customWidth="1"/>
    <col min="12" max="16384" width="9" style="59"/>
  </cols>
  <sheetData>
    <row r="1" spans="5:11" hidden="1"/>
    <row r="2" spans="5:11" hidden="1"/>
    <row r="3" spans="5:11" hidden="1"/>
    <row r="4" spans="5:11">
      <c r="E4" s="535" t="s">
        <v>173</v>
      </c>
      <c r="F4" s="535"/>
      <c r="G4" s="535" t="s">
        <v>120</v>
      </c>
      <c r="H4" s="535"/>
      <c r="I4" s="535"/>
      <c r="J4" s="535"/>
      <c r="K4" s="535"/>
    </row>
    <row r="5" spans="5:11" ht="27">
      <c r="E5" s="54" t="s">
        <v>20</v>
      </c>
      <c r="F5" s="12" t="s">
        <v>111</v>
      </c>
      <c r="G5" s="54" t="s">
        <v>121</v>
      </c>
      <c r="H5" s="54" t="s">
        <v>122</v>
      </c>
      <c r="I5" s="54" t="s">
        <v>123</v>
      </c>
      <c r="J5" s="54" t="s">
        <v>124</v>
      </c>
      <c r="K5" s="54" t="s">
        <v>125</v>
      </c>
    </row>
    <row r="6" spans="5:11" hidden="1">
      <c r="E6" s="78"/>
      <c r="F6" s="77"/>
      <c r="G6" s="78"/>
      <c r="H6" s="78"/>
      <c r="I6" s="78"/>
      <c r="J6" s="78"/>
      <c r="K6" s="78"/>
    </row>
    <row r="7" spans="5:11" hidden="1">
      <c r="E7" s="78"/>
      <c r="F7" s="77"/>
      <c r="G7" s="78"/>
      <c r="H7" s="78"/>
      <c r="I7" s="78"/>
      <c r="J7" s="78"/>
      <c r="K7" s="78"/>
    </row>
    <row r="8" spans="5:11" hidden="1">
      <c r="E8" s="78"/>
      <c r="F8" s="77"/>
      <c r="G8" s="78"/>
      <c r="H8" s="78"/>
      <c r="I8" s="78"/>
      <c r="J8" s="78"/>
      <c r="K8" s="78"/>
    </row>
    <row r="9" spans="5:11" hidden="1">
      <c r="E9" s="32"/>
      <c r="F9" s="89"/>
      <c r="G9" s="32"/>
      <c r="H9" s="32"/>
      <c r="I9" s="32"/>
      <c r="J9" s="32"/>
      <c r="K9" s="32"/>
    </row>
    <row r="10" spans="5:11" hidden="1">
      <c r="E10" s="32"/>
      <c r="F10" s="89"/>
      <c r="G10" s="32"/>
      <c r="H10" s="32"/>
      <c r="I10" s="32"/>
      <c r="J10" s="32"/>
      <c r="K10" s="32"/>
    </row>
    <row r="11" spans="5:11">
      <c r="E11" s="90" t="s">
        <v>993</v>
      </c>
      <c r="F11" s="82">
        <f t="shared" ref="F11:F21" si="0">IF(ISBLANK($E11),"",VLOOKUP($E11,대표이사_참여인력_개요,2,FALSE))</f>
        <v>700101</v>
      </c>
      <c r="G11" s="226" t="d">
        <v>2001-01-01</v>
      </c>
      <c r="H11" s="81" t="s">
        <v>994</v>
      </c>
      <c r="I11" s="81" t="s">
        <v>995</v>
      </c>
      <c r="J11" s="81" t="s">
        <v>996</v>
      </c>
      <c r="K11" s="81" t="s">
        <v>966</v>
      </c>
    </row>
    <row r="12" spans="5:11">
      <c r="E12" s="90" t="s">
        <v>993</v>
      </c>
      <c r="F12" s="82">
        <f t="shared" si="0"/>
        <v>700101</v>
      </c>
      <c r="G12" s="226" t="d">
        <v>1996-01-01</v>
      </c>
      <c r="H12" s="81" t="s">
        <v>997</v>
      </c>
      <c r="I12" s="81"/>
      <c r="J12" s="81"/>
      <c r="K12" s="81" t="s">
        <v>966</v>
      </c>
    </row>
    <row r="13" spans="5:11">
      <c r="E13" s="90"/>
      <c r="F13" s="82" t="str">
        <f t="shared" si="0"/>
        <v/>
      </c>
      <c r="G13" s="40"/>
      <c r="H13" s="81"/>
      <c r="I13" s="81"/>
      <c r="J13" s="81"/>
      <c r="K13" s="81"/>
    </row>
    <row r="14" spans="5:11">
      <c r="E14" s="90"/>
      <c r="F14" s="82" t="str">
        <f t="shared" si="0"/>
        <v/>
      </c>
      <c r="G14" s="40"/>
      <c r="H14" s="81"/>
      <c r="I14" s="81"/>
      <c r="J14" s="81"/>
      <c r="K14" s="81"/>
    </row>
    <row r="15" spans="5:11">
      <c r="E15" s="90"/>
      <c r="F15" s="82" t="str">
        <f t="shared" si="0"/>
        <v/>
      </c>
      <c r="G15" s="40"/>
      <c r="H15" s="81"/>
      <c r="I15" s="81"/>
      <c r="J15" s="81"/>
      <c r="K15" s="81"/>
    </row>
    <row r="16" spans="5:11">
      <c r="E16" s="90"/>
      <c r="F16" s="82" t="str">
        <f t="shared" si="0"/>
        <v/>
      </c>
      <c r="G16" s="40"/>
      <c r="H16" s="81"/>
      <c r="I16" s="81"/>
      <c r="J16" s="81"/>
      <c r="K16" s="81"/>
    </row>
    <row r="17" spans="5:11">
      <c r="E17" s="90"/>
      <c r="F17" s="82" t="str">
        <f t="shared" si="0"/>
        <v/>
      </c>
      <c r="G17" s="40"/>
      <c r="H17" s="81"/>
      <c r="I17" s="81"/>
      <c r="J17" s="81"/>
      <c r="K17" s="81"/>
    </row>
    <row r="18" spans="5:11">
      <c r="E18" s="90"/>
      <c r="F18" s="82" t="str">
        <f t="shared" si="0"/>
        <v/>
      </c>
      <c r="G18" s="40"/>
      <c r="H18" s="81"/>
      <c r="I18" s="81"/>
      <c r="J18" s="81"/>
      <c r="K18" s="81"/>
    </row>
    <row r="19" spans="5:11">
      <c r="E19" s="90"/>
      <c r="F19" s="82" t="str">
        <f t="shared" si="0"/>
        <v/>
      </c>
      <c r="G19" s="40"/>
      <c r="H19" s="81"/>
      <c r="I19" s="81"/>
      <c r="J19" s="81"/>
      <c r="K19" s="81"/>
    </row>
    <row r="20" spans="5:11">
      <c r="E20" s="90"/>
      <c r="F20" s="82" t="str">
        <f t="shared" si="0"/>
        <v/>
      </c>
      <c r="G20" s="40"/>
      <c r="H20" s="81"/>
      <c r="I20" s="81"/>
      <c r="J20" s="81"/>
      <c r="K20" s="81"/>
    </row>
    <row r="21" spans="5:11">
      <c r="E21" s="90"/>
      <c r="F21" s="82" t="str">
        <f t="shared" si="0"/>
        <v/>
      </c>
      <c r="G21" s="40"/>
      <c r="H21" s="81"/>
      <c r="I21" s="81"/>
      <c r="J21" s="81"/>
      <c r="K21" s="81"/>
    </row>
  </sheetData>
  <mergeCells count="2">
    <mergeCell ref="E4:F4"/>
    <mergeCell ref="G4:K4"/>
  </mergeCells>
  <phoneticPr fontId="1" type="noConversion"/>
  <dataValidations count="1">
    <dataValidation type="date" allowBlank="1" showInputMessage="1" showErrorMessage="1" error="연월일을 입력" sqref="G4:G20">
      <formula1>1</formula1>
      <formula2>2958465</formula2>
    </dataValidation>
  </dataValidations>
  <pageMargins left="0.7" right="0.7" top="0.75" bottom="0.75" header="0.3" footer="0.3"/>
</worksheet>
</file>

<file path=xl/worksheets/sheet13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sheetPr codeName="Sheet20">
    <tabColor rgb="FF92D050"/>
  </sheetPr>
  <dimension ref="B1:Y20"/>
  <sheetViews>
    <sheetView topLeftCell="A4" zoomScaleNormal="100" workbookViewId="0">
      <selection activeCell="A4" sqref="A4"/>
    </sheetView>
  </sheetViews>
  <sheetFormatPr defaultColWidth="9" defaultRowHeight="16.5"/>
  <cols>
    <col min="1" max="1" width="0.125" style="59" customWidth="1"/>
    <col min="2" max="4" width="9" style="59" hidden="1" customWidth="1"/>
    <col min="5" max="5" width="10.625" style="59" customWidth="1"/>
    <col min="6" max="6" width="12.625" style="59" customWidth="1"/>
    <col min="7" max="7" width="15.625" style="59" customWidth="1"/>
    <col min="8" max="8" width="28.75" style="59" customWidth="1"/>
    <col min="9" max="9" width="6.75" style="59" hidden="1" customWidth="1"/>
    <col min="10" max="10" width="9.75" style="59" bestFit="1" customWidth="1"/>
    <col min="11" max="11" width="9.875" style="59" bestFit="1" customWidth="1"/>
    <col min="12" max="12" width="7.875" style="59" customWidth="1"/>
    <col min="13" max="13" width="16.625" style="59" customWidth="1"/>
    <col min="14" max="14" width="10.625" style="59" customWidth="1"/>
    <col min="15" max="15" width="28.75" style="59" customWidth="1"/>
    <col min="16" max="17" width="13.875" style="59" customWidth="1"/>
    <col min="18" max="18" width="7.5" style="59" customWidth="1"/>
    <col min="19" max="19" width="11" style="59" customWidth="1"/>
    <col min="20" max="20" width="12.375" style="59" customWidth="1"/>
    <col min="21" max="21" width="9" style="59" customWidth="1"/>
    <col min="22" max="22" width="29.125" style="59" customWidth="1"/>
    <col min="23" max="24" width="9.875" style="59" bestFit="1" customWidth="1"/>
    <col min="25" max="16384" width="9" style="59"/>
  </cols>
  <sheetData>
    <row r="1" spans="2:25" ht="9.6" hidden="1" customHeight="1"/>
    <row r="2" spans="2:25" ht="9.6" hidden="1" customHeight="1"/>
    <row r="3" spans="2:25" ht="9.6" hidden="1" customHeight="1">
      <c r="I3" s="59">
        <v>4</v>
      </c>
    </row>
    <row r="4" spans="2:25" ht="16.5" customHeight="1">
      <c r="E4" s="536" t="s">
        <v>208</v>
      </c>
      <c r="F4" s="529"/>
      <c r="G4" s="535" t="s">
        <v>216</v>
      </c>
      <c r="H4" s="561"/>
      <c r="I4" s="561"/>
      <c r="J4" s="535" t="s">
        <v>217</v>
      </c>
      <c r="K4" s="535"/>
      <c r="L4" s="535"/>
      <c r="M4" s="535" t="s">
        <v>218</v>
      </c>
      <c r="N4" s="561"/>
      <c r="O4" s="561"/>
      <c r="P4" s="536" t="s">
        <v>219</v>
      </c>
      <c r="Q4" s="528"/>
      <c r="R4" s="529"/>
      <c r="S4" s="536" t="s">
        <v>220</v>
      </c>
      <c r="T4" s="559"/>
      <c r="U4" s="559"/>
      <c r="V4" s="560"/>
      <c r="W4" s="535" t="s">
        <v>221</v>
      </c>
      <c r="X4" s="535"/>
      <c r="Y4" s="535"/>
    </row>
    <row r="5" spans="2:25" ht="40.5">
      <c r="E5" s="54" t="s">
        <v>209</v>
      </c>
      <c r="F5" s="12" t="s">
        <v>210</v>
      </c>
      <c r="G5" s="54" t="s">
        <v>211</v>
      </c>
      <c r="H5" s="54" t="s">
        <v>212</v>
      </c>
      <c r="I5" s="54"/>
      <c r="J5" s="54" t="s">
        <v>213</v>
      </c>
      <c r="K5" s="54" t="s">
        <v>214</v>
      </c>
      <c r="L5" s="49" t="s">
        <v>215</v>
      </c>
      <c r="M5" s="54" t="s">
        <v>222</v>
      </c>
      <c r="N5" s="49" t="s">
        <v>223</v>
      </c>
      <c r="O5" s="49" t="s">
        <v>224</v>
      </c>
      <c r="P5" s="54" t="s">
        <v>213</v>
      </c>
      <c r="Q5" s="54" t="s">
        <v>214</v>
      </c>
      <c r="R5" s="49" t="s">
        <v>215</v>
      </c>
      <c r="S5" s="52" t="s">
        <v>225</v>
      </c>
      <c r="T5" s="18" t="s">
        <v>228</v>
      </c>
      <c r="U5" s="19" t="s">
        <v>226</v>
      </c>
      <c r="V5" s="20" t="s">
        <v>227</v>
      </c>
      <c r="W5" s="54" t="s">
        <v>213</v>
      </c>
      <c r="X5" s="54" t="s">
        <v>214</v>
      </c>
      <c r="Y5" s="54" t="s">
        <v>215</v>
      </c>
    </row>
    <row r="6" spans="2:25" hidden="1">
      <c r="E6" s="76"/>
      <c r="F6" s="77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9"/>
      <c r="U6" s="80"/>
      <c r="V6" s="57"/>
      <c r="W6" s="32"/>
      <c r="X6" s="32"/>
      <c r="Y6" s="32"/>
    </row>
    <row r="7" spans="2:25" hidden="1">
      <c r="E7" s="76"/>
      <c r="F7" s="77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9"/>
      <c r="U7" s="80"/>
      <c r="V7" s="57"/>
      <c r="W7" s="32"/>
      <c r="X7" s="32"/>
      <c r="Y7" s="32"/>
    </row>
    <row r="8" spans="2:25" hidden="1">
      <c r="E8" s="76"/>
      <c r="F8" s="77"/>
      <c r="G8" s="78"/>
      <c r="H8" s="78"/>
      <c r="I8" s="78"/>
      <c r="J8" s="78"/>
      <c r="K8" s="78"/>
      <c r="L8" s="78"/>
      <c r="M8" s="78"/>
      <c r="N8" s="78"/>
      <c r="O8" s="78"/>
      <c r="P8" s="78"/>
      <c r="Q8" s="78"/>
      <c r="R8" s="78"/>
      <c r="S8" s="78"/>
      <c r="T8" s="79"/>
      <c r="U8" s="80"/>
      <c r="V8" s="57"/>
      <c r="W8" s="32"/>
      <c r="X8" s="32"/>
      <c r="Y8" s="32"/>
    </row>
    <row r="9" spans="2:25" hidden="1">
      <c r="E9" s="76"/>
      <c r="F9" s="77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9"/>
      <c r="U9" s="80"/>
      <c r="V9" s="57"/>
      <c r="W9" s="32"/>
      <c r="X9" s="32"/>
      <c r="Y9" s="32"/>
    </row>
    <row r="10" spans="2:25" hidden="1">
      <c r="E10" s="76"/>
      <c r="F10" s="77"/>
      <c r="G10" s="78"/>
      <c r="H10" s="78"/>
      <c r="I10" s="78"/>
      <c r="J10" s="78"/>
      <c r="K10" s="78"/>
      <c r="L10" s="78"/>
      <c r="M10" s="78"/>
      <c r="N10" s="78"/>
      <c r="O10" s="78"/>
      <c r="P10" s="78"/>
      <c r="Q10" s="78"/>
      <c r="R10" s="78"/>
      <c r="S10" s="78"/>
      <c r="T10" s="79"/>
      <c r="U10" s="80"/>
      <c r="V10" s="57"/>
      <c r="W10" s="32"/>
      <c r="X10" s="32"/>
      <c r="Y10" s="32"/>
    </row>
    <row r="11" spans="2:25">
      <c r="E11" s="154" t="s">
        <v>978</v>
      </c>
      <c r="F11" s="82">
        <f t="shared" ref="F11:F20" si="0">IF(ISBLANK($E11),"",VLOOKUP($E11,대표이사_참여인력_개요,2,FALSE))</f>
        <v>700101</v>
      </c>
      <c r="G11" s="41" t="s">
        <v>198</v>
      </c>
      <c r="H11" s="221" t="s">
        <v>920</v>
      </c>
      <c r="I11" s="267"/>
      <c r="J11" s="226" t="d">
        <v>2014-01-01</v>
      </c>
      <c r="K11" s="226" t="d">
        <v>2026-03-31</v>
      </c>
      <c r="L11" s="83">
        <f t="shared" ref="L11:L18" si="1">IF(ISBLANK(J11),"",DATEDIF(J11,K11,"d")/365)</f>
        <v>12.252054794520548</v>
      </c>
      <c r="M11" s="81" t="s">
        <v>982</v>
      </c>
      <c r="N11" s="81" t="s">
        <v>999</v>
      </c>
      <c r="O11" s="228"/>
      <c r="P11" s="226" t="d">
        <v>2025-01-01</v>
      </c>
      <c r="Q11" s="226" t="d">
        <v>2026-03-31</v>
      </c>
      <c r="R11" s="84">
        <f t="shared" ref="R11:R19" si="2">IF(ISBLANK(P11),"",DATEDIF(P11,Q11,"d")/365)</f>
        <v>1.2438356164383562</v>
      </c>
      <c r="S11" s="85" t="s">
        <v>113</v>
      </c>
      <c r="T11" s="85" t="s">
        <v>188</v>
      </c>
      <c r="U11" s="86" t="s">
        <v>113</v>
      </c>
      <c r="V11" s="57"/>
      <c r="W11" s="226" t="d">
        <v>2025-01-01</v>
      </c>
      <c r="X11" s="226" t="d">
        <v>2026-03-31</v>
      </c>
      <c r="Y11" s="88">
        <f t="shared" ref="Y11:Y17" si="3">IF(ISBLANK(W11),"",DATEDIF(W11,X11,"d")/365)</f>
        <v>1.2438356164383562</v>
      </c>
    </row>
    <row r="12" spans="2:25" s="178" customFormat="1">
      <c r="B12" s="152"/>
      <c r="C12" s="152"/>
      <c r="D12" s="152"/>
      <c r="E12" s="154" t="s">
        <v>978</v>
      </c>
      <c r="F12" s="82">
        <f t="shared" si="0"/>
        <v>700101</v>
      </c>
      <c r="G12" s="41" t="s">
        <v>198</v>
      </c>
      <c r="H12" s="221" t="s">
        <v>920</v>
      </c>
      <c r="I12" s="267"/>
      <c r="J12" s="226" t="d">
        <v>2014-01-01</v>
      </c>
      <c r="K12" s="226" t="d">
        <v>2026-03-31</v>
      </c>
      <c r="L12" s="83">
        <f t="shared" si="1"/>
        <v>12.252054794520548</v>
      </c>
      <c r="M12" s="81" t="s">
        <v>983</v>
      </c>
      <c r="N12" s="81" t="s">
        <v>1000</v>
      </c>
      <c r="O12" s="228"/>
      <c r="P12" s="226" t="d">
        <v>2015-01-01</v>
      </c>
      <c r="Q12" s="226" t="d">
        <v>2024-12-31</v>
      </c>
      <c r="R12" s="84">
        <f t="shared" si="2"/>
        <v>10.005479452054795</v>
      </c>
      <c r="S12" s="85" t="s">
        <v>113</v>
      </c>
      <c r="T12" s="85" t="s">
        <v>189</v>
      </c>
      <c r="U12" s="86" t="s">
        <v>100</v>
      </c>
      <c r="V12" s="186"/>
      <c r="W12" s="226" t="d">
        <v>2015-01-01</v>
      </c>
      <c r="X12" s="226" t="d">
        <v>2024-12-31</v>
      </c>
      <c r="Y12" s="88">
        <f t="shared" si="3"/>
        <v>10.005479452054795</v>
      </c>
    </row>
    <row r="13" spans="2:25">
      <c r="E13" s="154" t="s">
        <v>978</v>
      </c>
      <c r="F13" s="82">
        <f t="shared" si="0"/>
        <v>700101</v>
      </c>
      <c r="G13" s="41" t="s">
        <v>198</v>
      </c>
      <c r="H13" s="221" t="s">
        <v>920</v>
      </c>
      <c r="I13" s="267"/>
      <c r="J13" s="226" t="d">
        <v>2014-01-01</v>
      </c>
      <c r="K13" s="226" t="d">
        <v>2026-03-31</v>
      </c>
      <c r="L13" s="83">
        <f t="shared" si="1"/>
        <v>12.252054794520548</v>
      </c>
      <c r="M13" s="81" t="s">
        <v>983</v>
      </c>
      <c r="N13" s="81" t="s">
        <v>1001</v>
      </c>
      <c r="O13" s="228"/>
      <c r="P13" s="226" t="d">
        <v>2014-01-01</v>
      </c>
      <c r="Q13" s="226" t="d">
        <v>2014-12-31</v>
      </c>
      <c r="R13" s="84">
        <f t="shared" si="2"/>
        <v>0.99726027397260275</v>
      </c>
      <c r="S13" s="85" t="s">
        <v>113</v>
      </c>
      <c r="T13" s="85" t="s">
        <v>432</v>
      </c>
      <c r="U13" s="86" t="s">
        <v>113</v>
      </c>
      <c r="V13" s="57"/>
      <c r="W13" s="226" t="d">
        <v>2014-01-01</v>
      </c>
      <c r="X13" s="226" t="d">
        <v>2014-12-31</v>
      </c>
      <c r="Y13" s="88">
        <f t="shared" si="3"/>
        <v>0.99726027397260275</v>
      </c>
    </row>
    <row r="14" spans="2:25">
      <c r="E14" s="154" t="s">
        <v>978</v>
      </c>
      <c r="F14" s="82">
        <f t="shared" si="0"/>
        <v>700101</v>
      </c>
      <c r="G14" s="41" t="s">
        <v>433</v>
      </c>
      <c r="H14" s="221" t="s">
        <v>998</v>
      </c>
      <c r="I14" s="267"/>
      <c r="J14" s="226" t="d">
        <v>2009-10-01</v>
      </c>
      <c r="K14" s="226" t="d">
        <v>2013-12-31</v>
      </c>
      <c r="L14" s="83">
        <f t="shared" si="1"/>
        <v>4.2520547945205482</v>
      </c>
      <c r="M14" s="81" t="s">
        <v>969</v>
      </c>
      <c r="N14" s="81" t="s">
        <v>1000</v>
      </c>
      <c r="O14" s="228"/>
      <c r="P14" s="226" t="d">
        <v>2009-10-01</v>
      </c>
      <c r="Q14" s="226" t="d">
        <v>2013-12-31</v>
      </c>
      <c r="R14" s="84">
        <f t="shared" si="2"/>
        <v>4.2520547945205482</v>
      </c>
      <c r="S14" s="85" t="s">
        <v>100</v>
      </c>
      <c r="T14" s="85" t="s">
        <v>203</v>
      </c>
      <c r="U14" s="86" t="s">
        <v>100</v>
      </c>
      <c r="V14" s="57"/>
      <c r="W14" s="226" t="d">
        <v>2009-10-01</v>
      </c>
      <c r="X14" s="226" t="d">
        <v>2013-12-31</v>
      </c>
      <c r="Y14" s="88">
        <f t="shared" si="3"/>
        <v>4.2520547945205482</v>
      </c>
    </row>
    <row r="15" spans="2:25">
      <c r="E15" s="154" t="s">
        <v>978</v>
      </c>
      <c r="F15" s="82">
        <f t="shared" si="0"/>
        <v>700101</v>
      </c>
      <c r="G15" s="41" t="s">
        <v>198</v>
      </c>
      <c r="H15" s="221" t="s">
        <v>981</v>
      </c>
      <c r="I15" s="267"/>
      <c r="J15" s="226" t="d">
        <v>2007-01-01</v>
      </c>
      <c r="K15" s="226" t="d">
        <v>2009-09-30</v>
      </c>
      <c r="L15" s="83">
        <f t="shared" si="1"/>
        <v>2.7479452054794522</v>
      </c>
      <c r="M15" s="81" t="s">
        <v>984</v>
      </c>
      <c r="N15" s="81" t="s">
        <v>1002</v>
      </c>
      <c r="O15" s="228"/>
      <c r="P15" s="226" t="d">
        <v>2008-01-01</v>
      </c>
      <c r="Q15" s="226" t="d">
        <v>2009-09-30</v>
      </c>
      <c r="R15" s="84">
        <f t="shared" si="2"/>
        <v>1.747945205479452</v>
      </c>
      <c r="S15" s="85" t="s">
        <v>113</v>
      </c>
      <c r="T15" s="85" t="s">
        <v>188</v>
      </c>
      <c r="U15" s="86" t="s">
        <v>100</v>
      </c>
      <c r="V15" s="57"/>
      <c r="W15" s="226" t="d">
        <v>2008-01-01</v>
      </c>
      <c r="X15" s="226" t="d">
        <v>2009-09-30</v>
      </c>
      <c r="Y15" s="88">
        <f t="shared" si="3"/>
        <v>1.747945205479452</v>
      </c>
    </row>
    <row r="16" spans="2:25">
      <c r="E16" s="154" t="s">
        <v>978</v>
      </c>
      <c r="F16" s="82">
        <f t="shared" si="0"/>
        <v>700101</v>
      </c>
      <c r="G16" s="41" t="s">
        <v>198</v>
      </c>
      <c r="H16" s="221" t="s">
        <v>981</v>
      </c>
      <c r="I16" s="267"/>
      <c r="J16" s="226" t="d">
        <v>2007-01-01</v>
      </c>
      <c r="K16" s="226" t="d">
        <v>2009-09-30</v>
      </c>
      <c r="L16" s="83">
        <f t="shared" si="1"/>
        <v>2.7479452054794522</v>
      </c>
      <c r="M16" s="81" t="s">
        <v>984</v>
      </c>
      <c r="N16" s="81" t="s">
        <v>1000</v>
      </c>
      <c r="O16" s="228"/>
      <c r="P16" s="226" t="d">
        <v>2007-01-01</v>
      </c>
      <c r="Q16" s="226" t="d">
        <v>2007-12-31</v>
      </c>
      <c r="R16" s="84">
        <f t="shared" si="2"/>
        <v>0.99726027397260275</v>
      </c>
      <c r="S16" s="85" t="s">
        <v>113</v>
      </c>
      <c r="T16" s="85" t="s">
        <v>188</v>
      </c>
      <c r="U16" s="86" t="s">
        <v>100</v>
      </c>
      <c r="V16" s="57"/>
      <c r="W16" s="226" t="d">
        <v>2007-01-01</v>
      </c>
      <c r="X16" s="226" t="d">
        <v>2007-12-31</v>
      </c>
      <c r="Y16" s="88">
        <f t="shared" si="3"/>
        <v>0.99726027397260275</v>
      </c>
    </row>
    <row r="17" spans="2:25">
      <c r="E17" s="154" t="s">
        <v>968</v>
      </c>
      <c r="F17" s="82">
        <f t="shared" si="0"/>
        <v>710101</v>
      </c>
      <c r="G17" s="41" t="s">
        <v>198</v>
      </c>
      <c r="H17" s="221" t="s">
        <v>920</v>
      </c>
      <c r="I17" s="267"/>
      <c r="J17" s="226" t="d">
        <v>2011-01-01</v>
      </c>
      <c r="K17" s="226" t="d">
        <v>2026-03-31</v>
      </c>
      <c r="L17" s="83">
        <f t="shared" si="1"/>
        <v>15.254794520547945</v>
      </c>
      <c r="M17" s="81" t="s">
        <v>984</v>
      </c>
      <c r="N17" s="81" t="s">
        <v>1000</v>
      </c>
      <c r="O17" s="228"/>
      <c r="P17" s="226" t="d">
        <v>2011-01-01</v>
      </c>
      <c r="Q17" s="226" t="d">
        <v>2026-03-31</v>
      </c>
      <c r="R17" s="84">
        <f t="shared" si="2"/>
        <v>15.254794520547945</v>
      </c>
      <c r="S17" s="85" t="s">
        <v>113</v>
      </c>
      <c r="T17" s="85" t="s">
        <v>188</v>
      </c>
      <c r="U17" s="86" t="s">
        <v>100</v>
      </c>
      <c r="V17" s="57"/>
      <c r="W17" s="226" t="d">
        <v>2011-01-01</v>
      </c>
      <c r="X17" s="226" t="d">
        <v>2026-03-31</v>
      </c>
      <c r="Y17" s="88">
        <f t="shared" si="3"/>
        <v>15.254794520547945</v>
      </c>
    </row>
    <row r="18" spans="2:25">
      <c r="E18" s="154" t="s">
        <v>971</v>
      </c>
      <c r="F18" s="82">
        <f t="shared" si="0"/>
        <v>720101</v>
      </c>
      <c r="G18" s="41" t="s">
        <v>198</v>
      </c>
      <c r="H18" s="221" t="s">
        <v>1050</v>
      </c>
      <c r="I18" s="267"/>
      <c r="J18" s="226" t="d">
        <v>2015-01-01</v>
      </c>
      <c r="K18" s="226" t="d">
        <v>2026-03-31</v>
      </c>
      <c r="L18" s="83">
        <f t="shared" si="1"/>
        <v>11.252054794520548</v>
      </c>
      <c r="M18" s="81" t="s">
        <v>982</v>
      </c>
      <c r="N18" s="81"/>
      <c r="O18" s="228"/>
      <c r="P18" s="226"/>
      <c r="Q18" s="226"/>
      <c r="R18" s="84" t="str">
        <f t="shared" si="2"/>
        <v/>
      </c>
      <c r="S18" s="85"/>
      <c r="T18" s="85"/>
      <c r="U18" s="86"/>
      <c r="V18" s="57"/>
      <c r="W18" s="87"/>
      <c r="X18" s="87"/>
      <c r="Y18" s="88" t="str">
        <f t="shared" ref="Y18:Y20" si="4">IF(ISBLANK(W18),"",DATEDIF(W18,X18,"d")/365)</f>
        <v/>
      </c>
    </row>
    <row r="19" spans="2:25">
      <c r="E19" s="154" t="s">
        <v>971</v>
      </c>
      <c r="F19" s="82">
        <f t="shared" si="0"/>
        <v>720101</v>
      </c>
      <c r="G19" s="41" t="s">
        <v>433</v>
      </c>
      <c r="H19" s="221" t="s">
        <v>980</v>
      </c>
      <c r="I19" s="267"/>
      <c r="J19" s="226" t="d">
        <v>2010-01-01</v>
      </c>
      <c r="K19" s="226" t="d">
        <v>2014-12-31</v>
      </c>
      <c r="L19" s="83">
        <f t="shared" ref="L19:L20" si="5">IF(ISBLANK(J19),"",DATEDIF(J19,K19,"d")/365)</f>
        <v>5</v>
      </c>
      <c r="M19" s="81" t="s">
        <v>982</v>
      </c>
      <c r="N19" s="81"/>
      <c r="O19" s="43"/>
      <c r="P19" s="40"/>
      <c r="Q19" s="40"/>
      <c r="R19" s="84" t="str">
        <f t="shared" si="2"/>
        <v/>
      </c>
      <c r="S19" s="85"/>
      <c r="T19" s="85"/>
      <c r="U19" s="86"/>
      <c r="V19" s="57"/>
      <c r="W19" s="87"/>
      <c r="X19" s="87"/>
      <c r="Y19" s="88" t="str">
        <f t="shared" si="4"/>
        <v/>
      </c>
    </row>
    <row r="20" spans="2:25" s="178" customFormat="1">
      <c r="B20" s="152"/>
      <c r="C20" s="152"/>
      <c r="D20" s="152"/>
      <c r="E20" s="154" t="s">
        <v>971</v>
      </c>
      <c r="F20" s="82">
        <f t="shared" si="0"/>
        <v>720101</v>
      </c>
      <c r="G20" s="41" t="s">
        <v>198</v>
      </c>
      <c r="H20" s="221" t="s">
        <v>981</v>
      </c>
      <c r="I20" s="267"/>
      <c r="J20" s="226" t="d">
        <v>2008-01-01</v>
      </c>
      <c r="K20" s="226" t="d">
        <v>2009-12-31</v>
      </c>
      <c r="L20" s="83">
        <f t="shared" si="5"/>
        <v>2</v>
      </c>
      <c r="M20" s="81" t="s">
        <v>982</v>
      </c>
      <c r="N20" s="72"/>
      <c r="O20" s="183"/>
      <c r="P20" s="160"/>
      <c r="Q20" s="160"/>
      <c r="R20" s="84" t="str">
        <f t="shared" ref="R20" si="6">IF(ISBLANK(P20),"",DATEDIF(P20,Q20,"d")/365)</f>
        <v/>
      </c>
      <c r="S20" s="184"/>
      <c r="T20" s="188"/>
      <c r="U20" s="185"/>
      <c r="V20" s="186"/>
      <c r="W20" s="187"/>
      <c r="X20" s="187"/>
      <c r="Y20" s="88" t="str">
        <f t="shared" si="4"/>
        <v/>
      </c>
    </row>
  </sheetData>
  <mergeCells count="7">
    <mergeCell ref="E4:F4"/>
    <mergeCell ref="P4:R4"/>
    <mergeCell ref="S4:V4"/>
    <mergeCell ref="W4:Y4"/>
    <mergeCell ref="G4:I4"/>
    <mergeCell ref="J4:L4"/>
    <mergeCell ref="M4:O4"/>
  </mergeCells>
  <phoneticPr fontId="1" type="noConversion"/>
  <dataValidations count="3">
    <dataValidation type="list" allowBlank="1" showInputMessage="1" showErrorMessage="1" sqref="G11:G20">
      <formula1>재직회사_유형</formula1>
    </dataValidation>
    <dataValidation type="list" allowBlank="1" showInputMessage="1" showErrorMessage="1" sqref="S11:S20 U11:U20">
      <formula1>여부</formula1>
    </dataValidation>
    <dataValidation type="list" allowBlank="1" showInputMessage="1" showErrorMessage="1" sqref="T11:T20">
      <formula1>주요업무수행내역</formula1>
    </dataValidation>
  </dataValidation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sheetPr codeName="Sheet21">
    <tabColor theme="7" tint="0.39997558519241921"/>
  </sheetPr>
  <dimension ref="A1:D989"/>
  <sheetViews>
    <sheetView zoomScaleNormal="100" workbookViewId="0"/>
  </sheetViews>
  <sheetFormatPr defaultColWidth="9" defaultRowHeight="16.5"/>
  <cols>
    <col min="1" max="1" width="50.625" style="59" customWidth="1"/>
    <col min="2" max="2" width="14.625" style="59" customWidth="1"/>
    <col min="3" max="4" width="20.625" style="59" customWidth="1"/>
    <col min="5" max="16384" width="9" style="59"/>
  </cols>
  <sheetData>
    <row r="1" spans="1:4" ht="16.5" customHeight="1">
      <c r="A1" s="66" t="s">
        <v>1215</v>
      </c>
      <c r="B1" s="66" t="s">
        <v>185</v>
      </c>
      <c r="C1" s="66" t="s">
        <v>1214</v>
      </c>
      <c r="D1" s="66" t="s">
        <v>186</v>
      </c>
    </row>
    <row r="2" spans="1:4" ht="16.5" customHeight="1">
      <c r="A2" s="71" t="s">
        <v>1003</v>
      </c>
      <c r="B2" s="72" t="s">
        <v>126</v>
      </c>
      <c r="C2" s="73">
        <v>-10000000000</v>
      </c>
      <c r="D2" s="74" t="d">
        <v>1999-01-01</v>
      </c>
    </row>
    <row r="3" spans="1:4" ht="16.5" customHeight="1">
      <c r="A3" s="71" t="s">
        <v>1003</v>
      </c>
      <c r="B3" s="72" t="s">
        <v>127</v>
      </c>
      <c r="C3" s="73">
        <v>2700000000</v>
      </c>
      <c r="D3" s="74" t="d">
        <v>2000-12-31</v>
      </c>
    </row>
    <row r="4" spans="1:4" ht="16.5" customHeight="1">
      <c r="A4" s="71" t="s">
        <v>1003</v>
      </c>
      <c r="B4" s="72" t="s">
        <v>127</v>
      </c>
      <c r="C4" s="73">
        <v>14000000000</v>
      </c>
      <c r="D4" s="74" t="d">
        <v>2001-01-01</v>
      </c>
    </row>
    <row r="5" spans="1:4" ht="16.5" customHeight="1">
      <c r="A5" s="71" t="s">
        <v>1003</v>
      </c>
      <c r="B5" s="72" t="s">
        <v>127</v>
      </c>
      <c r="C5" s="73">
        <v>1000000000</v>
      </c>
      <c r="D5" s="74" t="d">
        <v>2001-01-01</v>
      </c>
    </row>
    <row r="6" spans="1:4" ht="16.5" customHeight="1">
      <c r="A6" s="71" t="s">
        <v>1004</v>
      </c>
      <c r="B6" s="72" t="s">
        <v>126</v>
      </c>
      <c r="C6" s="73">
        <v>-3000000000</v>
      </c>
      <c r="D6" s="74" t="d">
        <v>2001-12-01</v>
      </c>
    </row>
    <row r="7" spans="1:4" ht="16.5" customHeight="1">
      <c r="A7" s="71" t="s">
        <v>1004</v>
      </c>
      <c r="B7" s="72" t="s">
        <v>127</v>
      </c>
      <c r="C7" s="73">
        <v>300000000</v>
      </c>
      <c r="D7" s="74" t="d">
        <v>2005-02-01</v>
      </c>
    </row>
    <row r="8" spans="1:4" ht="16.5" customHeight="1">
      <c r="A8" s="71" t="s">
        <v>1004</v>
      </c>
      <c r="B8" s="72" t="s">
        <v>127</v>
      </c>
      <c r="C8" s="73">
        <v>350000000</v>
      </c>
      <c r="D8" s="74" t="d">
        <v>2005-05-05</v>
      </c>
    </row>
    <row r="9" spans="1:4" ht="16.5" customHeight="1">
      <c r="A9" s="71" t="s">
        <v>1004</v>
      </c>
      <c r="B9" s="72" t="s">
        <v>127</v>
      </c>
      <c r="C9" s="73">
        <v>400000000</v>
      </c>
      <c r="D9" s="74" t="d">
        <v>2006-01-01</v>
      </c>
    </row>
    <row r="10" spans="1:4" ht="16.5" customHeight="1">
      <c r="A10" s="71" t="s">
        <v>1004</v>
      </c>
      <c r="B10" s="72" t="s">
        <v>127</v>
      </c>
      <c r="C10" s="73">
        <v>150000000</v>
      </c>
      <c r="D10" s="74" t="d">
        <v>2006-06-01</v>
      </c>
    </row>
    <row r="11" spans="1:4" ht="16.5" customHeight="1">
      <c r="A11" s="71" t="s">
        <v>1004</v>
      </c>
      <c r="B11" s="72" t="s">
        <v>127</v>
      </c>
      <c r="C11" s="73">
        <v>130000000</v>
      </c>
      <c r="D11" s="74" t="d">
        <v>2007-01-01</v>
      </c>
    </row>
    <row r="12" spans="1:4" ht="16.5" customHeight="1">
      <c r="A12" s="71" t="s">
        <v>1004</v>
      </c>
      <c r="B12" s="72" t="s">
        <v>127</v>
      </c>
      <c r="C12" s="73">
        <v>60000000</v>
      </c>
      <c r="D12" s="74" t="d">
        <v>2007-06-01</v>
      </c>
    </row>
    <row r="13" spans="1:4" ht="16.5" customHeight="1">
      <c r="A13" s="71" t="s">
        <v>1004</v>
      </c>
      <c r="B13" s="72" t="s">
        <v>127</v>
      </c>
      <c r="C13" s="73">
        <v>1800000000</v>
      </c>
      <c r="D13" s="74" t="d">
        <v>2008-01-01</v>
      </c>
    </row>
    <row r="14" spans="1:4" ht="16.5" customHeight="1">
      <c r="A14" s="71" t="s">
        <v>1004</v>
      </c>
      <c r="B14" s="72" t="s">
        <v>127</v>
      </c>
      <c r="C14" s="73">
        <v>400000000</v>
      </c>
      <c r="D14" s="74" t="d">
        <v>2008-06-01</v>
      </c>
    </row>
    <row r="15" spans="1:4" ht="16.5" customHeight="1">
      <c r="A15" s="71" t="s">
        <v>1005</v>
      </c>
      <c r="B15" s="72" t="s">
        <v>126</v>
      </c>
      <c r="C15" s="73">
        <v>-10000000000</v>
      </c>
      <c r="D15" s="74" t="d">
        <v>2005-01-01</v>
      </c>
    </row>
    <row r="16" spans="1:4" ht="16.5" customHeight="1">
      <c r="A16" s="71" t="s">
        <v>1005</v>
      </c>
      <c r="B16" s="72" t="s">
        <v>127</v>
      </c>
      <c r="C16" s="73">
        <v>7700000000</v>
      </c>
      <c r="D16" s="74" t="d">
        <v>2008-01-01</v>
      </c>
    </row>
    <row r="17" spans="1:4" ht="16.5" customHeight="1">
      <c r="A17" s="71" t="s">
        <v>1005</v>
      </c>
      <c r="B17" s="72" t="s">
        <v>127</v>
      </c>
      <c r="C17" s="73">
        <v>1900000000</v>
      </c>
      <c r="D17" s="74" t="d">
        <v>2008-06-01</v>
      </c>
    </row>
    <row r="18" spans="1:4" ht="16.5" customHeight="1">
      <c r="A18" s="71" t="s">
        <v>1005</v>
      </c>
      <c r="B18" s="72" t="s">
        <v>127</v>
      </c>
      <c r="C18" s="73">
        <v>6000000000</v>
      </c>
      <c r="D18" s="74" t="d">
        <v>2009-01-01</v>
      </c>
    </row>
    <row r="19" spans="1:4" ht="16.5" customHeight="1">
      <c r="A19" s="71" t="s">
        <v>1006</v>
      </c>
      <c r="B19" s="72" t="s">
        <v>126</v>
      </c>
      <c r="C19" s="73">
        <v>-5000000000</v>
      </c>
      <c r="D19" s="74" t="d">
        <v>2013-06-30</v>
      </c>
    </row>
    <row r="20" spans="1:4" ht="16.5" customHeight="1">
      <c r="A20" s="71" t="s">
        <v>1006</v>
      </c>
      <c r="B20" s="72" t="s">
        <v>127</v>
      </c>
      <c r="C20" s="73">
        <v>6000000000</v>
      </c>
      <c r="D20" s="74" t="d">
        <v>2014-01-01</v>
      </c>
    </row>
    <row r="21" spans="1:4" ht="16.5" customHeight="1">
      <c r="A21" s="71"/>
      <c r="B21" s="75"/>
      <c r="C21" s="73"/>
      <c r="D21" s="74"/>
    </row>
    <row r="22" spans="1:4" ht="16.5" customHeight="1">
      <c r="A22" s="71"/>
      <c r="B22" s="75"/>
      <c r="C22" s="73"/>
      <c r="D22" s="74"/>
    </row>
    <row r="23" spans="1:4" ht="16.5" customHeight="1">
      <c r="A23" s="71"/>
      <c r="B23" s="75"/>
      <c r="C23" s="73"/>
      <c r="D23" s="74"/>
    </row>
    <row r="24" spans="1:4" ht="16.5" customHeight="1">
      <c r="A24" s="71"/>
      <c r="B24" s="75"/>
      <c r="C24" s="73"/>
      <c r="D24" s="74"/>
    </row>
    <row r="25" spans="1:4" ht="16.5" customHeight="1">
      <c r="A25" s="71"/>
      <c r="B25" s="75"/>
      <c r="C25" s="73"/>
      <c r="D25" s="74"/>
    </row>
    <row r="26" spans="1:4" ht="16.5" customHeight="1">
      <c r="A26" s="71"/>
      <c r="B26" s="75"/>
      <c r="C26" s="73"/>
      <c r="D26" s="74"/>
    </row>
    <row r="27" spans="1:4" ht="16.5" customHeight="1">
      <c r="A27" s="71"/>
      <c r="B27" s="75"/>
      <c r="C27" s="73"/>
      <c r="D27" s="74"/>
    </row>
    <row r="28" spans="1:4" ht="16.5" customHeight="1">
      <c r="A28" s="71"/>
      <c r="B28" s="75"/>
      <c r="C28" s="73"/>
      <c r="D28" s="74"/>
    </row>
    <row r="29" spans="1:4" ht="16.5" customHeight="1">
      <c r="A29" s="71"/>
      <c r="B29" s="75"/>
      <c r="C29" s="73"/>
      <c r="D29" s="74"/>
    </row>
    <row r="30" spans="1:4" ht="16.5" customHeight="1">
      <c r="A30" s="71"/>
      <c r="B30" s="75"/>
      <c r="C30" s="73"/>
      <c r="D30" s="74"/>
    </row>
    <row r="31" spans="1:4" ht="16.5" customHeight="1">
      <c r="A31" s="71"/>
      <c r="B31" s="75"/>
      <c r="C31" s="73"/>
      <c r="D31" s="74"/>
    </row>
    <row r="32" spans="1:4" ht="16.5" customHeight="1">
      <c r="A32" s="71"/>
      <c r="B32" s="75"/>
      <c r="C32" s="73"/>
      <c r="D32" s="74"/>
    </row>
    <row r="33" spans="1:4" ht="16.5" customHeight="1">
      <c r="A33" s="71"/>
      <c r="B33" s="75"/>
      <c r="C33" s="73"/>
      <c r="D33" s="74"/>
    </row>
    <row r="34" spans="1:4" ht="16.5" customHeight="1">
      <c r="A34" s="71"/>
      <c r="B34" s="75"/>
      <c r="C34" s="73"/>
      <c r="D34" s="74"/>
    </row>
    <row r="35" spans="1:4" ht="16.5" customHeight="1">
      <c r="A35" s="71"/>
      <c r="B35" s="75"/>
      <c r="C35" s="73"/>
      <c r="D35" s="74"/>
    </row>
    <row r="36" spans="1:4" ht="16.5" customHeight="1">
      <c r="A36" s="71"/>
      <c r="B36" s="75"/>
      <c r="C36" s="73"/>
      <c r="D36" s="74"/>
    </row>
    <row r="37" spans="1:4" ht="16.5" customHeight="1">
      <c r="A37" s="71"/>
      <c r="B37" s="75"/>
      <c r="C37" s="73"/>
      <c r="D37" s="74"/>
    </row>
    <row r="38" spans="1:4" ht="16.5" customHeight="1">
      <c r="A38" s="71"/>
      <c r="B38" s="75"/>
      <c r="C38" s="73"/>
      <c r="D38" s="74"/>
    </row>
    <row r="39" spans="1:4" ht="16.5" customHeight="1">
      <c r="A39" s="71"/>
      <c r="B39" s="75"/>
      <c r="C39" s="73"/>
      <c r="D39" s="74"/>
    </row>
    <row r="40" spans="1:4" ht="16.5" customHeight="1">
      <c r="A40" s="71"/>
      <c r="B40" s="75"/>
      <c r="C40" s="73"/>
      <c r="D40" s="74"/>
    </row>
    <row r="41" spans="1:4" ht="16.5" customHeight="1">
      <c r="A41" s="71"/>
      <c r="B41" s="75"/>
      <c r="C41" s="73"/>
      <c r="D41" s="74"/>
    </row>
    <row r="42" spans="1:4" ht="16.5" customHeight="1">
      <c r="A42" s="71"/>
      <c r="B42" s="75"/>
      <c r="C42" s="73"/>
      <c r="D42" s="74"/>
    </row>
    <row r="43" spans="1:4" ht="16.5" customHeight="1">
      <c r="A43" s="71"/>
      <c r="B43" s="75"/>
      <c r="C43" s="73"/>
      <c r="D43" s="74"/>
    </row>
    <row r="44" spans="1:4" ht="16.5" customHeight="1">
      <c r="A44" s="71"/>
      <c r="B44" s="75"/>
      <c r="C44" s="73"/>
      <c r="D44" s="74"/>
    </row>
    <row r="45" spans="1:4" ht="16.5" customHeight="1">
      <c r="A45" s="71"/>
      <c r="B45" s="75"/>
      <c r="C45" s="73"/>
      <c r="D45" s="74"/>
    </row>
    <row r="46" spans="1:4" ht="16.5" customHeight="1">
      <c r="A46" s="71"/>
      <c r="B46" s="75"/>
      <c r="C46" s="73"/>
      <c r="D46" s="74"/>
    </row>
    <row r="47" spans="1:4" ht="16.5" customHeight="1">
      <c r="A47" s="71"/>
      <c r="B47" s="75"/>
      <c r="C47" s="73"/>
      <c r="D47" s="74"/>
    </row>
    <row r="48" spans="1:4" ht="16.5" customHeight="1">
      <c r="A48" s="71"/>
      <c r="B48" s="75"/>
      <c r="C48" s="73"/>
      <c r="D48" s="74"/>
    </row>
    <row r="49" spans="1:4" ht="16.5" customHeight="1">
      <c r="A49" s="71"/>
      <c r="B49" s="75"/>
      <c r="C49" s="73"/>
      <c r="D49" s="74"/>
    </row>
    <row r="50" spans="1:4" ht="16.5" customHeight="1">
      <c r="A50" s="71"/>
      <c r="B50" s="75"/>
      <c r="C50" s="73"/>
      <c r="D50" s="74"/>
    </row>
    <row r="51" spans="1:4" ht="16.5" customHeight="1">
      <c r="A51" s="71"/>
      <c r="B51" s="75"/>
      <c r="C51" s="73"/>
      <c r="D51" s="74"/>
    </row>
    <row r="52" spans="1:4" ht="16.5" customHeight="1">
      <c r="A52" s="71"/>
      <c r="B52" s="75"/>
      <c r="C52" s="73"/>
      <c r="D52" s="74"/>
    </row>
    <row r="53" spans="1:4" ht="16.5" customHeight="1">
      <c r="A53" s="71"/>
      <c r="B53" s="75"/>
      <c r="C53" s="73"/>
      <c r="D53" s="74"/>
    </row>
    <row r="54" spans="1:4" ht="16.5" customHeight="1">
      <c r="A54" s="71"/>
      <c r="B54" s="75"/>
      <c r="C54" s="73"/>
      <c r="D54" s="74"/>
    </row>
    <row r="55" spans="1:4" ht="16.5" customHeight="1">
      <c r="A55" s="71"/>
      <c r="B55" s="75"/>
      <c r="C55" s="73"/>
      <c r="D55" s="74"/>
    </row>
    <row r="56" spans="1:4" ht="16.5" customHeight="1">
      <c r="A56" s="71"/>
      <c r="B56" s="75"/>
      <c r="C56" s="73"/>
      <c r="D56" s="74"/>
    </row>
    <row r="57" spans="1:4" ht="16.5" customHeight="1">
      <c r="A57" s="71"/>
      <c r="B57" s="75"/>
      <c r="C57" s="73"/>
      <c r="D57" s="74"/>
    </row>
    <row r="58" spans="1:4" ht="16.5" customHeight="1">
      <c r="A58" s="71"/>
      <c r="B58" s="75"/>
      <c r="C58" s="73"/>
      <c r="D58" s="74"/>
    </row>
    <row r="59" spans="1:4" ht="16.5" customHeight="1">
      <c r="A59" s="71"/>
      <c r="B59" s="75"/>
      <c r="C59" s="73"/>
      <c r="D59" s="74"/>
    </row>
    <row r="60" spans="1:4" ht="16.5" customHeight="1">
      <c r="A60" s="71"/>
      <c r="B60" s="75"/>
      <c r="C60" s="73"/>
      <c r="D60" s="74"/>
    </row>
    <row r="61" spans="1:4" ht="16.5" customHeight="1">
      <c r="A61" s="71"/>
      <c r="B61" s="75"/>
      <c r="C61" s="73"/>
      <c r="D61" s="74"/>
    </row>
    <row r="62" spans="1:4" ht="16.5" customHeight="1">
      <c r="A62" s="71"/>
      <c r="B62" s="75"/>
      <c r="C62" s="73"/>
      <c r="D62" s="74"/>
    </row>
    <row r="63" spans="1:4" ht="16.5" customHeight="1">
      <c r="A63" s="71"/>
      <c r="B63" s="75"/>
      <c r="C63" s="73"/>
      <c r="D63" s="74"/>
    </row>
    <row r="64" spans="1:4" ht="16.5" customHeight="1">
      <c r="A64" s="71"/>
      <c r="B64" s="75"/>
      <c r="C64" s="73"/>
      <c r="D64" s="74"/>
    </row>
    <row r="65" spans="1:4" ht="16.5" customHeight="1">
      <c r="A65" s="71"/>
      <c r="B65" s="75"/>
      <c r="C65" s="73"/>
      <c r="D65" s="74"/>
    </row>
    <row r="66" spans="1:4" ht="16.5" customHeight="1">
      <c r="A66" s="71"/>
      <c r="B66" s="75"/>
      <c r="C66" s="73"/>
      <c r="D66" s="74"/>
    </row>
    <row r="67" spans="1:4" ht="16.5" customHeight="1">
      <c r="A67" s="71"/>
      <c r="B67" s="75"/>
      <c r="C67" s="73"/>
      <c r="D67" s="74"/>
    </row>
    <row r="68" spans="1:4" ht="16.5" customHeight="1">
      <c r="A68" s="71"/>
      <c r="B68" s="75"/>
      <c r="C68" s="73"/>
      <c r="D68" s="74"/>
    </row>
    <row r="69" spans="1:4" ht="16.5" customHeight="1">
      <c r="A69" s="71"/>
      <c r="B69" s="75"/>
      <c r="C69" s="73"/>
      <c r="D69" s="74"/>
    </row>
    <row r="70" spans="1:4" ht="16.5" customHeight="1">
      <c r="A70" s="71"/>
      <c r="B70" s="75"/>
      <c r="C70" s="73"/>
      <c r="D70" s="74"/>
    </row>
    <row r="71" spans="1:4" ht="16.5" customHeight="1">
      <c r="A71" s="71"/>
      <c r="B71" s="75"/>
      <c r="C71" s="73"/>
      <c r="D71" s="74"/>
    </row>
    <row r="72" spans="1:4" ht="16.5" customHeight="1">
      <c r="A72" s="71"/>
      <c r="B72" s="75"/>
      <c r="C72" s="73"/>
      <c r="D72" s="74"/>
    </row>
    <row r="73" spans="1:4" ht="16.5" customHeight="1">
      <c r="A73" s="71"/>
      <c r="B73" s="75"/>
      <c r="C73" s="73"/>
      <c r="D73" s="74"/>
    </row>
    <row r="74" spans="1:4" ht="16.5" customHeight="1">
      <c r="A74" s="71"/>
      <c r="B74" s="75"/>
      <c r="C74" s="73"/>
      <c r="D74" s="74"/>
    </row>
    <row r="75" spans="1:4" ht="16.5" customHeight="1">
      <c r="A75" s="71"/>
      <c r="B75" s="75"/>
      <c r="C75" s="73"/>
      <c r="D75" s="74"/>
    </row>
    <row r="76" spans="1:4" ht="16.5" customHeight="1">
      <c r="A76" s="71"/>
      <c r="B76" s="75"/>
      <c r="C76" s="73"/>
      <c r="D76" s="74"/>
    </row>
    <row r="77" spans="1:4" ht="16.5" customHeight="1">
      <c r="A77" s="71"/>
      <c r="B77" s="75"/>
      <c r="C77" s="73"/>
      <c r="D77" s="74"/>
    </row>
    <row r="78" spans="1:4" ht="16.5" customHeight="1">
      <c r="A78" s="71"/>
      <c r="B78" s="75"/>
      <c r="C78" s="73"/>
      <c r="D78" s="74"/>
    </row>
    <row r="79" spans="1:4" ht="16.5" customHeight="1">
      <c r="A79" s="71"/>
      <c r="B79" s="75"/>
      <c r="C79" s="73"/>
      <c r="D79" s="74"/>
    </row>
    <row r="80" spans="1:4" ht="16.5" customHeight="1">
      <c r="A80" s="71"/>
      <c r="B80" s="75"/>
      <c r="C80" s="73"/>
      <c r="D80" s="74"/>
    </row>
    <row r="81" spans="1:4" ht="16.5" customHeight="1">
      <c r="A81" s="71"/>
      <c r="B81" s="75"/>
      <c r="C81" s="73"/>
      <c r="D81" s="74"/>
    </row>
    <row r="82" spans="1:4" ht="16.5" customHeight="1">
      <c r="A82" s="71"/>
      <c r="B82" s="75"/>
      <c r="C82" s="73"/>
      <c r="D82" s="74"/>
    </row>
    <row r="83" spans="1:4" ht="16.5" customHeight="1">
      <c r="A83" s="71"/>
      <c r="B83" s="75"/>
      <c r="C83" s="73"/>
      <c r="D83" s="74"/>
    </row>
    <row r="84" spans="1:4" ht="16.5" customHeight="1">
      <c r="A84" s="71"/>
      <c r="B84" s="75"/>
      <c r="C84" s="73"/>
      <c r="D84" s="74"/>
    </row>
    <row r="85" spans="1:4" ht="16.5" customHeight="1">
      <c r="A85" s="71"/>
      <c r="B85" s="75"/>
      <c r="C85" s="73"/>
      <c r="D85" s="74"/>
    </row>
    <row r="86" spans="1:4" ht="16.5" customHeight="1">
      <c r="A86" s="71"/>
      <c r="B86" s="75"/>
      <c r="C86" s="73"/>
      <c r="D86" s="74"/>
    </row>
    <row r="87" spans="1:4" ht="16.5" customHeight="1">
      <c r="A87" s="71"/>
      <c r="B87" s="75"/>
      <c r="C87" s="73"/>
      <c r="D87" s="74"/>
    </row>
    <row r="88" spans="1:4" ht="16.5" customHeight="1">
      <c r="A88" s="71"/>
      <c r="B88" s="75"/>
      <c r="C88" s="73"/>
      <c r="D88" s="74"/>
    </row>
    <row r="89" spans="1:4" ht="16.5" customHeight="1">
      <c r="A89" s="71"/>
      <c r="B89" s="75"/>
      <c r="C89" s="73"/>
      <c r="D89" s="74"/>
    </row>
    <row r="90" spans="1:4" ht="16.5" customHeight="1">
      <c r="A90" s="71"/>
      <c r="B90" s="75"/>
      <c r="C90" s="73"/>
      <c r="D90" s="74"/>
    </row>
    <row r="91" spans="1:4" ht="16.5" customHeight="1">
      <c r="A91" s="71"/>
      <c r="B91" s="75"/>
      <c r="C91" s="73"/>
      <c r="D91" s="74"/>
    </row>
    <row r="92" spans="1:4" ht="16.5" customHeight="1">
      <c r="A92" s="71"/>
      <c r="B92" s="75"/>
      <c r="C92" s="73"/>
      <c r="D92" s="74"/>
    </row>
    <row r="93" spans="1:4" ht="16.5" customHeight="1">
      <c r="A93" s="71"/>
      <c r="B93" s="75"/>
      <c r="C93" s="73"/>
      <c r="D93" s="74"/>
    </row>
    <row r="94" spans="1:4" ht="16.5" customHeight="1">
      <c r="A94" s="71"/>
      <c r="B94" s="75"/>
      <c r="C94" s="73"/>
      <c r="D94" s="74"/>
    </row>
    <row r="95" spans="1:4" ht="16.5" customHeight="1">
      <c r="A95" s="71"/>
      <c r="B95" s="75"/>
      <c r="C95" s="73"/>
      <c r="D95" s="74"/>
    </row>
    <row r="96" spans="1:4" ht="16.5" customHeight="1">
      <c r="A96" s="71"/>
      <c r="B96" s="75"/>
      <c r="C96" s="73"/>
      <c r="D96" s="74"/>
    </row>
    <row r="97" spans="1:4" ht="16.5" customHeight="1">
      <c r="A97" s="71"/>
      <c r="B97" s="75"/>
      <c r="C97" s="73"/>
      <c r="D97" s="74"/>
    </row>
    <row r="98" spans="1:4" ht="16.5" customHeight="1">
      <c r="A98" s="71"/>
      <c r="B98" s="75"/>
      <c r="C98" s="73"/>
      <c r="D98" s="74"/>
    </row>
    <row r="99" spans="1:4" ht="16.5" customHeight="1">
      <c r="A99" s="71"/>
      <c r="B99" s="75"/>
      <c r="C99" s="73"/>
      <c r="D99" s="74"/>
    </row>
    <row r="100" spans="1:4" ht="16.5" customHeight="1">
      <c r="A100" s="71"/>
      <c r="B100" s="75"/>
      <c r="C100" s="73"/>
      <c r="D100" s="74"/>
    </row>
    <row r="101" spans="1:4" ht="16.5" customHeight="1">
      <c r="A101" s="71"/>
      <c r="B101" s="75"/>
      <c r="C101" s="73"/>
      <c r="D101" s="74"/>
    </row>
    <row r="102" spans="1:4" ht="16.5" customHeight="1">
      <c r="A102" s="71"/>
      <c r="B102" s="75"/>
      <c r="C102" s="73"/>
      <c r="D102" s="74"/>
    </row>
    <row r="103" spans="1:4" ht="16.5" customHeight="1">
      <c r="A103" s="71"/>
      <c r="B103" s="75"/>
      <c r="C103" s="73"/>
      <c r="D103" s="74"/>
    </row>
    <row r="104" spans="1:4" ht="16.5" customHeight="1">
      <c r="A104" s="71"/>
      <c r="B104" s="75"/>
      <c r="C104" s="73"/>
      <c r="D104" s="74"/>
    </row>
    <row r="105" spans="1:4" ht="16.5" customHeight="1">
      <c r="A105" s="71"/>
      <c r="B105" s="75"/>
      <c r="C105" s="73"/>
      <c r="D105" s="74"/>
    </row>
    <row r="106" spans="1:4" ht="16.5" customHeight="1">
      <c r="A106" s="71"/>
      <c r="B106" s="75"/>
      <c r="C106" s="73"/>
      <c r="D106" s="74"/>
    </row>
    <row r="107" spans="1:4" ht="16.5" customHeight="1">
      <c r="A107" s="71"/>
      <c r="B107" s="75"/>
      <c r="C107" s="73"/>
      <c r="D107" s="74"/>
    </row>
    <row r="108" spans="1:4" ht="16.5" customHeight="1">
      <c r="A108" s="71"/>
      <c r="B108" s="75"/>
      <c r="C108" s="73"/>
      <c r="D108" s="74"/>
    </row>
    <row r="109" spans="1:4" ht="16.5" customHeight="1">
      <c r="A109" s="71"/>
      <c r="B109" s="75"/>
      <c r="C109" s="73"/>
      <c r="D109" s="74"/>
    </row>
    <row r="110" spans="1:4" ht="16.5" customHeight="1">
      <c r="A110" s="71"/>
      <c r="B110" s="75"/>
      <c r="C110" s="73"/>
      <c r="D110" s="74"/>
    </row>
    <row r="111" spans="1:4" ht="16.5" customHeight="1">
      <c r="A111" s="71"/>
      <c r="B111" s="75"/>
      <c r="C111" s="73"/>
      <c r="D111" s="74"/>
    </row>
    <row r="112" spans="1:4" ht="16.5" customHeight="1">
      <c r="A112" s="71"/>
      <c r="B112" s="75"/>
      <c r="C112" s="73"/>
      <c r="D112" s="74"/>
    </row>
    <row r="113" spans="1:4" ht="16.5" customHeight="1">
      <c r="A113" s="71"/>
      <c r="B113" s="75"/>
      <c r="C113" s="73"/>
      <c r="D113" s="74"/>
    </row>
    <row r="114" spans="1:4" ht="16.5" customHeight="1">
      <c r="A114" s="71"/>
      <c r="B114" s="75"/>
      <c r="C114" s="73"/>
      <c r="D114" s="74"/>
    </row>
    <row r="115" spans="1:4" ht="16.5" customHeight="1">
      <c r="A115" s="71"/>
      <c r="B115" s="75"/>
      <c r="C115" s="73"/>
      <c r="D115" s="74"/>
    </row>
    <row r="116" spans="1:4" ht="16.5" customHeight="1">
      <c r="A116" s="71"/>
      <c r="B116" s="75"/>
      <c r="C116" s="73"/>
      <c r="D116" s="74"/>
    </row>
    <row r="117" spans="1:4" ht="16.5" customHeight="1">
      <c r="A117" s="71"/>
      <c r="B117" s="75"/>
      <c r="C117" s="73"/>
      <c r="D117" s="74"/>
    </row>
    <row r="118" spans="1:4" ht="16.5" customHeight="1">
      <c r="A118" s="71"/>
      <c r="B118" s="75"/>
      <c r="C118" s="73"/>
      <c r="D118" s="74"/>
    </row>
    <row r="119" spans="1:4" ht="16.5" customHeight="1">
      <c r="A119" s="71"/>
      <c r="B119" s="75"/>
      <c r="C119" s="73"/>
      <c r="D119" s="74"/>
    </row>
    <row r="120" spans="1:4" ht="16.5" customHeight="1">
      <c r="A120" s="71"/>
      <c r="B120" s="75"/>
      <c r="C120" s="73"/>
      <c r="D120" s="74"/>
    </row>
    <row r="121" spans="1:4" ht="16.5" customHeight="1">
      <c r="A121" s="71"/>
      <c r="B121" s="75"/>
      <c r="C121" s="73"/>
      <c r="D121" s="74"/>
    </row>
    <row r="122" spans="1:4" ht="16.5" customHeight="1">
      <c r="A122" s="71"/>
      <c r="B122" s="75"/>
      <c r="C122" s="73"/>
      <c r="D122" s="74"/>
    </row>
    <row r="123" spans="1:4" ht="16.5" customHeight="1">
      <c r="A123" s="71"/>
      <c r="B123" s="75"/>
      <c r="C123" s="73"/>
      <c r="D123" s="74"/>
    </row>
    <row r="124" spans="1:4" ht="16.5" customHeight="1">
      <c r="A124" s="71"/>
      <c r="B124" s="75"/>
      <c r="C124" s="73"/>
      <c r="D124" s="74"/>
    </row>
    <row r="125" spans="1:4" ht="16.5" customHeight="1">
      <c r="A125" s="71"/>
      <c r="B125" s="75"/>
      <c r="C125" s="73"/>
      <c r="D125" s="74"/>
    </row>
    <row r="126" spans="1:4" ht="16.5" customHeight="1">
      <c r="A126" s="71"/>
      <c r="B126" s="75"/>
      <c r="C126" s="73"/>
      <c r="D126" s="74"/>
    </row>
    <row r="127" spans="1:4" ht="16.5" customHeight="1">
      <c r="A127" s="71"/>
      <c r="B127" s="75"/>
      <c r="C127" s="73"/>
      <c r="D127" s="74"/>
    </row>
    <row r="128" spans="1:4" ht="16.5" customHeight="1">
      <c r="A128" s="71"/>
      <c r="B128" s="75"/>
      <c r="C128" s="73"/>
      <c r="D128" s="74"/>
    </row>
    <row r="129" spans="1:4" ht="16.5" customHeight="1">
      <c r="A129" s="71"/>
      <c r="B129" s="75"/>
      <c r="C129" s="73"/>
      <c r="D129" s="74"/>
    </row>
    <row r="130" spans="1:4" ht="16.5" customHeight="1">
      <c r="A130" s="71"/>
      <c r="B130" s="75"/>
      <c r="C130" s="73"/>
      <c r="D130" s="74"/>
    </row>
    <row r="131" spans="1:4" ht="16.5" customHeight="1">
      <c r="A131" s="71"/>
      <c r="B131" s="75"/>
      <c r="C131" s="73"/>
      <c r="D131" s="74"/>
    </row>
    <row r="132" spans="1:4" ht="16.5" customHeight="1">
      <c r="A132" s="71"/>
      <c r="B132" s="75"/>
      <c r="C132" s="73"/>
      <c r="D132" s="74"/>
    </row>
    <row r="133" spans="1:4" ht="16.5" customHeight="1">
      <c r="A133" s="71"/>
      <c r="B133" s="75"/>
      <c r="C133" s="73"/>
      <c r="D133" s="74"/>
    </row>
    <row r="134" spans="1:4" ht="16.5" customHeight="1">
      <c r="A134" s="71"/>
      <c r="B134" s="75"/>
      <c r="C134" s="73"/>
      <c r="D134" s="74"/>
    </row>
    <row r="135" spans="1:4" ht="16.5" customHeight="1">
      <c r="A135" s="71"/>
      <c r="B135" s="75"/>
      <c r="C135" s="73"/>
      <c r="D135" s="74"/>
    </row>
    <row r="136" spans="1:4" ht="16.5" customHeight="1">
      <c r="A136" s="71"/>
      <c r="B136" s="75"/>
      <c r="C136" s="73"/>
      <c r="D136" s="74"/>
    </row>
    <row r="137" spans="1:4" ht="16.5" customHeight="1">
      <c r="A137" s="71"/>
      <c r="B137" s="75"/>
      <c r="C137" s="73"/>
      <c r="D137" s="74"/>
    </row>
    <row r="138" spans="1:4" ht="16.5" customHeight="1">
      <c r="A138" s="71"/>
      <c r="B138" s="75"/>
      <c r="C138" s="73"/>
      <c r="D138" s="74"/>
    </row>
    <row r="139" spans="1:4" ht="16.5" customHeight="1">
      <c r="A139" s="71"/>
      <c r="B139" s="75"/>
      <c r="C139" s="73"/>
      <c r="D139" s="74"/>
    </row>
    <row r="140" spans="1:4" ht="16.5" customHeight="1">
      <c r="A140" s="71"/>
      <c r="B140" s="75"/>
      <c r="C140" s="73"/>
      <c r="D140" s="74"/>
    </row>
    <row r="141" spans="1:4" ht="16.5" customHeight="1">
      <c r="A141" s="71"/>
      <c r="B141" s="75"/>
      <c r="C141" s="73"/>
      <c r="D141" s="74"/>
    </row>
    <row r="142" spans="1:4" ht="16.5" customHeight="1">
      <c r="A142" s="71"/>
      <c r="B142" s="75"/>
      <c r="C142" s="73"/>
      <c r="D142" s="74"/>
    </row>
    <row r="143" spans="1:4" ht="16.5" customHeight="1">
      <c r="A143" s="71"/>
      <c r="B143" s="75"/>
      <c r="C143" s="73"/>
      <c r="D143" s="74"/>
    </row>
    <row r="144" spans="1:4" ht="16.5" customHeight="1">
      <c r="A144" s="71"/>
      <c r="B144" s="75"/>
      <c r="C144" s="73"/>
      <c r="D144" s="74"/>
    </row>
    <row r="145" spans="1:4" ht="16.5" customHeight="1">
      <c r="A145" s="71"/>
      <c r="B145" s="75"/>
      <c r="C145" s="73"/>
      <c r="D145" s="74"/>
    </row>
    <row r="146" spans="1:4" ht="16.5" customHeight="1">
      <c r="A146" s="71"/>
      <c r="B146" s="75"/>
      <c r="C146" s="73"/>
      <c r="D146" s="74"/>
    </row>
    <row r="147" spans="1:4" ht="16.5" customHeight="1">
      <c r="A147" s="71"/>
      <c r="B147" s="75"/>
      <c r="C147" s="73"/>
      <c r="D147" s="74"/>
    </row>
    <row r="148" spans="1:4" ht="16.5" customHeight="1">
      <c r="A148" s="71"/>
      <c r="B148" s="75"/>
      <c r="C148" s="73"/>
      <c r="D148" s="74"/>
    </row>
    <row r="149" spans="1:4" ht="16.5" customHeight="1">
      <c r="A149" s="71"/>
      <c r="B149" s="75"/>
      <c r="C149" s="73"/>
      <c r="D149" s="74"/>
    </row>
    <row r="150" spans="1:4" ht="16.5" customHeight="1">
      <c r="A150" s="71"/>
      <c r="B150" s="75"/>
      <c r="C150" s="73"/>
      <c r="D150" s="74"/>
    </row>
    <row r="151" spans="1:4" ht="16.5" customHeight="1">
      <c r="A151" s="71"/>
      <c r="B151" s="75"/>
      <c r="C151" s="73"/>
      <c r="D151" s="74"/>
    </row>
    <row r="152" spans="1:4" ht="16.5" customHeight="1">
      <c r="A152" s="71"/>
      <c r="B152" s="75"/>
      <c r="C152" s="73"/>
      <c r="D152" s="74"/>
    </row>
    <row r="153" spans="1:4" ht="16.5" customHeight="1">
      <c r="A153" s="71"/>
      <c r="B153" s="75"/>
      <c r="C153" s="73"/>
      <c r="D153" s="74"/>
    </row>
    <row r="154" spans="1:4" ht="16.5" customHeight="1">
      <c r="A154" s="71"/>
      <c r="B154" s="75"/>
      <c r="C154" s="73"/>
      <c r="D154" s="74"/>
    </row>
    <row r="155" spans="1:4" ht="16.5" customHeight="1">
      <c r="A155" s="71"/>
      <c r="B155" s="75"/>
      <c r="C155" s="73"/>
      <c r="D155" s="74"/>
    </row>
    <row r="156" spans="1:4" ht="16.5" customHeight="1">
      <c r="A156" s="71"/>
      <c r="B156" s="75"/>
      <c r="C156" s="73"/>
      <c r="D156" s="74"/>
    </row>
    <row r="157" spans="1:4" ht="16.5" customHeight="1">
      <c r="A157" s="71"/>
      <c r="B157" s="75"/>
      <c r="C157" s="73"/>
      <c r="D157" s="74"/>
    </row>
    <row r="158" spans="1:4" ht="16.5" customHeight="1">
      <c r="A158" s="71"/>
      <c r="B158" s="75"/>
      <c r="C158" s="73"/>
      <c r="D158" s="74"/>
    </row>
    <row r="159" spans="1:4" ht="16.5" customHeight="1">
      <c r="A159" s="71"/>
      <c r="B159" s="75"/>
      <c r="C159" s="73"/>
      <c r="D159" s="74"/>
    </row>
    <row r="160" spans="1:4" ht="16.5" customHeight="1">
      <c r="A160" s="71"/>
      <c r="B160" s="75"/>
      <c r="C160" s="73"/>
      <c r="D160" s="74"/>
    </row>
    <row r="161" spans="1:4" ht="16.5" customHeight="1">
      <c r="A161" s="71"/>
      <c r="B161" s="75"/>
      <c r="C161" s="73"/>
      <c r="D161" s="74"/>
    </row>
    <row r="162" spans="1:4" ht="16.5" customHeight="1">
      <c r="A162" s="71"/>
      <c r="B162" s="75"/>
      <c r="C162" s="73"/>
      <c r="D162" s="74"/>
    </row>
    <row r="163" spans="1:4" ht="16.5" customHeight="1">
      <c r="A163" s="71"/>
      <c r="B163" s="75"/>
      <c r="C163" s="73"/>
      <c r="D163" s="74"/>
    </row>
    <row r="164" spans="1:4" ht="16.5" customHeight="1">
      <c r="A164" s="71"/>
      <c r="B164" s="75"/>
      <c r="C164" s="73"/>
      <c r="D164" s="74"/>
    </row>
    <row r="165" spans="1:4" ht="16.5" customHeight="1">
      <c r="A165" s="71"/>
      <c r="B165" s="75"/>
      <c r="C165" s="73"/>
      <c r="D165" s="74"/>
    </row>
    <row r="166" spans="1:4" ht="16.5" customHeight="1">
      <c r="A166" s="71"/>
      <c r="B166" s="75"/>
      <c r="C166" s="73"/>
      <c r="D166" s="74"/>
    </row>
    <row r="167" spans="1:4" ht="16.5" customHeight="1">
      <c r="A167" s="71"/>
      <c r="B167" s="75"/>
      <c r="C167" s="73"/>
      <c r="D167" s="74"/>
    </row>
    <row r="168" spans="1:4" ht="16.5" customHeight="1">
      <c r="A168" s="71"/>
      <c r="B168" s="75"/>
      <c r="C168" s="73"/>
      <c r="D168" s="74"/>
    </row>
    <row r="169" spans="1:4" ht="16.5" customHeight="1">
      <c r="A169" s="71"/>
      <c r="B169" s="75"/>
      <c r="C169" s="73"/>
      <c r="D169" s="74"/>
    </row>
    <row r="170" spans="1:4" ht="16.5" customHeight="1">
      <c r="A170" s="71"/>
      <c r="B170" s="75"/>
      <c r="C170" s="73"/>
      <c r="D170" s="74"/>
    </row>
    <row r="171" spans="1:4" ht="16.5" customHeight="1">
      <c r="A171" s="71"/>
      <c r="B171" s="75"/>
      <c r="C171" s="73"/>
      <c r="D171" s="74"/>
    </row>
    <row r="172" spans="1:4" ht="16.5" customHeight="1">
      <c r="A172" s="71"/>
      <c r="B172" s="75"/>
      <c r="C172" s="73"/>
      <c r="D172" s="74"/>
    </row>
    <row r="173" spans="1:4" ht="16.5" customHeight="1">
      <c r="A173" s="71"/>
      <c r="B173" s="75"/>
      <c r="C173" s="73"/>
      <c r="D173" s="74"/>
    </row>
    <row r="174" spans="1:4" ht="16.5" customHeight="1">
      <c r="A174" s="71"/>
      <c r="B174" s="75"/>
      <c r="C174" s="73"/>
      <c r="D174" s="74"/>
    </row>
    <row r="175" spans="1:4" ht="16.5" customHeight="1">
      <c r="A175" s="71"/>
      <c r="B175" s="75"/>
      <c r="C175" s="73"/>
      <c r="D175" s="74"/>
    </row>
    <row r="176" spans="1:4" ht="16.5" customHeight="1">
      <c r="A176" s="71"/>
      <c r="B176" s="75"/>
      <c r="C176" s="73"/>
      <c r="D176" s="74"/>
    </row>
    <row r="177" spans="1:4" ht="16.5" customHeight="1">
      <c r="A177" s="71"/>
      <c r="B177" s="75"/>
      <c r="C177" s="73"/>
      <c r="D177" s="74"/>
    </row>
    <row r="178" spans="1:4" ht="16.5" customHeight="1">
      <c r="A178" s="71"/>
      <c r="B178" s="75"/>
      <c r="C178" s="73"/>
      <c r="D178" s="74"/>
    </row>
    <row r="179" spans="1:4" ht="16.5" customHeight="1">
      <c r="A179" s="71"/>
      <c r="B179" s="75"/>
      <c r="C179" s="73"/>
      <c r="D179" s="74"/>
    </row>
    <row r="180" spans="1:4" ht="16.5" customHeight="1">
      <c r="A180" s="71"/>
      <c r="B180" s="75"/>
      <c r="C180" s="73"/>
      <c r="D180" s="74"/>
    </row>
    <row r="181" spans="1:4">
      <c r="A181" s="71"/>
      <c r="B181" s="75"/>
      <c r="C181" s="73"/>
      <c r="D181" s="74"/>
    </row>
    <row r="182" spans="1:4">
      <c r="A182" s="71"/>
      <c r="B182" s="75"/>
      <c r="C182" s="73"/>
      <c r="D182" s="74"/>
    </row>
    <row r="183" spans="1:4">
      <c r="A183" s="71"/>
      <c r="B183" s="75"/>
      <c r="C183" s="73"/>
      <c r="D183" s="74"/>
    </row>
    <row r="184" spans="1:4">
      <c r="A184" s="71"/>
      <c r="B184" s="75"/>
      <c r="C184" s="73"/>
      <c r="D184" s="74"/>
    </row>
    <row r="185" spans="1:4">
      <c r="A185" s="71"/>
      <c r="B185" s="75"/>
      <c r="C185" s="73"/>
      <c r="D185" s="74"/>
    </row>
    <row r="186" spans="1:4">
      <c r="A186" s="71"/>
      <c r="B186" s="75"/>
      <c r="C186" s="73"/>
      <c r="D186" s="74"/>
    </row>
    <row r="187" spans="1:4">
      <c r="A187" s="71"/>
      <c r="B187" s="75"/>
      <c r="C187" s="73"/>
      <c r="D187" s="74"/>
    </row>
    <row r="188" spans="1:4">
      <c r="A188" s="71"/>
      <c r="B188" s="75"/>
      <c r="C188" s="73"/>
      <c r="D188" s="74"/>
    </row>
    <row r="189" spans="1:4">
      <c r="A189" s="71"/>
      <c r="B189" s="75"/>
      <c r="C189" s="73"/>
      <c r="D189" s="74"/>
    </row>
    <row r="190" spans="1:4">
      <c r="A190" s="71"/>
      <c r="B190" s="75"/>
      <c r="C190" s="73"/>
      <c r="D190" s="74"/>
    </row>
    <row r="191" spans="1:4">
      <c r="A191" s="71"/>
      <c r="B191" s="75"/>
      <c r="C191" s="73"/>
      <c r="D191" s="74"/>
    </row>
    <row r="192" spans="1:4">
      <c r="A192" s="71"/>
      <c r="B192" s="75"/>
      <c r="C192" s="73"/>
      <c r="D192" s="74"/>
    </row>
    <row r="193" spans="1:4">
      <c r="A193" s="71"/>
      <c r="B193" s="75"/>
      <c r="C193" s="73"/>
      <c r="D193" s="74"/>
    </row>
    <row r="194" spans="1:4">
      <c r="A194" s="71"/>
      <c r="B194" s="75"/>
      <c r="C194" s="73"/>
      <c r="D194" s="74"/>
    </row>
    <row r="195" spans="1:4">
      <c r="A195" s="71"/>
      <c r="B195" s="75"/>
      <c r="C195" s="73"/>
      <c r="D195" s="74"/>
    </row>
    <row r="196" spans="1:4">
      <c r="A196" s="71"/>
      <c r="B196" s="75"/>
      <c r="C196" s="73"/>
      <c r="D196" s="74"/>
    </row>
    <row r="197" spans="1:4">
      <c r="A197" s="71"/>
      <c r="B197" s="75"/>
      <c r="C197" s="73"/>
      <c r="D197" s="74"/>
    </row>
    <row r="198" spans="1:4">
      <c r="A198" s="71"/>
      <c r="B198" s="75"/>
      <c r="C198" s="73"/>
      <c r="D198" s="74"/>
    </row>
    <row r="199" spans="1:4">
      <c r="A199" s="71"/>
      <c r="B199" s="75"/>
      <c r="C199" s="73"/>
      <c r="D199" s="74"/>
    </row>
    <row r="200" spans="1:4">
      <c r="A200" s="71"/>
      <c r="B200" s="75"/>
      <c r="C200" s="73"/>
      <c r="D200" s="74"/>
    </row>
    <row r="201" spans="1:4">
      <c r="A201" s="71"/>
      <c r="B201" s="75"/>
      <c r="C201" s="73"/>
      <c r="D201" s="74"/>
    </row>
    <row r="202" spans="1:4">
      <c r="A202" s="71"/>
      <c r="B202" s="75"/>
      <c r="C202" s="73"/>
      <c r="D202" s="74"/>
    </row>
    <row r="203" spans="1:4">
      <c r="A203" s="71"/>
      <c r="B203" s="75"/>
      <c r="C203" s="73"/>
      <c r="D203" s="74"/>
    </row>
    <row r="204" spans="1:4">
      <c r="A204" s="71"/>
      <c r="B204" s="75"/>
      <c r="C204" s="73"/>
      <c r="D204" s="74"/>
    </row>
    <row r="205" spans="1:4">
      <c r="A205" s="71"/>
      <c r="B205" s="75"/>
      <c r="C205" s="73"/>
      <c r="D205" s="74"/>
    </row>
    <row r="206" spans="1:4">
      <c r="A206" s="71"/>
      <c r="B206" s="75"/>
      <c r="C206" s="73"/>
      <c r="D206" s="74"/>
    </row>
    <row r="207" spans="1:4">
      <c r="A207" s="71"/>
      <c r="B207" s="75"/>
      <c r="C207" s="73"/>
      <c r="D207" s="74"/>
    </row>
    <row r="208" spans="1:4">
      <c r="A208" s="71"/>
      <c r="B208" s="75"/>
      <c r="C208" s="73"/>
      <c r="D208" s="74"/>
    </row>
    <row r="209" spans="1:4">
      <c r="A209" s="71"/>
      <c r="B209" s="75"/>
      <c r="C209" s="73"/>
      <c r="D209" s="74"/>
    </row>
    <row r="210" spans="1:4">
      <c r="A210" s="71"/>
      <c r="B210" s="75"/>
      <c r="C210" s="73"/>
      <c r="D210" s="74"/>
    </row>
    <row r="211" spans="1:4">
      <c r="A211" s="71"/>
      <c r="B211" s="75"/>
      <c r="C211" s="73"/>
      <c r="D211" s="74"/>
    </row>
    <row r="212" spans="1:4">
      <c r="A212" s="71"/>
      <c r="B212" s="75"/>
      <c r="C212" s="73"/>
      <c r="D212" s="74"/>
    </row>
    <row r="213" spans="1:4">
      <c r="A213" s="71"/>
      <c r="B213" s="75"/>
      <c r="C213" s="73"/>
      <c r="D213" s="74"/>
    </row>
    <row r="214" spans="1:4">
      <c r="A214" s="71"/>
      <c r="B214" s="75"/>
      <c r="C214" s="73"/>
      <c r="D214" s="74"/>
    </row>
    <row r="215" spans="1:4">
      <c r="A215" s="71"/>
      <c r="B215" s="75"/>
      <c r="C215" s="73"/>
      <c r="D215" s="74"/>
    </row>
    <row r="216" spans="1:4">
      <c r="A216" s="71"/>
      <c r="B216" s="75"/>
      <c r="C216" s="73"/>
      <c r="D216" s="74"/>
    </row>
    <row r="217" spans="1:4">
      <c r="A217" s="71"/>
      <c r="B217" s="75"/>
      <c r="C217" s="73"/>
      <c r="D217" s="74"/>
    </row>
    <row r="218" spans="1:4">
      <c r="A218" s="71"/>
      <c r="B218" s="75"/>
      <c r="C218" s="73"/>
      <c r="D218" s="74"/>
    </row>
    <row r="219" spans="1:4">
      <c r="A219" s="71"/>
      <c r="B219" s="75"/>
      <c r="C219" s="73"/>
      <c r="D219" s="74"/>
    </row>
    <row r="220" spans="1:4">
      <c r="A220" s="71"/>
      <c r="B220" s="75"/>
      <c r="C220" s="73"/>
      <c r="D220" s="74"/>
    </row>
    <row r="221" spans="1:4">
      <c r="A221" s="71"/>
      <c r="B221" s="75"/>
      <c r="C221" s="73"/>
      <c r="D221" s="74"/>
    </row>
    <row r="222" spans="1:4">
      <c r="A222" s="71"/>
      <c r="B222" s="75"/>
      <c r="C222" s="73"/>
      <c r="D222" s="74"/>
    </row>
    <row r="223" spans="1:4">
      <c r="A223" s="71"/>
      <c r="B223" s="75"/>
      <c r="C223" s="73"/>
      <c r="D223" s="74"/>
    </row>
    <row r="224" spans="1:4">
      <c r="A224" s="71"/>
      <c r="B224" s="75"/>
      <c r="C224" s="73"/>
      <c r="D224" s="74"/>
    </row>
    <row r="225" spans="1:4">
      <c r="A225" s="71"/>
      <c r="B225" s="75"/>
      <c r="C225" s="73"/>
      <c r="D225" s="74"/>
    </row>
    <row r="226" spans="1:4">
      <c r="A226" s="71"/>
      <c r="B226" s="75"/>
      <c r="C226" s="73"/>
      <c r="D226" s="74"/>
    </row>
    <row r="227" spans="1:4">
      <c r="A227" s="71"/>
      <c r="B227" s="75"/>
      <c r="C227" s="73"/>
      <c r="D227" s="74"/>
    </row>
    <row r="228" spans="1:4">
      <c r="A228" s="71"/>
      <c r="B228" s="75"/>
      <c r="C228" s="73"/>
      <c r="D228" s="74"/>
    </row>
    <row r="229" spans="1:4">
      <c r="A229" s="71"/>
      <c r="B229" s="75"/>
      <c r="C229" s="73"/>
      <c r="D229" s="74"/>
    </row>
    <row r="230" spans="1:4">
      <c r="A230" s="71"/>
      <c r="B230" s="75"/>
      <c r="C230" s="73"/>
      <c r="D230" s="74"/>
    </row>
    <row r="231" spans="1:4">
      <c r="A231" s="71"/>
      <c r="B231" s="75"/>
      <c r="C231" s="73"/>
      <c r="D231" s="74"/>
    </row>
    <row r="232" spans="1:4">
      <c r="A232" s="71"/>
      <c r="B232" s="75"/>
      <c r="C232" s="73"/>
      <c r="D232" s="74"/>
    </row>
    <row r="233" spans="1:4">
      <c r="A233" s="71"/>
      <c r="B233" s="75"/>
      <c r="C233" s="73"/>
      <c r="D233" s="74"/>
    </row>
    <row r="234" spans="1:4">
      <c r="A234" s="71"/>
      <c r="B234" s="75"/>
      <c r="C234" s="73"/>
      <c r="D234" s="74"/>
    </row>
    <row r="235" spans="1:4">
      <c r="A235" s="71"/>
      <c r="B235" s="75"/>
      <c r="C235" s="73"/>
      <c r="D235" s="74"/>
    </row>
    <row r="236" spans="1:4">
      <c r="A236" s="71"/>
      <c r="B236" s="75"/>
      <c r="C236" s="73"/>
      <c r="D236" s="74"/>
    </row>
    <row r="237" spans="1:4">
      <c r="A237" s="71"/>
      <c r="B237" s="75"/>
      <c r="C237" s="73"/>
      <c r="D237" s="74"/>
    </row>
    <row r="238" spans="1:4">
      <c r="A238" s="71"/>
      <c r="B238" s="75"/>
      <c r="C238" s="73"/>
      <c r="D238" s="74"/>
    </row>
    <row r="239" spans="1:4">
      <c r="A239" s="71"/>
      <c r="B239" s="75"/>
      <c r="C239" s="73"/>
      <c r="D239" s="74"/>
    </row>
    <row r="240" spans="1:4">
      <c r="A240" s="71"/>
      <c r="B240" s="75"/>
      <c r="C240" s="73"/>
      <c r="D240" s="74"/>
    </row>
    <row r="241" spans="1:4">
      <c r="A241" s="71"/>
      <c r="B241" s="75"/>
      <c r="C241" s="73"/>
      <c r="D241" s="74"/>
    </row>
    <row r="242" spans="1:4">
      <c r="A242" s="71"/>
      <c r="B242" s="75"/>
      <c r="C242" s="73"/>
      <c r="D242" s="74"/>
    </row>
    <row r="243" spans="1:4">
      <c r="A243" s="71"/>
      <c r="B243" s="75"/>
      <c r="C243" s="73"/>
      <c r="D243" s="74"/>
    </row>
    <row r="244" spans="1:4">
      <c r="A244" s="71"/>
      <c r="B244" s="75"/>
      <c r="C244" s="73"/>
      <c r="D244" s="74"/>
    </row>
    <row r="245" spans="1:4">
      <c r="A245" s="71"/>
      <c r="B245" s="75"/>
      <c r="C245" s="73"/>
      <c r="D245" s="74"/>
    </row>
    <row r="246" spans="1:4">
      <c r="A246" s="71"/>
      <c r="B246" s="75"/>
      <c r="C246" s="73"/>
      <c r="D246" s="74"/>
    </row>
    <row r="247" spans="1:4">
      <c r="A247" s="71"/>
      <c r="B247" s="75"/>
      <c r="C247" s="73"/>
      <c r="D247" s="74"/>
    </row>
    <row r="248" spans="1:4">
      <c r="A248" s="71"/>
      <c r="B248" s="75"/>
      <c r="C248" s="73"/>
      <c r="D248" s="74"/>
    </row>
    <row r="249" spans="1:4">
      <c r="A249" s="71"/>
      <c r="B249" s="75"/>
      <c r="C249" s="73"/>
      <c r="D249" s="74"/>
    </row>
    <row r="250" spans="1:4">
      <c r="A250" s="71"/>
      <c r="B250" s="75"/>
      <c r="C250" s="73"/>
      <c r="D250" s="74"/>
    </row>
    <row r="251" spans="1:4">
      <c r="A251" s="71"/>
      <c r="B251" s="75"/>
      <c r="C251" s="73"/>
      <c r="D251" s="74"/>
    </row>
    <row r="252" spans="1:4">
      <c r="A252" s="71"/>
      <c r="B252" s="75"/>
      <c r="C252" s="73"/>
      <c r="D252" s="74"/>
    </row>
    <row r="253" spans="1:4">
      <c r="A253" s="71"/>
      <c r="B253" s="75"/>
      <c r="C253" s="73"/>
      <c r="D253" s="74"/>
    </row>
    <row r="254" spans="1:4">
      <c r="A254" s="71"/>
      <c r="B254" s="75"/>
      <c r="C254" s="73"/>
      <c r="D254" s="74"/>
    </row>
    <row r="255" spans="1:4">
      <c r="A255" s="71"/>
      <c r="B255" s="75"/>
      <c r="C255" s="73"/>
      <c r="D255" s="74"/>
    </row>
    <row r="256" spans="1:4">
      <c r="A256" s="71"/>
      <c r="B256" s="75"/>
      <c r="C256" s="73"/>
      <c r="D256" s="74"/>
    </row>
    <row r="257" spans="1:4">
      <c r="A257" s="71"/>
      <c r="B257" s="75"/>
      <c r="C257" s="73"/>
      <c r="D257" s="74"/>
    </row>
    <row r="258" spans="1:4">
      <c r="A258" s="71"/>
      <c r="B258" s="75"/>
      <c r="C258" s="73"/>
      <c r="D258" s="74"/>
    </row>
    <row r="259" spans="1:4">
      <c r="A259" s="71"/>
      <c r="B259" s="75"/>
      <c r="C259" s="73"/>
      <c r="D259" s="74"/>
    </row>
    <row r="260" spans="1:4">
      <c r="A260" s="71"/>
      <c r="B260" s="75"/>
      <c r="C260" s="73"/>
      <c r="D260" s="74"/>
    </row>
    <row r="261" spans="1:4">
      <c r="A261" s="71"/>
      <c r="B261" s="75"/>
      <c r="C261" s="73"/>
      <c r="D261" s="74"/>
    </row>
    <row r="262" spans="1:4">
      <c r="A262" s="71"/>
      <c r="B262" s="75"/>
      <c r="C262" s="73"/>
      <c r="D262" s="74"/>
    </row>
    <row r="263" spans="1:4">
      <c r="A263" s="71"/>
      <c r="B263" s="75"/>
      <c r="C263" s="73"/>
      <c r="D263" s="74"/>
    </row>
    <row r="264" spans="1:4">
      <c r="A264" s="71"/>
      <c r="B264" s="75"/>
      <c r="C264" s="73"/>
      <c r="D264" s="74"/>
    </row>
    <row r="265" spans="1:4">
      <c r="A265" s="71"/>
      <c r="B265" s="75"/>
      <c r="C265" s="73"/>
      <c r="D265" s="74"/>
    </row>
    <row r="266" spans="1:4">
      <c r="A266" s="71"/>
      <c r="B266" s="75"/>
      <c r="C266" s="73"/>
      <c r="D266" s="74"/>
    </row>
    <row r="267" spans="1:4">
      <c r="A267" s="71"/>
      <c r="B267" s="75"/>
      <c r="C267" s="73"/>
      <c r="D267" s="74"/>
    </row>
    <row r="268" spans="1:4">
      <c r="A268" s="71"/>
      <c r="B268" s="75"/>
      <c r="C268" s="73"/>
      <c r="D268" s="74"/>
    </row>
    <row r="269" spans="1:4">
      <c r="A269" s="71"/>
      <c r="B269" s="75"/>
      <c r="C269" s="73"/>
      <c r="D269" s="74"/>
    </row>
    <row r="270" spans="1:4">
      <c r="A270" s="71"/>
      <c r="B270" s="75"/>
      <c r="C270" s="73"/>
      <c r="D270" s="74"/>
    </row>
    <row r="271" spans="1:4">
      <c r="A271" s="71"/>
      <c r="B271" s="75"/>
      <c r="C271" s="73"/>
      <c r="D271" s="74"/>
    </row>
    <row r="272" spans="1:4">
      <c r="A272" s="71"/>
      <c r="B272" s="75"/>
      <c r="C272" s="73"/>
      <c r="D272" s="74"/>
    </row>
    <row r="273" spans="1:4">
      <c r="A273" s="71"/>
      <c r="B273" s="75"/>
      <c r="C273" s="73"/>
      <c r="D273" s="74"/>
    </row>
    <row r="274" spans="1:4">
      <c r="A274" s="71"/>
      <c r="B274" s="75"/>
      <c r="C274" s="73"/>
      <c r="D274" s="74"/>
    </row>
    <row r="275" spans="1:4">
      <c r="A275" s="71"/>
      <c r="B275" s="75"/>
      <c r="C275" s="73"/>
      <c r="D275" s="74"/>
    </row>
    <row r="276" spans="1:4">
      <c r="A276" s="71"/>
      <c r="B276" s="75"/>
      <c r="C276" s="73"/>
      <c r="D276" s="74"/>
    </row>
    <row r="277" spans="1:4">
      <c r="A277" s="71"/>
      <c r="B277" s="75"/>
      <c r="C277" s="73"/>
      <c r="D277" s="74"/>
    </row>
    <row r="278" spans="1:4">
      <c r="A278" s="71"/>
      <c r="B278" s="75"/>
      <c r="C278" s="73"/>
      <c r="D278" s="74"/>
    </row>
    <row r="279" spans="1:4">
      <c r="A279" s="71"/>
      <c r="B279" s="75"/>
      <c r="C279" s="73"/>
      <c r="D279" s="74"/>
    </row>
    <row r="280" spans="1:4">
      <c r="A280" s="71"/>
      <c r="B280" s="75"/>
      <c r="C280" s="73"/>
      <c r="D280" s="74"/>
    </row>
    <row r="281" spans="1:4">
      <c r="A281" s="71"/>
      <c r="B281" s="75"/>
      <c r="C281" s="73"/>
      <c r="D281" s="74"/>
    </row>
    <row r="282" spans="1:4">
      <c r="A282" s="71"/>
      <c r="B282" s="75"/>
      <c r="C282" s="73"/>
      <c r="D282" s="74"/>
    </row>
    <row r="283" spans="1:4">
      <c r="A283" s="71"/>
      <c r="B283" s="75"/>
      <c r="C283" s="73"/>
      <c r="D283" s="74"/>
    </row>
    <row r="284" spans="1:4">
      <c r="A284" s="71"/>
      <c r="B284" s="75"/>
      <c r="C284" s="73"/>
      <c r="D284" s="74"/>
    </row>
    <row r="285" spans="1:4">
      <c r="A285" s="71"/>
      <c r="B285" s="75"/>
      <c r="C285" s="73"/>
      <c r="D285" s="74"/>
    </row>
    <row r="286" spans="1:4">
      <c r="A286" s="71"/>
      <c r="B286" s="75"/>
      <c r="C286" s="73"/>
      <c r="D286" s="74"/>
    </row>
    <row r="287" spans="1:4">
      <c r="A287" s="71"/>
      <c r="B287" s="75"/>
      <c r="C287" s="73"/>
      <c r="D287" s="74"/>
    </row>
    <row r="288" spans="1:4">
      <c r="A288" s="71"/>
      <c r="B288" s="75"/>
      <c r="C288" s="73"/>
      <c r="D288" s="74"/>
    </row>
    <row r="289" spans="1:4">
      <c r="A289" s="71"/>
      <c r="B289" s="75"/>
      <c r="C289" s="73"/>
      <c r="D289" s="74"/>
    </row>
    <row r="290" spans="1:4">
      <c r="A290" s="71"/>
      <c r="B290" s="75"/>
      <c r="C290" s="73"/>
      <c r="D290" s="74"/>
    </row>
    <row r="291" spans="1:4">
      <c r="A291" s="71"/>
      <c r="B291" s="75"/>
      <c r="C291" s="73"/>
      <c r="D291" s="74"/>
    </row>
    <row r="292" spans="1:4">
      <c r="A292" s="71"/>
      <c r="B292" s="75"/>
      <c r="C292" s="73"/>
      <c r="D292" s="74"/>
    </row>
    <row r="293" spans="1:4">
      <c r="A293" s="71"/>
      <c r="B293" s="75"/>
      <c r="C293" s="73"/>
      <c r="D293" s="74"/>
    </row>
    <row r="294" spans="1:4">
      <c r="A294" s="71"/>
      <c r="B294" s="75"/>
      <c r="C294" s="73"/>
      <c r="D294" s="74"/>
    </row>
    <row r="295" spans="1:4">
      <c r="A295" s="71"/>
      <c r="B295" s="75"/>
      <c r="C295" s="73"/>
      <c r="D295" s="74"/>
    </row>
    <row r="296" spans="1:4">
      <c r="A296" s="71"/>
      <c r="B296" s="75"/>
      <c r="C296" s="73"/>
      <c r="D296" s="74"/>
    </row>
    <row r="297" spans="1:4">
      <c r="A297" s="71"/>
      <c r="B297" s="75"/>
      <c r="C297" s="73"/>
      <c r="D297" s="74"/>
    </row>
    <row r="298" spans="1:4">
      <c r="A298" s="71"/>
      <c r="B298" s="75"/>
      <c r="C298" s="73"/>
      <c r="D298" s="74"/>
    </row>
    <row r="299" spans="1:4">
      <c r="A299" s="71"/>
      <c r="B299" s="75"/>
      <c r="C299" s="73"/>
      <c r="D299" s="74"/>
    </row>
    <row r="300" spans="1:4">
      <c r="A300" s="71"/>
      <c r="B300" s="75"/>
      <c r="C300" s="73"/>
      <c r="D300" s="74"/>
    </row>
    <row r="301" spans="1:4">
      <c r="A301" s="71"/>
      <c r="B301" s="75"/>
      <c r="C301" s="73"/>
      <c r="D301" s="74"/>
    </row>
    <row r="302" spans="1:4">
      <c r="A302" s="71"/>
      <c r="B302" s="75"/>
      <c r="C302" s="73"/>
      <c r="D302" s="74"/>
    </row>
    <row r="303" spans="1:4">
      <c r="A303" s="71"/>
      <c r="B303" s="75"/>
      <c r="C303" s="73"/>
      <c r="D303" s="74"/>
    </row>
    <row r="304" spans="1:4">
      <c r="A304" s="71"/>
      <c r="B304" s="75"/>
      <c r="C304" s="73"/>
      <c r="D304" s="74"/>
    </row>
    <row r="305" spans="1:4">
      <c r="A305" s="71"/>
      <c r="B305" s="75"/>
      <c r="C305" s="73"/>
      <c r="D305" s="74"/>
    </row>
    <row r="306" spans="1:4">
      <c r="A306" s="71"/>
      <c r="B306" s="75"/>
      <c r="C306" s="73"/>
      <c r="D306" s="74"/>
    </row>
    <row r="307" spans="1:4">
      <c r="A307" s="71"/>
      <c r="B307" s="75"/>
      <c r="C307" s="73"/>
      <c r="D307" s="74"/>
    </row>
    <row r="308" spans="1:4">
      <c r="A308" s="71"/>
      <c r="B308" s="75"/>
      <c r="C308" s="73"/>
      <c r="D308" s="74"/>
    </row>
    <row r="309" spans="1:4">
      <c r="A309" s="71"/>
      <c r="B309" s="75"/>
      <c r="C309" s="73"/>
      <c r="D309" s="74"/>
    </row>
    <row r="310" spans="1:4">
      <c r="A310" s="71"/>
      <c r="B310" s="75"/>
      <c r="C310" s="73"/>
      <c r="D310" s="74"/>
    </row>
    <row r="311" spans="1:4">
      <c r="A311" s="71"/>
      <c r="B311" s="75"/>
      <c r="C311" s="73"/>
      <c r="D311" s="74"/>
    </row>
    <row r="312" spans="1:4">
      <c r="A312" s="71"/>
      <c r="B312" s="75"/>
      <c r="C312" s="73"/>
      <c r="D312" s="74"/>
    </row>
    <row r="313" spans="1:4">
      <c r="A313" s="71"/>
      <c r="B313" s="75"/>
      <c r="C313" s="73"/>
      <c r="D313" s="74"/>
    </row>
    <row r="314" spans="1:4">
      <c r="A314" s="71"/>
      <c r="B314" s="75"/>
      <c r="C314" s="73"/>
      <c r="D314" s="74"/>
    </row>
    <row r="315" spans="1:4">
      <c r="A315" s="71"/>
      <c r="B315" s="75"/>
      <c r="C315" s="73"/>
      <c r="D315" s="74"/>
    </row>
    <row r="316" spans="1:4">
      <c r="A316" s="71"/>
      <c r="B316" s="75"/>
      <c r="C316" s="73"/>
      <c r="D316" s="74"/>
    </row>
    <row r="317" spans="1:4">
      <c r="A317" s="71"/>
      <c r="B317" s="75"/>
      <c r="C317" s="73"/>
      <c r="D317" s="74"/>
    </row>
    <row r="318" spans="1:4">
      <c r="A318" s="71"/>
      <c r="B318" s="75"/>
      <c r="C318" s="73"/>
      <c r="D318" s="74"/>
    </row>
    <row r="319" spans="1:4">
      <c r="A319" s="71"/>
      <c r="B319" s="75"/>
      <c r="C319" s="73"/>
      <c r="D319" s="74"/>
    </row>
    <row r="320" spans="1:4">
      <c r="A320" s="71"/>
      <c r="B320" s="75"/>
      <c r="C320" s="73"/>
      <c r="D320" s="74"/>
    </row>
    <row r="321" spans="1:4">
      <c r="A321" s="71"/>
      <c r="B321" s="75"/>
      <c r="C321" s="73"/>
      <c r="D321" s="74"/>
    </row>
    <row r="322" spans="1:4">
      <c r="A322" s="71"/>
      <c r="B322" s="75"/>
      <c r="C322" s="73"/>
      <c r="D322" s="74"/>
    </row>
    <row r="323" spans="1:4">
      <c r="A323" s="71"/>
      <c r="B323" s="75"/>
      <c r="C323" s="73"/>
      <c r="D323" s="74"/>
    </row>
    <row r="324" spans="1:4">
      <c r="A324" s="71"/>
      <c r="B324" s="75"/>
      <c r="C324" s="73"/>
      <c r="D324" s="74"/>
    </row>
    <row r="325" spans="1:4">
      <c r="A325" s="71"/>
      <c r="B325" s="75"/>
      <c r="C325" s="73"/>
      <c r="D325" s="74"/>
    </row>
    <row r="326" spans="1:4">
      <c r="A326" s="71"/>
      <c r="B326" s="75"/>
      <c r="C326" s="73"/>
      <c r="D326" s="74"/>
    </row>
    <row r="327" spans="1:4">
      <c r="A327" s="71"/>
      <c r="B327" s="75"/>
      <c r="C327" s="73"/>
      <c r="D327" s="74"/>
    </row>
    <row r="328" spans="1:4">
      <c r="A328" s="71"/>
      <c r="B328" s="75"/>
      <c r="C328" s="73"/>
      <c r="D328" s="74"/>
    </row>
    <row r="329" spans="1:4">
      <c r="A329" s="71"/>
      <c r="B329" s="75"/>
      <c r="C329" s="73"/>
      <c r="D329" s="74"/>
    </row>
    <row r="330" spans="1:4">
      <c r="A330" s="71"/>
      <c r="B330" s="75"/>
      <c r="C330" s="73"/>
      <c r="D330" s="74"/>
    </row>
    <row r="331" spans="1:4">
      <c r="A331" s="71"/>
      <c r="B331" s="75"/>
      <c r="C331" s="73"/>
      <c r="D331" s="74"/>
    </row>
    <row r="332" spans="1:4">
      <c r="A332" s="71"/>
      <c r="B332" s="75"/>
      <c r="C332" s="73"/>
      <c r="D332" s="74"/>
    </row>
    <row r="333" spans="1:4">
      <c r="A333" s="71"/>
      <c r="B333" s="75"/>
      <c r="C333" s="73"/>
      <c r="D333" s="74"/>
    </row>
    <row r="334" spans="1:4">
      <c r="A334" s="71"/>
      <c r="B334" s="75"/>
      <c r="C334" s="73"/>
      <c r="D334" s="74"/>
    </row>
    <row r="335" spans="1:4">
      <c r="A335" s="71"/>
      <c r="B335" s="75"/>
      <c r="C335" s="73"/>
      <c r="D335" s="74"/>
    </row>
    <row r="336" spans="1:4">
      <c r="A336" s="71"/>
      <c r="B336" s="75"/>
      <c r="C336" s="73"/>
      <c r="D336" s="74"/>
    </row>
    <row r="337" spans="1:4">
      <c r="A337" s="71"/>
      <c r="B337" s="75"/>
      <c r="C337" s="73"/>
      <c r="D337" s="74"/>
    </row>
    <row r="338" spans="1:4">
      <c r="A338" s="71"/>
      <c r="B338" s="75"/>
      <c r="C338" s="73"/>
      <c r="D338" s="74"/>
    </row>
    <row r="339" spans="1:4">
      <c r="A339" s="71"/>
      <c r="B339" s="75"/>
      <c r="C339" s="73"/>
      <c r="D339" s="74"/>
    </row>
    <row r="340" spans="1:4">
      <c r="A340" s="71"/>
      <c r="B340" s="75"/>
      <c r="C340" s="73"/>
      <c r="D340" s="74"/>
    </row>
    <row r="341" spans="1:4">
      <c r="A341" s="71"/>
      <c r="B341" s="75"/>
      <c r="C341" s="73"/>
      <c r="D341" s="74"/>
    </row>
    <row r="342" spans="1:4">
      <c r="A342" s="71"/>
      <c r="B342" s="75"/>
      <c r="C342" s="73"/>
      <c r="D342" s="74"/>
    </row>
    <row r="343" spans="1:4">
      <c r="A343" s="71"/>
      <c r="B343" s="75"/>
      <c r="C343" s="73"/>
      <c r="D343" s="74"/>
    </row>
    <row r="344" spans="1:4">
      <c r="A344" s="71"/>
      <c r="B344" s="75"/>
      <c r="C344" s="73"/>
      <c r="D344" s="74"/>
    </row>
    <row r="345" spans="1:4">
      <c r="A345" s="71"/>
      <c r="B345" s="75"/>
      <c r="C345" s="73"/>
      <c r="D345" s="74"/>
    </row>
    <row r="346" spans="1:4">
      <c r="A346" s="71"/>
      <c r="B346" s="75"/>
      <c r="C346" s="73"/>
      <c r="D346" s="74"/>
    </row>
    <row r="347" spans="1:4">
      <c r="A347" s="71"/>
      <c r="B347" s="75"/>
      <c r="C347" s="73"/>
      <c r="D347" s="74"/>
    </row>
    <row r="348" spans="1:4">
      <c r="A348" s="71"/>
      <c r="B348" s="75"/>
      <c r="C348" s="73"/>
      <c r="D348" s="74"/>
    </row>
    <row r="349" spans="1:4">
      <c r="A349" s="71"/>
      <c r="B349" s="75"/>
      <c r="C349" s="73"/>
      <c r="D349" s="74"/>
    </row>
    <row r="350" spans="1:4">
      <c r="A350" s="71"/>
      <c r="B350" s="75"/>
      <c r="C350" s="73"/>
      <c r="D350" s="74"/>
    </row>
    <row r="351" spans="1:4">
      <c r="A351" s="71"/>
      <c r="B351" s="75"/>
      <c r="C351" s="73"/>
      <c r="D351" s="74"/>
    </row>
    <row r="352" spans="1:4">
      <c r="A352" s="71"/>
      <c r="B352" s="75"/>
      <c r="C352" s="73"/>
      <c r="D352" s="74"/>
    </row>
    <row r="353" spans="1:4">
      <c r="A353" s="71"/>
      <c r="B353" s="75"/>
      <c r="C353" s="73"/>
      <c r="D353" s="74"/>
    </row>
    <row r="354" spans="1:4">
      <c r="A354" s="71"/>
      <c r="B354" s="75"/>
      <c r="C354" s="73"/>
      <c r="D354" s="74"/>
    </row>
    <row r="355" spans="1:4">
      <c r="A355" s="71"/>
      <c r="B355" s="75"/>
      <c r="C355" s="73"/>
      <c r="D355" s="74"/>
    </row>
    <row r="356" spans="1:4">
      <c r="A356" s="71"/>
      <c r="B356" s="75"/>
      <c r="C356" s="73"/>
      <c r="D356" s="74"/>
    </row>
    <row r="357" spans="1:4">
      <c r="A357" s="71"/>
      <c r="B357" s="75"/>
      <c r="C357" s="73"/>
      <c r="D357" s="74"/>
    </row>
    <row r="358" spans="1:4">
      <c r="A358" s="71"/>
      <c r="B358" s="75"/>
      <c r="C358" s="73"/>
      <c r="D358" s="74"/>
    </row>
    <row r="359" spans="1:4">
      <c r="A359" s="71"/>
      <c r="B359" s="75"/>
      <c r="C359" s="73"/>
      <c r="D359" s="74"/>
    </row>
    <row r="360" spans="1:4">
      <c r="A360" s="71"/>
      <c r="B360" s="75"/>
      <c r="C360" s="73"/>
      <c r="D360" s="74"/>
    </row>
    <row r="361" spans="1:4">
      <c r="A361" s="71"/>
      <c r="B361" s="75"/>
      <c r="C361" s="73"/>
      <c r="D361" s="74"/>
    </row>
    <row r="362" spans="1:4">
      <c r="A362" s="71"/>
      <c r="B362" s="75"/>
      <c r="C362" s="73"/>
      <c r="D362" s="74"/>
    </row>
    <row r="363" spans="1:4">
      <c r="A363" s="71"/>
      <c r="B363" s="75"/>
      <c r="C363" s="73"/>
      <c r="D363" s="74"/>
    </row>
    <row r="364" spans="1:4">
      <c r="A364" s="71"/>
      <c r="B364" s="75"/>
      <c r="C364" s="73"/>
      <c r="D364" s="74"/>
    </row>
    <row r="365" spans="1:4">
      <c r="A365" s="71"/>
      <c r="B365" s="75"/>
      <c r="C365" s="73"/>
      <c r="D365" s="74"/>
    </row>
    <row r="366" spans="1:4">
      <c r="A366" s="71"/>
      <c r="B366" s="75"/>
      <c r="C366" s="73"/>
      <c r="D366" s="74"/>
    </row>
    <row r="367" spans="1:4">
      <c r="A367" s="71"/>
      <c r="B367" s="75"/>
      <c r="C367" s="73"/>
      <c r="D367" s="74"/>
    </row>
    <row r="368" spans="1:4">
      <c r="A368" s="71"/>
      <c r="B368" s="75"/>
      <c r="C368" s="73"/>
      <c r="D368" s="74"/>
    </row>
    <row r="369" spans="1:4">
      <c r="A369" s="71"/>
      <c r="B369" s="75"/>
      <c r="C369" s="73"/>
      <c r="D369" s="74"/>
    </row>
    <row r="370" spans="1:4">
      <c r="A370" s="71"/>
      <c r="B370" s="75"/>
      <c r="C370" s="73"/>
      <c r="D370" s="74"/>
    </row>
    <row r="371" spans="1:4">
      <c r="A371" s="71"/>
      <c r="B371" s="75"/>
      <c r="C371" s="73"/>
      <c r="D371" s="74"/>
    </row>
    <row r="372" spans="1:4">
      <c r="A372" s="71"/>
      <c r="B372" s="75"/>
      <c r="C372" s="73"/>
      <c r="D372" s="74"/>
    </row>
    <row r="373" spans="1:4">
      <c r="A373" s="71"/>
      <c r="B373" s="75"/>
      <c r="C373" s="73"/>
      <c r="D373" s="74"/>
    </row>
    <row r="374" spans="1:4">
      <c r="A374" s="71"/>
      <c r="B374" s="75"/>
      <c r="C374" s="73"/>
      <c r="D374" s="74"/>
    </row>
    <row r="375" spans="1:4">
      <c r="A375" s="71"/>
      <c r="B375" s="75"/>
      <c r="C375" s="73"/>
      <c r="D375" s="74"/>
    </row>
    <row r="376" spans="1:4">
      <c r="A376" s="71"/>
      <c r="B376" s="75"/>
      <c r="C376" s="73"/>
      <c r="D376" s="74"/>
    </row>
    <row r="377" spans="1:4">
      <c r="A377" s="71"/>
      <c r="B377" s="75"/>
      <c r="C377" s="73"/>
      <c r="D377" s="74"/>
    </row>
    <row r="378" spans="1:4">
      <c r="A378" s="71"/>
      <c r="B378" s="75"/>
      <c r="C378" s="73"/>
      <c r="D378" s="74"/>
    </row>
    <row r="379" spans="1:4">
      <c r="A379" s="71"/>
      <c r="B379" s="75"/>
      <c r="C379" s="73"/>
      <c r="D379" s="74"/>
    </row>
    <row r="380" spans="1:4">
      <c r="A380" s="71"/>
      <c r="B380" s="75"/>
      <c r="C380" s="73"/>
      <c r="D380" s="74"/>
    </row>
    <row r="381" spans="1:4">
      <c r="A381" s="71"/>
      <c r="B381" s="75"/>
      <c r="C381" s="73"/>
      <c r="D381" s="74"/>
    </row>
    <row r="382" spans="1:4">
      <c r="A382" s="71"/>
      <c r="B382" s="75"/>
      <c r="C382" s="73"/>
      <c r="D382" s="74"/>
    </row>
    <row r="383" spans="1:4">
      <c r="A383" s="71"/>
      <c r="B383" s="75"/>
      <c r="C383" s="73"/>
      <c r="D383" s="74"/>
    </row>
    <row r="384" spans="1:4">
      <c r="A384" s="71"/>
      <c r="B384" s="75"/>
      <c r="C384" s="73"/>
      <c r="D384" s="74"/>
    </row>
    <row r="385" spans="1:4">
      <c r="A385" s="71"/>
      <c r="B385" s="75"/>
      <c r="C385" s="73"/>
      <c r="D385" s="74"/>
    </row>
    <row r="386" spans="1:4">
      <c r="A386" s="71"/>
      <c r="B386" s="75"/>
      <c r="C386" s="73"/>
      <c r="D386" s="74"/>
    </row>
    <row r="387" spans="1:4">
      <c r="A387" s="71"/>
      <c r="B387" s="75"/>
      <c r="C387" s="73"/>
      <c r="D387" s="74"/>
    </row>
    <row r="388" spans="1:4">
      <c r="A388" s="71"/>
      <c r="B388" s="75"/>
      <c r="C388" s="73"/>
      <c r="D388" s="74"/>
    </row>
    <row r="389" spans="1:4">
      <c r="A389" s="71"/>
      <c r="B389" s="75"/>
      <c r="C389" s="73"/>
      <c r="D389" s="74"/>
    </row>
    <row r="390" spans="1:4">
      <c r="A390" s="71"/>
      <c r="B390" s="75"/>
      <c r="C390" s="73"/>
      <c r="D390" s="74"/>
    </row>
    <row r="391" spans="1:4">
      <c r="A391" s="71"/>
      <c r="B391" s="75"/>
      <c r="C391" s="73"/>
      <c r="D391" s="74"/>
    </row>
    <row r="392" spans="1:4">
      <c r="A392" s="71"/>
      <c r="B392" s="75"/>
      <c r="C392" s="73"/>
      <c r="D392" s="74"/>
    </row>
    <row r="393" spans="1:4">
      <c r="A393" s="71"/>
      <c r="B393" s="75"/>
      <c r="C393" s="73"/>
      <c r="D393" s="74"/>
    </row>
    <row r="394" spans="1:4">
      <c r="A394" s="71"/>
      <c r="B394" s="75"/>
      <c r="C394" s="73"/>
      <c r="D394" s="74"/>
    </row>
    <row r="395" spans="1:4">
      <c r="A395" s="71"/>
      <c r="B395" s="75"/>
      <c r="C395" s="73"/>
      <c r="D395" s="74"/>
    </row>
    <row r="396" spans="1:4">
      <c r="A396" s="71"/>
      <c r="B396" s="75"/>
      <c r="C396" s="73"/>
      <c r="D396" s="74"/>
    </row>
    <row r="397" spans="1:4">
      <c r="A397" s="71"/>
      <c r="B397" s="75"/>
      <c r="C397" s="73"/>
      <c r="D397" s="74"/>
    </row>
    <row r="398" spans="1:4">
      <c r="A398" s="71"/>
      <c r="B398" s="75"/>
      <c r="C398" s="73"/>
      <c r="D398" s="74"/>
    </row>
    <row r="399" spans="1:4">
      <c r="A399" s="71"/>
      <c r="B399" s="75"/>
      <c r="C399" s="73"/>
      <c r="D399" s="74"/>
    </row>
    <row r="400" spans="1:4">
      <c r="A400" s="71"/>
      <c r="B400" s="75"/>
      <c r="C400" s="73"/>
      <c r="D400" s="74"/>
    </row>
    <row r="401" spans="1:4">
      <c r="A401" s="71"/>
      <c r="B401" s="75"/>
      <c r="C401" s="73"/>
      <c r="D401" s="74"/>
    </row>
    <row r="402" spans="1:4">
      <c r="A402" s="71"/>
      <c r="B402" s="75"/>
      <c r="C402" s="73"/>
      <c r="D402" s="74"/>
    </row>
    <row r="403" spans="1:4">
      <c r="A403" s="71"/>
      <c r="B403" s="75"/>
      <c r="C403" s="73"/>
      <c r="D403" s="74"/>
    </row>
    <row r="404" spans="1:4">
      <c r="A404" s="71"/>
      <c r="B404" s="75"/>
      <c r="C404" s="73"/>
      <c r="D404" s="74"/>
    </row>
    <row r="405" spans="1:4">
      <c r="A405" s="71"/>
      <c r="B405" s="75"/>
      <c r="C405" s="73"/>
      <c r="D405" s="74"/>
    </row>
    <row r="406" spans="1:4">
      <c r="A406" s="71"/>
      <c r="B406" s="75"/>
      <c r="C406" s="73"/>
      <c r="D406" s="74"/>
    </row>
    <row r="407" spans="1:4">
      <c r="A407" s="71"/>
      <c r="B407" s="75"/>
      <c r="C407" s="73"/>
      <c r="D407" s="74"/>
    </row>
    <row r="408" spans="1:4">
      <c r="A408" s="71"/>
      <c r="B408" s="75"/>
      <c r="C408" s="73"/>
      <c r="D408" s="74"/>
    </row>
    <row r="409" spans="1:4">
      <c r="A409" s="71"/>
      <c r="B409" s="75"/>
      <c r="C409" s="73"/>
      <c r="D409" s="74"/>
    </row>
    <row r="410" spans="1:4">
      <c r="A410" s="71"/>
      <c r="B410" s="75"/>
      <c r="C410" s="73"/>
      <c r="D410" s="74"/>
    </row>
    <row r="411" spans="1:4">
      <c r="A411" s="71"/>
      <c r="B411" s="75"/>
      <c r="C411" s="73"/>
      <c r="D411" s="74"/>
    </row>
    <row r="412" spans="1:4">
      <c r="A412" s="71"/>
      <c r="B412" s="75"/>
      <c r="C412" s="73"/>
      <c r="D412" s="74"/>
    </row>
    <row r="413" spans="1:4">
      <c r="A413" s="71"/>
      <c r="B413" s="75"/>
      <c r="C413" s="73"/>
      <c r="D413" s="74"/>
    </row>
    <row r="414" spans="1:4">
      <c r="A414" s="71"/>
      <c r="B414" s="75"/>
      <c r="C414" s="73"/>
      <c r="D414" s="74"/>
    </row>
    <row r="415" spans="1:4">
      <c r="A415" s="71"/>
      <c r="B415" s="75"/>
      <c r="C415" s="73"/>
      <c r="D415" s="74"/>
    </row>
    <row r="416" spans="1:4">
      <c r="A416" s="71"/>
      <c r="B416" s="75"/>
      <c r="C416" s="73"/>
      <c r="D416" s="74"/>
    </row>
    <row r="417" spans="1:4">
      <c r="A417" s="71"/>
      <c r="B417" s="75"/>
      <c r="C417" s="73"/>
      <c r="D417" s="74"/>
    </row>
    <row r="418" spans="1:4">
      <c r="A418" s="71"/>
      <c r="B418" s="75"/>
      <c r="C418" s="73"/>
      <c r="D418" s="74"/>
    </row>
    <row r="419" spans="1:4">
      <c r="A419" s="71"/>
      <c r="B419" s="75"/>
      <c r="C419" s="73"/>
      <c r="D419" s="74"/>
    </row>
    <row r="420" spans="1:4">
      <c r="A420" s="71"/>
      <c r="B420" s="75"/>
      <c r="C420" s="73"/>
      <c r="D420" s="74"/>
    </row>
    <row r="421" spans="1:4">
      <c r="A421" s="71"/>
      <c r="B421" s="75"/>
      <c r="C421" s="73"/>
      <c r="D421" s="74"/>
    </row>
    <row r="422" spans="1:4">
      <c r="A422" s="71"/>
      <c r="B422" s="75"/>
      <c r="C422" s="73"/>
      <c r="D422" s="74"/>
    </row>
    <row r="423" spans="1:4">
      <c r="A423" s="71"/>
      <c r="B423" s="75"/>
      <c r="C423" s="73"/>
      <c r="D423" s="74"/>
    </row>
    <row r="424" spans="1:4">
      <c r="A424" s="71"/>
      <c r="B424" s="75"/>
      <c r="C424" s="73"/>
      <c r="D424" s="74"/>
    </row>
    <row r="425" spans="1:4">
      <c r="A425" s="71"/>
      <c r="B425" s="75"/>
      <c r="C425" s="73"/>
      <c r="D425" s="74"/>
    </row>
    <row r="426" spans="1:4">
      <c r="A426" s="71"/>
      <c r="B426" s="75"/>
      <c r="C426" s="73"/>
      <c r="D426" s="74"/>
    </row>
    <row r="427" spans="1:4">
      <c r="A427" s="71"/>
      <c r="B427" s="75"/>
      <c r="C427" s="73"/>
      <c r="D427" s="74"/>
    </row>
    <row r="428" spans="1:4">
      <c r="A428" s="71"/>
      <c r="B428" s="75"/>
      <c r="C428" s="73"/>
      <c r="D428" s="74"/>
    </row>
    <row r="429" spans="1:4">
      <c r="A429" s="71"/>
      <c r="B429" s="75"/>
      <c r="C429" s="73"/>
      <c r="D429" s="74"/>
    </row>
    <row r="430" spans="1:4">
      <c r="A430" s="71"/>
      <c r="B430" s="75"/>
      <c r="C430" s="73"/>
      <c r="D430" s="74"/>
    </row>
    <row r="431" spans="1:4">
      <c r="A431" s="71"/>
      <c r="B431" s="75"/>
      <c r="C431" s="73"/>
      <c r="D431" s="74"/>
    </row>
    <row r="432" spans="1:4">
      <c r="A432" s="71"/>
      <c r="B432" s="75"/>
      <c r="C432" s="73"/>
      <c r="D432" s="74"/>
    </row>
    <row r="433" spans="1:4">
      <c r="A433" s="71"/>
      <c r="B433" s="75"/>
      <c r="C433" s="73"/>
      <c r="D433" s="74"/>
    </row>
    <row r="434" spans="1:4">
      <c r="A434" s="71"/>
      <c r="B434" s="75"/>
      <c r="C434" s="73"/>
      <c r="D434" s="74"/>
    </row>
    <row r="435" spans="1:4">
      <c r="A435" s="71"/>
      <c r="B435" s="75"/>
      <c r="C435" s="73"/>
      <c r="D435" s="74"/>
    </row>
    <row r="436" spans="1:4">
      <c r="A436" s="71"/>
      <c r="B436" s="75"/>
      <c r="C436" s="73"/>
      <c r="D436" s="74"/>
    </row>
    <row r="437" spans="1:4">
      <c r="A437" s="71"/>
      <c r="B437" s="75"/>
      <c r="C437" s="73"/>
      <c r="D437" s="74"/>
    </row>
    <row r="438" spans="1:4">
      <c r="A438" s="71"/>
      <c r="B438" s="75"/>
      <c r="C438" s="73"/>
      <c r="D438" s="74"/>
    </row>
    <row r="439" spans="1:4">
      <c r="A439" s="71"/>
      <c r="B439" s="75"/>
      <c r="C439" s="73"/>
      <c r="D439" s="74"/>
    </row>
    <row r="440" spans="1:4">
      <c r="A440" s="71"/>
      <c r="B440" s="75"/>
      <c r="C440" s="73"/>
      <c r="D440" s="74"/>
    </row>
    <row r="441" spans="1:4">
      <c r="A441" s="71"/>
      <c r="B441" s="75"/>
      <c r="C441" s="73"/>
      <c r="D441" s="74"/>
    </row>
    <row r="442" spans="1:4">
      <c r="A442" s="71"/>
      <c r="B442" s="75"/>
      <c r="C442" s="73"/>
      <c r="D442" s="74"/>
    </row>
    <row r="443" spans="1:4">
      <c r="A443" s="71"/>
      <c r="B443" s="75"/>
      <c r="C443" s="73"/>
      <c r="D443" s="74"/>
    </row>
    <row r="444" spans="1:4">
      <c r="A444" s="71"/>
      <c r="B444" s="75"/>
      <c r="C444" s="73"/>
      <c r="D444" s="74"/>
    </row>
    <row r="445" spans="1:4">
      <c r="A445" s="71"/>
      <c r="B445" s="75"/>
      <c r="C445" s="73"/>
      <c r="D445" s="74"/>
    </row>
    <row r="446" spans="1:4">
      <c r="A446" s="71"/>
      <c r="B446" s="75"/>
      <c r="C446" s="73"/>
      <c r="D446" s="74"/>
    </row>
    <row r="447" spans="1:4">
      <c r="A447" s="71"/>
      <c r="B447" s="75"/>
      <c r="C447" s="73"/>
      <c r="D447" s="74"/>
    </row>
    <row r="448" spans="1:4">
      <c r="A448" s="71"/>
      <c r="B448" s="75"/>
      <c r="C448" s="73"/>
      <c r="D448" s="74"/>
    </row>
    <row r="449" spans="1:4">
      <c r="A449" s="71"/>
      <c r="B449" s="75"/>
      <c r="C449" s="73"/>
      <c r="D449" s="74"/>
    </row>
    <row r="450" spans="1:4">
      <c r="A450" s="71"/>
      <c r="B450" s="75"/>
      <c r="C450" s="73"/>
      <c r="D450" s="74"/>
    </row>
    <row r="451" spans="1:4">
      <c r="A451" s="71"/>
      <c r="B451" s="75"/>
      <c r="C451" s="73"/>
      <c r="D451" s="74"/>
    </row>
    <row r="452" spans="1:4">
      <c r="A452" s="71"/>
      <c r="B452" s="75"/>
      <c r="C452" s="73"/>
      <c r="D452" s="74"/>
    </row>
    <row r="453" spans="1:4">
      <c r="A453" s="71"/>
      <c r="B453" s="75"/>
      <c r="C453" s="73"/>
      <c r="D453" s="74"/>
    </row>
    <row r="454" spans="1:4">
      <c r="A454" s="71"/>
      <c r="B454" s="75"/>
      <c r="C454" s="73"/>
      <c r="D454" s="74"/>
    </row>
    <row r="455" spans="1:4">
      <c r="A455" s="71"/>
      <c r="B455" s="75"/>
      <c r="C455" s="73"/>
      <c r="D455" s="74"/>
    </row>
    <row r="456" spans="1:4">
      <c r="A456" s="71"/>
      <c r="B456" s="75"/>
      <c r="C456" s="73"/>
      <c r="D456" s="74"/>
    </row>
    <row r="457" spans="1:4">
      <c r="A457" s="71"/>
      <c r="B457" s="75"/>
      <c r="C457" s="73"/>
      <c r="D457" s="74"/>
    </row>
    <row r="458" spans="1:4">
      <c r="A458" s="71"/>
      <c r="B458" s="75"/>
      <c r="C458" s="73"/>
      <c r="D458" s="74"/>
    </row>
    <row r="459" spans="1:4">
      <c r="A459" s="71"/>
      <c r="B459" s="75"/>
      <c r="C459" s="73"/>
      <c r="D459" s="74"/>
    </row>
    <row r="460" spans="1:4">
      <c r="A460" s="71"/>
      <c r="B460" s="75"/>
      <c r="C460" s="73"/>
      <c r="D460" s="74"/>
    </row>
    <row r="461" spans="1:4">
      <c r="A461" s="71"/>
      <c r="B461" s="75"/>
      <c r="C461" s="73"/>
      <c r="D461" s="74"/>
    </row>
    <row r="462" spans="1:4">
      <c r="A462" s="71"/>
      <c r="B462" s="75"/>
      <c r="C462" s="73"/>
      <c r="D462" s="74"/>
    </row>
    <row r="463" spans="1:4">
      <c r="A463" s="71"/>
      <c r="B463" s="75"/>
      <c r="C463" s="73"/>
      <c r="D463" s="74"/>
    </row>
    <row r="464" spans="1:4">
      <c r="A464" s="71"/>
      <c r="B464" s="75"/>
      <c r="C464" s="73"/>
      <c r="D464" s="74"/>
    </row>
    <row r="465" spans="1:4">
      <c r="A465" s="71"/>
      <c r="B465" s="75"/>
      <c r="C465" s="73"/>
      <c r="D465" s="74"/>
    </row>
    <row r="466" spans="1:4">
      <c r="A466" s="71"/>
      <c r="B466" s="75"/>
      <c r="C466" s="73"/>
      <c r="D466" s="74"/>
    </row>
    <row r="467" spans="1:4">
      <c r="A467" s="71"/>
      <c r="B467" s="75"/>
      <c r="C467" s="73"/>
      <c r="D467" s="74"/>
    </row>
    <row r="468" spans="1:4">
      <c r="A468" s="71"/>
      <c r="B468" s="75"/>
      <c r="C468" s="73"/>
      <c r="D468" s="74"/>
    </row>
    <row r="469" spans="1:4">
      <c r="A469" s="71"/>
      <c r="B469" s="75"/>
      <c r="C469" s="73"/>
      <c r="D469" s="74"/>
    </row>
    <row r="470" spans="1:4">
      <c r="A470" s="71"/>
      <c r="B470" s="75"/>
      <c r="C470" s="73"/>
      <c r="D470" s="74"/>
    </row>
    <row r="471" spans="1:4">
      <c r="A471" s="71"/>
      <c r="B471" s="75"/>
      <c r="C471" s="73"/>
      <c r="D471" s="74"/>
    </row>
    <row r="472" spans="1:4">
      <c r="A472" s="71"/>
      <c r="B472" s="75"/>
      <c r="C472" s="73"/>
      <c r="D472" s="74"/>
    </row>
    <row r="473" spans="1:4">
      <c r="A473" s="71"/>
      <c r="B473" s="75"/>
      <c r="C473" s="73"/>
      <c r="D473" s="74"/>
    </row>
    <row r="474" spans="1:4">
      <c r="A474" s="71"/>
      <c r="B474" s="75"/>
      <c r="C474" s="73"/>
      <c r="D474" s="74"/>
    </row>
    <row r="475" spans="1:4">
      <c r="A475" s="71"/>
      <c r="B475" s="75"/>
      <c r="C475" s="73"/>
      <c r="D475" s="74"/>
    </row>
    <row r="476" spans="1:4">
      <c r="A476" s="71"/>
      <c r="B476" s="75"/>
      <c r="C476" s="73"/>
      <c r="D476" s="74"/>
    </row>
    <row r="477" spans="1:4">
      <c r="A477" s="71"/>
      <c r="B477" s="75"/>
      <c r="C477" s="73"/>
      <c r="D477" s="74"/>
    </row>
    <row r="478" spans="1:4">
      <c r="A478" s="71"/>
      <c r="B478" s="75"/>
      <c r="C478" s="73"/>
      <c r="D478" s="74"/>
    </row>
    <row r="479" spans="1:4">
      <c r="A479" s="71"/>
      <c r="B479" s="75"/>
      <c r="C479" s="73"/>
      <c r="D479" s="74"/>
    </row>
    <row r="480" spans="1:4">
      <c r="A480" s="71"/>
      <c r="B480" s="75"/>
      <c r="C480" s="73"/>
      <c r="D480" s="74"/>
    </row>
    <row r="481" spans="1:4">
      <c r="A481" s="71"/>
      <c r="B481" s="75"/>
      <c r="C481" s="73"/>
      <c r="D481" s="74"/>
    </row>
    <row r="482" spans="1:4">
      <c r="A482" s="71"/>
      <c r="B482" s="75"/>
      <c r="C482" s="73"/>
      <c r="D482" s="74"/>
    </row>
    <row r="483" spans="1:4">
      <c r="A483" s="71"/>
      <c r="B483" s="75"/>
      <c r="C483" s="73"/>
      <c r="D483" s="74"/>
    </row>
    <row r="484" spans="1:4">
      <c r="A484" s="71"/>
      <c r="B484" s="75"/>
      <c r="C484" s="73"/>
      <c r="D484" s="74"/>
    </row>
    <row r="485" spans="1:4">
      <c r="A485" s="71"/>
      <c r="B485" s="75"/>
      <c r="C485" s="73"/>
      <c r="D485" s="74"/>
    </row>
    <row r="486" spans="1:4">
      <c r="A486" s="71"/>
      <c r="B486" s="75"/>
      <c r="C486" s="73"/>
      <c r="D486" s="74"/>
    </row>
    <row r="487" spans="1:4">
      <c r="A487" s="71"/>
      <c r="B487" s="75"/>
      <c r="C487" s="73"/>
      <c r="D487" s="74"/>
    </row>
    <row r="488" spans="1:4">
      <c r="A488" s="71"/>
      <c r="B488" s="75"/>
      <c r="C488" s="73"/>
      <c r="D488" s="74"/>
    </row>
    <row r="489" spans="1:4">
      <c r="A489" s="71"/>
      <c r="B489" s="75"/>
      <c r="C489" s="73"/>
      <c r="D489" s="74"/>
    </row>
    <row r="490" spans="1:4">
      <c r="A490" s="71"/>
      <c r="B490" s="75"/>
      <c r="C490" s="73"/>
      <c r="D490" s="74"/>
    </row>
    <row r="491" spans="1:4">
      <c r="A491" s="71"/>
      <c r="B491" s="75"/>
      <c r="C491" s="73"/>
      <c r="D491" s="74"/>
    </row>
    <row r="492" spans="1:4">
      <c r="A492" s="71"/>
      <c r="B492" s="75"/>
      <c r="C492" s="73"/>
      <c r="D492" s="74"/>
    </row>
    <row r="493" spans="1:4">
      <c r="A493" s="71"/>
      <c r="B493" s="75"/>
      <c r="C493" s="73"/>
      <c r="D493" s="74"/>
    </row>
    <row r="494" spans="1:4">
      <c r="A494" s="71"/>
      <c r="B494" s="75"/>
      <c r="C494" s="73"/>
      <c r="D494" s="74"/>
    </row>
    <row r="495" spans="1:4">
      <c r="A495" s="71"/>
      <c r="B495" s="75"/>
      <c r="C495" s="73"/>
      <c r="D495" s="74"/>
    </row>
    <row r="496" spans="1:4">
      <c r="A496" s="71"/>
      <c r="B496" s="75"/>
      <c r="C496" s="73"/>
      <c r="D496" s="74"/>
    </row>
    <row r="497" spans="1:4">
      <c r="A497" s="71"/>
      <c r="B497" s="75"/>
      <c r="C497" s="73"/>
      <c r="D497" s="74"/>
    </row>
    <row r="498" spans="1:4">
      <c r="A498" s="71"/>
      <c r="B498" s="75"/>
      <c r="C498" s="73"/>
      <c r="D498" s="74"/>
    </row>
    <row r="499" spans="1:4">
      <c r="A499" s="71"/>
      <c r="B499" s="75"/>
      <c r="C499" s="73"/>
      <c r="D499" s="74"/>
    </row>
    <row r="500" spans="1:4">
      <c r="A500" s="71"/>
      <c r="B500" s="75"/>
      <c r="C500" s="73"/>
      <c r="D500" s="74"/>
    </row>
    <row r="501" spans="1:4">
      <c r="A501" s="71"/>
      <c r="B501" s="75"/>
      <c r="C501" s="73"/>
      <c r="D501" s="74"/>
    </row>
    <row r="502" spans="1:4">
      <c r="A502" s="71"/>
      <c r="B502" s="75"/>
      <c r="C502" s="73"/>
      <c r="D502" s="74"/>
    </row>
    <row r="503" spans="1:4">
      <c r="A503" s="71"/>
      <c r="B503" s="75"/>
      <c r="C503" s="73"/>
      <c r="D503" s="74"/>
    </row>
    <row r="504" spans="1:4">
      <c r="A504" s="71"/>
      <c r="B504" s="75"/>
      <c r="C504" s="73"/>
      <c r="D504" s="74"/>
    </row>
    <row r="505" spans="1:4">
      <c r="A505" s="71"/>
      <c r="B505" s="75"/>
      <c r="C505" s="73"/>
      <c r="D505" s="74"/>
    </row>
    <row r="506" spans="1:4">
      <c r="A506" s="71"/>
      <c r="B506" s="75"/>
      <c r="C506" s="73"/>
      <c r="D506" s="74"/>
    </row>
    <row r="507" spans="1:4">
      <c r="A507" s="71"/>
      <c r="B507" s="75"/>
      <c r="C507" s="73"/>
      <c r="D507" s="74"/>
    </row>
    <row r="508" spans="1:4">
      <c r="A508" s="71"/>
      <c r="B508" s="75"/>
      <c r="C508" s="73"/>
      <c r="D508" s="74"/>
    </row>
    <row r="509" spans="1:4">
      <c r="A509" s="71"/>
      <c r="B509" s="75"/>
      <c r="C509" s="73"/>
      <c r="D509" s="74"/>
    </row>
    <row r="510" spans="1:4">
      <c r="A510" s="71"/>
      <c r="B510" s="75"/>
      <c r="C510" s="73"/>
      <c r="D510" s="74"/>
    </row>
    <row r="511" spans="1:4">
      <c r="A511" s="71"/>
      <c r="B511" s="75"/>
      <c r="C511" s="73"/>
      <c r="D511" s="74"/>
    </row>
    <row r="512" spans="1:4">
      <c r="A512" s="71"/>
      <c r="B512" s="75"/>
      <c r="C512" s="73"/>
      <c r="D512" s="74"/>
    </row>
    <row r="513" spans="1:4">
      <c r="A513" s="71"/>
      <c r="B513" s="75"/>
      <c r="C513" s="73"/>
      <c r="D513" s="74"/>
    </row>
    <row r="514" spans="1:4">
      <c r="A514" s="71"/>
      <c r="B514" s="75"/>
      <c r="C514" s="73"/>
      <c r="D514" s="74"/>
    </row>
    <row r="515" spans="1:4">
      <c r="A515" s="71"/>
      <c r="B515" s="75"/>
      <c r="C515" s="73"/>
      <c r="D515" s="74"/>
    </row>
    <row r="516" spans="1:4">
      <c r="A516" s="71"/>
      <c r="B516" s="75"/>
      <c r="C516" s="73"/>
      <c r="D516" s="74"/>
    </row>
    <row r="517" spans="1:4">
      <c r="A517" s="71"/>
      <c r="B517" s="75"/>
      <c r="C517" s="73"/>
      <c r="D517" s="74"/>
    </row>
    <row r="518" spans="1:4">
      <c r="A518" s="71"/>
      <c r="B518" s="75"/>
      <c r="C518" s="73"/>
      <c r="D518" s="74"/>
    </row>
    <row r="519" spans="1:4">
      <c r="A519" s="71"/>
      <c r="B519" s="75"/>
      <c r="C519" s="73"/>
      <c r="D519" s="74"/>
    </row>
    <row r="520" spans="1:4">
      <c r="A520" s="71"/>
      <c r="B520" s="75"/>
      <c r="C520" s="73"/>
      <c r="D520" s="74"/>
    </row>
    <row r="521" spans="1:4">
      <c r="A521" s="71"/>
      <c r="B521" s="75"/>
      <c r="C521" s="73"/>
      <c r="D521" s="74"/>
    </row>
    <row r="522" spans="1:4">
      <c r="A522" s="71"/>
      <c r="B522" s="75"/>
      <c r="C522" s="73"/>
      <c r="D522" s="74"/>
    </row>
    <row r="523" spans="1:4">
      <c r="A523" s="71"/>
      <c r="B523" s="75"/>
      <c r="C523" s="73"/>
      <c r="D523" s="74"/>
    </row>
    <row r="524" spans="1:4">
      <c r="A524" s="71"/>
      <c r="B524" s="75"/>
      <c r="C524" s="73"/>
      <c r="D524" s="74"/>
    </row>
    <row r="525" spans="1:4">
      <c r="A525" s="71"/>
      <c r="B525" s="75"/>
      <c r="C525" s="73"/>
      <c r="D525" s="74"/>
    </row>
    <row r="526" spans="1:4">
      <c r="A526" s="71"/>
      <c r="B526" s="75"/>
      <c r="C526" s="73"/>
      <c r="D526" s="74"/>
    </row>
    <row r="527" spans="1:4">
      <c r="A527" s="71"/>
      <c r="B527" s="75"/>
      <c r="C527" s="73"/>
      <c r="D527" s="74"/>
    </row>
    <row r="528" spans="1:4">
      <c r="A528" s="71"/>
      <c r="B528" s="75"/>
      <c r="C528" s="73"/>
      <c r="D528" s="74"/>
    </row>
    <row r="529" spans="1:4">
      <c r="A529" s="71"/>
      <c r="B529" s="75"/>
      <c r="C529" s="73"/>
      <c r="D529" s="74"/>
    </row>
    <row r="530" spans="1:4">
      <c r="A530" s="71"/>
      <c r="B530" s="75"/>
      <c r="C530" s="73"/>
      <c r="D530" s="74"/>
    </row>
    <row r="531" spans="1:4">
      <c r="A531" s="71"/>
      <c r="B531" s="75"/>
      <c r="C531" s="73"/>
      <c r="D531" s="74"/>
    </row>
    <row r="532" spans="1:4">
      <c r="A532" s="71"/>
      <c r="B532" s="75"/>
      <c r="C532" s="73"/>
      <c r="D532" s="74"/>
    </row>
    <row r="533" spans="1:4">
      <c r="A533" s="71"/>
      <c r="B533" s="75"/>
      <c r="C533" s="73"/>
      <c r="D533" s="74"/>
    </row>
    <row r="534" spans="1:4">
      <c r="A534" s="71"/>
      <c r="B534" s="75"/>
      <c r="C534" s="73"/>
      <c r="D534" s="74"/>
    </row>
    <row r="535" spans="1:4">
      <c r="A535" s="71"/>
      <c r="B535" s="75"/>
      <c r="C535" s="73"/>
      <c r="D535" s="74"/>
    </row>
    <row r="536" spans="1:4">
      <c r="A536" s="71"/>
      <c r="B536" s="75"/>
      <c r="C536" s="73"/>
      <c r="D536" s="74"/>
    </row>
    <row r="537" spans="1:4">
      <c r="A537" s="71"/>
      <c r="B537" s="75"/>
      <c r="C537" s="73"/>
      <c r="D537" s="74"/>
    </row>
    <row r="538" spans="1:4">
      <c r="A538" s="71"/>
      <c r="B538" s="75"/>
      <c r="C538" s="73"/>
      <c r="D538" s="74"/>
    </row>
    <row r="539" spans="1:4">
      <c r="A539" s="71"/>
      <c r="B539" s="75"/>
      <c r="C539" s="73"/>
      <c r="D539" s="74"/>
    </row>
    <row r="540" spans="1:4">
      <c r="A540" s="71"/>
      <c r="B540" s="75"/>
      <c r="C540" s="73"/>
      <c r="D540" s="74"/>
    </row>
    <row r="541" spans="1:4">
      <c r="A541" s="71"/>
      <c r="B541" s="75"/>
      <c r="C541" s="73"/>
      <c r="D541" s="74"/>
    </row>
    <row r="542" spans="1:4">
      <c r="A542" s="71"/>
      <c r="B542" s="75"/>
      <c r="C542" s="73"/>
      <c r="D542" s="74"/>
    </row>
    <row r="543" spans="1:4">
      <c r="A543" s="71"/>
      <c r="B543" s="75"/>
      <c r="C543" s="73"/>
      <c r="D543" s="74"/>
    </row>
    <row r="544" spans="1:4">
      <c r="A544" s="71"/>
      <c r="B544" s="75"/>
      <c r="C544" s="73"/>
      <c r="D544" s="74"/>
    </row>
    <row r="545" spans="1:4">
      <c r="A545" s="71"/>
      <c r="B545" s="75"/>
      <c r="C545" s="73"/>
      <c r="D545" s="74"/>
    </row>
    <row r="546" spans="1:4">
      <c r="A546" s="71"/>
      <c r="B546" s="75"/>
      <c r="C546" s="73"/>
      <c r="D546" s="74"/>
    </row>
    <row r="547" spans="1:4">
      <c r="A547" s="71"/>
      <c r="B547" s="75"/>
      <c r="C547" s="73"/>
      <c r="D547" s="74"/>
    </row>
    <row r="548" spans="1:4">
      <c r="A548" s="71"/>
      <c r="B548" s="75"/>
      <c r="C548" s="73"/>
      <c r="D548" s="74"/>
    </row>
    <row r="549" spans="1:4">
      <c r="A549" s="71"/>
      <c r="B549" s="75"/>
      <c r="C549" s="73"/>
      <c r="D549" s="74"/>
    </row>
    <row r="550" spans="1:4">
      <c r="A550" s="71"/>
      <c r="B550" s="75"/>
      <c r="C550" s="73"/>
      <c r="D550" s="74"/>
    </row>
    <row r="551" spans="1:4">
      <c r="A551" s="71"/>
      <c r="B551" s="75"/>
      <c r="C551" s="73"/>
      <c r="D551" s="74"/>
    </row>
    <row r="552" spans="1:4">
      <c r="A552" s="71"/>
      <c r="B552" s="75"/>
      <c r="C552" s="73"/>
      <c r="D552" s="74"/>
    </row>
    <row r="553" spans="1:4">
      <c r="A553" s="71"/>
      <c r="B553" s="75"/>
      <c r="C553" s="73"/>
      <c r="D553" s="74"/>
    </row>
    <row r="554" spans="1:4">
      <c r="A554" s="71"/>
      <c r="B554" s="75"/>
      <c r="C554" s="73"/>
      <c r="D554" s="74"/>
    </row>
    <row r="555" spans="1:4">
      <c r="A555" s="71"/>
      <c r="B555" s="75"/>
      <c r="C555" s="73"/>
      <c r="D555" s="74"/>
    </row>
    <row r="556" spans="1:4">
      <c r="A556" s="71"/>
      <c r="B556" s="75"/>
      <c r="C556" s="73"/>
      <c r="D556" s="74"/>
    </row>
    <row r="557" spans="1:4">
      <c r="A557" s="71"/>
      <c r="B557" s="75"/>
      <c r="C557" s="73"/>
      <c r="D557" s="74"/>
    </row>
    <row r="558" spans="1:4">
      <c r="A558" s="71"/>
      <c r="B558" s="75"/>
      <c r="C558" s="73"/>
      <c r="D558" s="74"/>
    </row>
    <row r="559" spans="1:4">
      <c r="A559" s="71"/>
      <c r="B559" s="75"/>
      <c r="C559" s="73"/>
      <c r="D559" s="74"/>
    </row>
    <row r="560" spans="1:4">
      <c r="A560" s="71"/>
      <c r="B560" s="75"/>
      <c r="C560" s="73"/>
      <c r="D560" s="74"/>
    </row>
    <row r="561" spans="1:4">
      <c r="A561" s="71"/>
      <c r="B561" s="75"/>
      <c r="C561" s="73"/>
      <c r="D561" s="74"/>
    </row>
    <row r="562" spans="1:4">
      <c r="A562" s="71"/>
      <c r="B562" s="75"/>
      <c r="C562" s="73"/>
      <c r="D562" s="74"/>
    </row>
    <row r="563" spans="1:4">
      <c r="A563" s="71"/>
      <c r="B563" s="75"/>
      <c r="C563" s="73"/>
      <c r="D563" s="74"/>
    </row>
    <row r="564" spans="1:4">
      <c r="A564" s="71"/>
      <c r="B564" s="75"/>
      <c r="C564" s="73"/>
      <c r="D564" s="74"/>
    </row>
    <row r="565" spans="1:4">
      <c r="A565" s="71"/>
      <c r="B565" s="75"/>
      <c r="C565" s="73"/>
      <c r="D565" s="74"/>
    </row>
    <row r="566" spans="1:4">
      <c r="A566" s="71"/>
      <c r="B566" s="75"/>
      <c r="C566" s="73"/>
      <c r="D566" s="74"/>
    </row>
    <row r="567" spans="1:4">
      <c r="A567" s="71"/>
      <c r="B567" s="75"/>
      <c r="C567" s="73"/>
      <c r="D567" s="74"/>
    </row>
    <row r="568" spans="1:4">
      <c r="A568" s="71"/>
      <c r="B568" s="75"/>
      <c r="C568" s="73"/>
      <c r="D568" s="74"/>
    </row>
    <row r="569" spans="1:4">
      <c r="A569" s="71"/>
      <c r="B569" s="75"/>
      <c r="C569" s="73"/>
      <c r="D569" s="74"/>
    </row>
    <row r="570" spans="1:4">
      <c r="A570" s="71"/>
      <c r="B570" s="75"/>
      <c r="C570" s="73"/>
      <c r="D570" s="74"/>
    </row>
    <row r="571" spans="1:4">
      <c r="A571" s="71"/>
      <c r="B571" s="75"/>
      <c r="C571" s="73"/>
      <c r="D571" s="74"/>
    </row>
    <row r="572" spans="1:4">
      <c r="A572" s="71"/>
      <c r="B572" s="75"/>
      <c r="C572" s="73"/>
      <c r="D572" s="74"/>
    </row>
    <row r="573" spans="1:4">
      <c r="A573" s="71"/>
      <c r="B573" s="75"/>
      <c r="C573" s="73"/>
      <c r="D573" s="74"/>
    </row>
    <row r="574" spans="1:4">
      <c r="A574" s="71"/>
      <c r="B574" s="75"/>
      <c r="C574" s="73"/>
      <c r="D574" s="74"/>
    </row>
    <row r="575" spans="1:4">
      <c r="A575" s="71"/>
      <c r="B575" s="75"/>
      <c r="C575" s="73"/>
      <c r="D575" s="74"/>
    </row>
    <row r="576" spans="1:4">
      <c r="A576" s="71"/>
      <c r="B576" s="75"/>
      <c r="C576" s="73"/>
      <c r="D576" s="74"/>
    </row>
    <row r="577" spans="1:4">
      <c r="A577" s="71"/>
      <c r="B577" s="75"/>
      <c r="C577" s="73"/>
      <c r="D577" s="74"/>
    </row>
    <row r="578" spans="1:4">
      <c r="A578" s="71"/>
      <c r="B578" s="75"/>
      <c r="C578" s="73"/>
      <c r="D578" s="74"/>
    </row>
    <row r="579" spans="1:4">
      <c r="A579" s="71"/>
      <c r="B579" s="75"/>
      <c r="C579" s="73"/>
      <c r="D579" s="74"/>
    </row>
    <row r="580" spans="1:4">
      <c r="A580" s="71"/>
      <c r="B580" s="75"/>
      <c r="C580" s="73"/>
      <c r="D580" s="74"/>
    </row>
    <row r="581" spans="1:4">
      <c r="A581" s="71"/>
      <c r="B581" s="75"/>
      <c r="C581" s="73"/>
      <c r="D581" s="74"/>
    </row>
    <row r="582" spans="1:4">
      <c r="A582" s="71"/>
      <c r="B582" s="75"/>
      <c r="C582" s="73"/>
      <c r="D582" s="74"/>
    </row>
    <row r="583" spans="1:4">
      <c r="A583" s="71"/>
      <c r="B583" s="75"/>
      <c r="C583" s="73"/>
      <c r="D583" s="74"/>
    </row>
    <row r="584" spans="1:4">
      <c r="A584" s="71"/>
      <c r="B584" s="75"/>
      <c r="C584" s="73"/>
      <c r="D584" s="74"/>
    </row>
    <row r="585" spans="1:4">
      <c r="A585" s="71"/>
      <c r="B585" s="75"/>
      <c r="C585" s="73"/>
      <c r="D585" s="74"/>
    </row>
    <row r="586" spans="1:4">
      <c r="A586" s="71"/>
      <c r="B586" s="75"/>
      <c r="C586" s="73"/>
      <c r="D586" s="74"/>
    </row>
    <row r="587" spans="1:4">
      <c r="A587" s="71"/>
      <c r="B587" s="75"/>
      <c r="C587" s="73"/>
      <c r="D587" s="74"/>
    </row>
    <row r="588" spans="1:4">
      <c r="A588" s="71"/>
      <c r="B588" s="75"/>
      <c r="C588" s="73"/>
      <c r="D588" s="74"/>
    </row>
    <row r="589" spans="1:4">
      <c r="A589" s="71"/>
      <c r="B589" s="75"/>
      <c r="C589" s="73"/>
      <c r="D589" s="74"/>
    </row>
    <row r="590" spans="1:4">
      <c r="A590" s="71"/>
      <c r="B590" s="75"/>
      <c r="C590" s="73"/>
      <c r="D590" s="74"/>
    </row>
    <row r="591" spans="1:4">
      <c r="A591" s="71"/>
      <c r="B591" s="75"/>
      <c r="C591" s="73"/>
      <c r="D591" s="74"/>
    </row>
    <row r="592" spans="1:4">
      <c r="A592" s="71"/>
      <c r="B592" s="75"/>
      <c r="C592" s="73"/>
      <c r="D592" s="74"/>
    </row>
    <row r="593" spans="1:4">
      <c r="A593" s="71"/>
      <c r="B593" s="75"/>
      <c r="C593" s="73"/>
      <c r="D593" s="74"/>
    </row>
    <row r="594" spans="1:4">
      <c r="A594" s="71"/>
      <c r="B594" s="75"/>
      <c r="C594" s="73"/>
      <c r="D594" s="74"/>
    </row>
    <row r="595" spans="1:4">
      <c r="A595" s="71"/>
      <c r="B595" s="75"/>
      <c r="C595" s="73"/>
      <c r="D595" s="74"/>
    </row>
    <row r="596" spans="1:4">
      <c r="A596" s="71"/>
      <c r="B596" s="75"/>
      <c r="C596" s="73"/>
      <c r="D596" s="74"/>
    </row>
    <row r="597" spans="1:4">
      <c r="A597" s="71"/>
      <c r="B597" s="75"/>
      <c r="C597" s="73"/>
      <c r="D597" s="74"/>
    </row>
    <row r="598" spans="1:4">
      <c r="A598" s="71"/>
      <c r="B598" s="75"/>
      <c r="C598" s="73"/>
      <c r="D598" s="74"/>
    </row>
    <row r="599" spans="1:4">
      <c r="A599" s="71"/>
      <c r="B599" s="75"/>
      <c r="C599" s="73"/>
      <c r="D599" s="74"/>
    </row>
    <row r="600" spans="1:4">
      <c r="A600" s="71"/>
      <c r="B600" s="75"/>
      <c r="C600" s="73"/>
      <c r="D600" s="74"/>
    </row>
    <row r="601" spans="1:4">
      <c r="A601" s="71"/>
      <c r="B601" s="75"/>
      <c r="C601" s="73"/>
      <c r="D601" s="74"/>
    </row>
    <row r="602" spans="1:4">
      <c r="A602" s="71"/>
      <c r="B602" s="75"/>
      <c r="C602" s="73"/>
      <c r="D602" s="74"/>
    </row>
    <row r="603" spans="1:4">
      <c r="A603" s="71"/>
      <c r="B603" s="75"/>
      <c r="C603" s="73"/>
      <c r="D603" s="74"/>
    </row>
    <row r="604" spans="1:4">
      <c r="A604" s="71"/>
      <c r="B604" s="75"/>
      <c r="C604" s="73"/>
      <c r="D604" s="74"/>
    </row>
    <row r="605" spans="1:4">
      <c r="A605" s="71"/>
      <c r="B605" s="75"/>
      <c r="C605" s="73"/>
      <c r="D605" s="74"/>
    </row>
    <row r="606" spans="1:4">
      <c r="A606" s="71"/>
      <c r="B606" s="75"/>
      <c r="C606" s="73"/>
      <c r="D606" s="74"/>
    </row>
    <row r="607" spans="1:4">
      <c r="A607" s="71"/>
      <c r="B607" s="75"/>
      <c r="C607" s="73"/>
      <c r="D607" s="74"/>
    </row>
    <row r="608" spans="1:4">
      <c r="A608" s="71"/>
      <c r="B608" s="75"/>
      <c r="C608" s="73"/>
      <c r="D608" s="74"/>
    </row>
    <row r="609" spans="1:4">
      <c r="A609" s="71"/>
      <c r="B609" s="75"/>
      <c r="C609" s="73"/>
      <c r="D609" s="74"/>
    </row>
    <row r="610" spans="1:4">
      <c r="A610" s="71"/>
      <c r="B610" s="75"/>
      <c r="C610" s="73"/>
      <c r="D610" s="74"/>
    </row>
    <row r="611" spans="1:4">
      <c r="A611" s="71"/>
      <c r="B611" s="75"/>
      <c r="C611" s="73"/>
      <c r="D611" s="74"/>
    </row>
    <row r="612" spans="1:4">
      <c r="A612" s="71"/>
      <c r="B612" s="75"/>
      <c r="C612" s="73"/>
      <c r="D612" s="74"/>
    </row>
    <row r="613" spans="1:4">
      <c r="A613" s="71"/>
      <c r="B613" s="75"/>
      <c r="C613" s="73"/>
      <c r="D613" s="74"/>
    </row>
    <row r="614" spans="1:4">
      <c r="A614" s="71"/>
      <c r="B614" s="75"/>
      <c r="C614" s="73"/>
      <c r="D614" s="74"/>
    </row>
    <row r="615" spans="1:4">
      <c r="A615" s="71"/>
      <c r="B615" s="75"/>
      <c r="C615" s="73"/>
      <c r="D615" s="74"/>
    </row>
    <row r="616" spans="1:4">
      <c r="A616" s="71"/>
      <c r="B616" s="75"/>
      <c r="C616" s="73"/>
      <c r="D616" s="74"/>
    </row>
    <row r="617" spans="1:4">
      <c r="A617" s="71"/>
      <c r="B617" s="75"/>
      <c r="C617" s="73"/>
      <c r="D617" s="74"/>
    </row>
    <row r="618" spans="1:4">
      <c r="A618" s="71"/>
      <c r="B618" s="75"/>
      <c r="C618" s="73"/>
      <c r="D618" s="74"/>
    </row>
    <row r="619" spans="1:4">
      <c r="A619" s="71"/>
      <c r="B619" s="75"/>
      <c r="C619" s="73"/>
      <c r="D619" s="74"/>
    </row>
    <row r="620" spans="1:4">
      <c r="A620" s="71"/>
      <c r="B620" s="75"/>
      <c r="C620" s="73"/>
      <c r="D620" s="74"/>
    </row>
    <row r="621" spans="1:4">
      <c r="A621" s="71"/>
      <c r="B621" s="75"/>
      <c r="C621" s="73"/>
      <c r="D621" s="74"/>
    </row>
    <row r="622" spans="1:4">
      <c r="A622" s="71"/>
      <c r="B622" s="75"/>
      <c r="C622" s="73"/>
      <c r="D622" s="74"/>
    </row>
    <row r="623" spans="1:4">
      <c r="A623" s="71"/>
      <c r="B623" s="75"/>
      <c r="C623" s="73"/>
      <c r="D623" s="74"/>
    </row>
    <row r="624" spans="1:4">
      <c r="A624" s="71"/>
      <c r="B624" s="75"/>
      <c r="C624" s="73"/>
      <c r="D624" s="74"/>
    </row>
    <row r="625" spans="1:4">
      <c r="A625" s="71"/>
      <c r="B625" s="75"/>
      <c r="C625" s="73"/>
      <c r="D625" s="74"/>
    </row>
    <row r="626" spans="1:4">
      <c r="A626" s="71"/>
      <c r="B626" s="75"/>
      <c r="C626" s="73"/>
      <c r="D626" s="74"/>
    </row>
    <row r="627" spans="1:4">
      <c r="A627" s="71"/>
      <c r="B627" s="75"/>
      <c r="C627" s="73"/>
      <c r="D627" s="74"/>
    </row>
    <row r="628" spans="1:4">
      <c r="A628" s="71"/>
      <c r="B628" s="75"/>
      <c r="C628" s="73"/>
      <c r="D628" s="74"/>
    </row>
    <row r="629" spans="1:4">
      <c r="A629" s="71"/>
      <c r="B629" s="75"/>
      <c r="C629" s="73"/>
      <c r="D629" s="74"/>
    </row>
    <row r="630" spans="1:4">
      <c r="A630" s="71"/>
      <c r="B630" s="75"/>
      <c r="C630" s="73"/>
      <c r="D630" s="74"/>
    </row>
    <row r="631" spans="1:4">
      <c r="A631" s="71"/>
      <c r="B631" s="75"/>
      <c r="C631" s="73"/>
      <c r="D631" s="74"/>
    </row>
    <row r="632" spans="1:4">
      <c r="A632" s="71"/>
      <c r="B632" s="75"/>
      <c r="C632" s="73"/>
      <c r="D632" s="74"/>
    </row>
    <row r="633" spans="1:4">
      <c r="A633" s="71"/>
      <c r="B633" s="75"/>
      <c r="C633" s="73"/>
      <c r="D633" s="74"/>
    </row>
    <row r="634" spans="1:4">
      <c r="A634" s="71"/>
      <c r="B634" s="75"/>
      <c r="C634" s="73"/>
      <c r="D634" s="74"/>
    </row>
    <row r="635" spans="1:4">
      <c r="A635" s="71"/>
      <c r="B635" s="75"/>
      <c r="C635" s="73"/>
      <c r="D635" s="74"/>
    </row>
    <row r="636" spans="1:4">
      <c r="A636" s="71"/>
      <c r="B636" s="75"/>
      <c r="C636" s="73"/>
      <c r="D636" s="74"/>
    </row>
    <row r="637" spans="1:4">
      <c r="A637" s="71"/>
      <c r="B637" s="75"/>
      <c r="C637" s="73"/>
      <c r="D637" s="74"/>
    </row>
    <row r="638" spans="1:4">
      <c r="A638" s="71"/>
      <c r="B638" s="75"/>
      <c r="C638" s="73"/>
      <c r="D638" s="74"/>
    </row>
    <row r="639" spans="1:4">
      <c r="A639" s="71"/>
      <c r="B639" s="75"/>
      <c r="C639" s="73"/>
      <c r="D639" s="74"/>
    </row>
    <row r="640" spans="1:4">
      <c r="A640" s="71"/>
      <c r="B640" s="75"/>
      <c r="C640" s="73"/>
      <c r="D640" s="74"/>
    </row>
    <row r="641" spans="1:4">
      <c r="A641" s="71"/>
      <c r="B641" s="75"/>
      <c r="C641" s="73"/>
      <c r="D641" s="74"/>
    </row>
    <row r="642" spans="1:4">
      <c r="A642" s="71"/>
      <c r="B642" s="75"/>
      <c r="C642" s="73"/>
      <c r="D642" s="74"/>
    </row>
    <row r="643" spans="1:4">
      <c r="A643" s="71"/>
      <c r="B643" s="75"/>
      <c r="C643" s="73"/>
      <c r="D643" s="74"/>
    </row>
    <row r="644" spans="1:4">
      <c r="A644" s="71"/>
      <c r="B644" s="75"/>
      <c r="C644" s="73"/>
      <c r="D644" s="74"/>
    </row>
    <row r="645" spans="1:4">
      <c r="A645" s="71"/>
      <c r="B645" s="75"/>
      <c r="C645" s="73"/>
      <c r="D645" s="74"/>
    </row>
    <row r="646" spans="1:4">
      <c r="A646" s="71"/>
      <c r="B646" s="75"/>
      <c r="C646" s="73"/>
      <c r="D646" s="74"/>
    </row>
    <row r="647" spans="1:4">
      <c r="A647" s="71"/>
      <c r="B647" s="75"/>
      <c r="C647" s="73"/>
      <c r="D647" s="74"/>
    </row>
    <row r="648" spans="1:4">
      <c r="A648" s="71"/>
      <c r="B648" s="75"/>
      <c r="C648" s="73"/>
      <c r="D648" s="74"/>
    </row>
    <row r="649" spans="1:4">
      <c r="A649" s="71"/>
      <c r="B649" s="75"/>
      <c r="C649" s="73"/>
      <c r="D649" s="74"/>
    </row>
    <row r="650" spans="1:4">
      <c r="A650" s="71"/>
      <c r="B650" s="75"/>
      <c r="C650" s="73"/>
      <c r="D650" s="74"/>
    </row>
    <row r="651" spans="1:4">
      <c r="A651" s="71"/>
      <c r="B651" s="75"/>
      <c r="C651" s="73"/>
      <c r="D651" s="74"/>
    </row>
    <row r="652" spans="1:4">
      <c r="A652" s="71"/>
      <c r="B652" s="75"/>
      <c r="C652" s="73"/>
      <c r="D652" s="74"/>
    </row>
    <row r="653" spans="1:4">
      <c r="A653" s="71"/>
      <c r="B653" s="75"/>
      <c r="C653" s="73"/>
      <c r="D653" s="74"/>
    </row>
    <row r="654" spans="1:4">
      <c r="A654" s="71"/>
      <c r="B654" s="75"/>
      <c r="C654" s="73"/>
      <c r="D654" s="74"/>
    </row>
    <row r="655" spans="1:4">
      <c r="A655" s="71"/>
      <c r="B655" s="75"/>
      <c r="C655" s="73"/>
      <c r="D655" s="74"/>
    </row>
    <row r="656" spans="1:4">
      <c r="A656" s="71"/>
      <c r="B656" s="75"/>
      <c r="C656" s="73"/>
      <c r="D656" s="74"/>
    </row>
    <row r="657" spans="1:4">
      <c r="A657" s="71"/>
      <c r="B657" s="75"/>
      <c r="C657" s="73"/>
      <c r="D657" s="74"/>
    </row>
    <row r="658" spans="1:4">
      <c r="A658" s="71"/>
      <c r="B658" s="75"/>
      <c r="C658" s="73"/>
      <c r="D658" s="74"/>
    </row>
    <row r="659" spans="1:4">
      <c r="A659" s="71"/>
      <c r="B659" s="75"/>
      <c r="C659" s="73"/>
      <c r="D659" s="74"/>
    </row>
    <row r="660" spans="1:4">
      <c r="A660" s="71"/>
      <c r="B660" s="75"/>
      <c r="C660" s="73"/>
      <c r="D660" s="74"/>
    </row>
    <row r="661" spans="1:4">
      <c r="A661" s="71"/>
      <c r="B661" s="75"/>
      <c r="C661" s="73"/>
      <c r="D661" s="74"/>
    </row>
    <row r="662" spans="1:4">
      <c r="A662" s="71"/>
      <c r="B662" s="75"/>
      <c r="C662" s="73"/>
      <c r="D662" s="74"/>
    </row>
    <row r="663" spans="1:4">
      <c r="A663" s="71"/>
      <c r="B663" s="75"/>
      <c r="C663" s="73"/>
      <c r="D663" s="74"/>
    </row>
    <row r="664" spans="1:4">
      <c r="A664" s="71"/>
      <c r="B664" s="75"/>
      <c r="C664" s="73"/>
      <c r="D664" s="74"/>
    </row>
    <row r="665" spans="1:4">
      <c r="A665" s="71"/>
      <c r="B665" s="75"/>
      <c r="C665" s="73"/>
      <c r="D665" s="74"/>
    </row>
    <row r="666" spans="1:4">
      <c r="A666" s="71"/>
      <c r="B666" s="75"/>
      <c r="C666" s="73"/>
      <c r="D666" s="74"/>
    </row>
    <row r="667" spans="1:4">
      <c r="A667" s="71"/>
      <c r="B667" s="75"/>
      <c r="C667" s="73"/>
      <c r="D667" s="74"/>
    </row>
    <row r="668" spans="1:4">
      <c r="A668" s="71"/>
      <c r="B668" s="75"/>
      <c r="C668" s="73"/>
      <c r="D668" s="74"/>
    </row>
    <row r="669" spans="1:4">
      <c r="A669" s="71"/>
      <c r="B669" s="75"/>
      <c r="C669" s="73"/>
      <c r="D669" s="74"/>
    </row>
    <row r="670" spans="1:4">
      <c r="A670" s="71"/>
      <c r="B670" s="75"/>
      <c r="C670" s="73"/>
      <c r="D670" s="74"/>
    </row>
    <row r="671" spans="1:4">
      <c r="A671" s="71"/>
      <c r="B671" s="75"/>
      <c r="C671" s="73"/>
      <c r="D671" s="74"/>
    </row>
    <row r="672" spans="1:4">
      <c r="A672" s="71"/>
      <c r="B672" s="75"/>
      <c r="C672" s="73"/>
      <c r="D672" s="74"/>
    </row>
    <row r="673" spans="1:4">
      <c r="A673" s="71"/>
      <c r="B673" s="75"/>
      <c r="C673" s="73"/>
      <c r="D673" s="74"/>
    </row>
    <row r="674" spans="1:4">
      <c r="A674" s="71"/>
      <c r="B674" s="75"/>
      <c r="C674" s="73"/>
      <c r="D674" s="74"/>
    </row>
    <row r="675" spans="1:4">
      <c r="A675" s="71"/>
      <c r="B675" s="75"/>
      <c r="C675" s="73"/>
      <c r="D675" s="74"/>
    </row>
    <row r="676" spans="1:4">
      <c r="A676" s="71"/>
      <c r="B676" s="75"/>
      <c r="C676" s="73"/>
      <c r="D676" s="74"/>
    </row>
    <row r="677" spans="1:4">
      <c r="A677" s="71"/>
      <c r="B677" s="75"/>
      <c r="C677" s="73"/>
      <c r="D677" s="74"/>
    </row>
    <row r="678" spans="1:4">
      <c r="A678" s="71"/>
      <c r="B678" s="75"/>
      <c r="C678" s="73"/>
      <c r="D678" s="74"/>
    </row>
    <row r="679" spans="1:4">
      <c r="A679" s="71"/>
      <c r="B679" s="75"/>
      <c r="C679" s="73"/>
      <c r="D679" s="74"/>
    </row>
    <row r="680" spans="1:4">
      <c r="A680" s="71"/>
      <c r="B680" s="75"/>
      <c r="C680" s="73"/>
      <c r="D680" s="74"/>
    </row>
    <row r="681" spans="1:4">
      <c r="A681" s="71"/>
      <c r="B681" s="75"/>
      <c r="C681" s="73"/>
      <c r="D681" s="74"/>
    </row>
    <row r="682" spans="1:4">
      <c r="A682" s="71"/>
      <c r="B682" s="75"/>
      <c r="C682" s="73"/>
      <c r="D682" s="74"/>
    </row>
    <row r="683" spans="1:4">
      <c r="A683" s="71"/>
      <c r="B683" s="75"/>
      <c r="C683" s="73"/>
      <c r="D683" s="74"/>
    </row>
    <row r="684" spans="1:4">
      <c r="A684" s="71"/>
      <c r="B684" s="75"/>
      <c r="C684" s="73"/>
      <c r="D684" s="74"/>
    </row>
    <row r="685" spans="1:4">
      <c r="A685" s="71"/>
      <c r="B685" s="75"/>
      <c r="C685" s="73"/>
      <c r="D685" s="74"/>
    </row>
    <row r="686" spans="1:4">
      <c r="A686" s="71"/>
      <c r="B686" s="75"/>
      <c r="C686" s="73"/>
      <c r="D686" s="74"/>
    </row>
    <row r="687" spans="1:4">
      <c r="A687" s="71"/>
      <c r="B687" s="75"/>
      <c r="C687" s="73"/>
      <c r="D687" s="74"/>
    </row>
    <row r="688" spans="1:4">
      <c r="A688" s="71"/>
      <c r="B688" s="75"/>
      <c r="C688" s="73"/>
      <c r="D688" s="74"/>
    </row>
    <row r="689" spans="1:4">
      <c r="A689" s="71"/>
      <c r="B689" s="75"/>
      <c r="C689" s="73"/>
      <c r="D689" s="74"/>
    </row>
    <row r="690" spans="1:4">
      <c r="A690" s="71"/>
      <c r="B690" s="75"/>
      <c r="C690" s="73"/>
      <c r="D690" s="74"/>
    </row>
    <row r="691" spans="1:4">
      <c r="A691" s="71"/>
      <c r="B691" s="75"/>
      <c r="C691" s="73"/>
      <c r="D691" s="74"/>
    </row>
    <row r="692" spans="1:4">
      <c r="A692" s="71"/>
      <c r="B692" s="75"/>
      <c r="C692" s="73"/>
      <c r="D692" s="74"/>
    </row>
    <row r="693" spans="1:4">
      <c r="A693" s="71"/>
      <c r="B693" s="75"/>
      <c r="C693" s="73"/>
      <c r="D693" s="74"/>
    </row>
    <row r="694" spans="1:4">
      <c r="A694" s="71"/>
      <c r="B694" s="75"/>
      <c r="C694" s="73"/>
      <c r="D694" s="74"/>
    </row>
    <row r="695" spans="1:4">
      <c r="A695" s="71"/>
      <c r="B695" s="75"/>
      <c r="C695" s="73"/>
      <c r="D695" s="74"/>
    </row>
    <row r="696" spans="1:4">
      <c r="A696" s="71"/>
      <c r="B696" s="75"/>
      <c r="C696" s="73"/>
      <c r="D696" s="74"/>
    </row>
    <row r="697" spans="1:4">
      <c r="A697" s="71"/>
      <c r="B697" s="75"/>
      <c r="C697" s="73"/>
      <c r="D697" s="74"/>
    </row>
    <row r="698" spans="1:4">
      <c r="A698" s="71"/>
      <c r="B698" s="75"/>
      <c r="C698" s="73"/>
      <c r="D698" s="74"/>
    </row>
    <row r="699" spans="1:4">
      <c r="A699" s="71"/>
      <c r="B699" s="75"/>
      <c r="C699" s="73"/>
      <c r="D699" s="74"/>
    </row>
    <row r="700" spans="1:4">
      <c r="A700" s="71"/>
      <c r="B700" s="75"/>
      <c r="C700" s="73"/>
      <c r="D700" s="74"/>
    </row>
    <row r="701" spans="1:4">
      <c r="A701" s="71"/>
      <c r="B701" s="75"/>
      <c r="C701" s="73"/>
      <c r="D701" s="74"/>
    </row>
    <row r="702" spans="1:4">
      <c r="A702" s="71"/>
      <c r="B702" s="75"/>
      <c r="C702" s="73"/>
      <c r="D702" s="74"/>
    </row>
    <row r="703" spans="1:4">
      <c r="A703" s="71"/>
      <c r="B703" s="75"/>
      <c r="C703" s="73"/>
      <c r="D703" s="74"/>
    </row>
    <row r="704" spans="1:4">
      <c r="A704" s="71"/>
      <c r="B704" s="75"/>
      <c r="C704" s="73"/>
      <c r="D704" s="74"/>
    </row>
    <row r="705" spans="1:4">
      <c r="A705" s="71"/>
      <c r="B705" s="75"/>
      <c r="C705" s="73"/>
      <c r="D705" s="74"/>
    </row>
    <row r="706" spans="1:4">
      <c r="A706" s="71"/>
      <c r="B706" s="75"/>
      <c r="C706" s="73"/>
      <c r="D706" s="74"/>
    </row>
    <row r="707" spans="1:4">
      <c r="A707" s="71"/>
      <c r="B707" s="75"/>
      <c r="C707" s="73"/>
      <c r="D707" s="74"/>
    </row>
    <row r="708" spans="1:4">
      <c r="A708" s="71"/>
      <c r="B708" s="75"/>
      <c r="C708" s="73"/>
      <c r="D708" s="74"/>
    </row>
    <row r="709" spans="1:4">
      <c r="A709" s="71"/>
      <c r="B709" s="75"/>
      <c r="C709" s="73"/>
      <c r="D709" s="74"/>
    </row>
    <row r="710" spans="1:4">
      <c r="A710" s="71"/>
      <c r="B710" s="75"/>
      <c r="C710" s="73"/>
      <c r="D710" s="74"/>
    </row>
    <row r="711" spans="1:4">
      <c r="A711" s="71"/>
      <c r="B711" s="75"/>
      <c r="C711" s="73"/>
      <c r="D711" s="74"/>
    </row>
    <row r="712" spans="1:4">
      <c r="A712" s="71"/>
      <c r="B712" s="75"/>
      <c r="C712" s="73"/>
      <c r="D712" s="74"/>
    </row>
    <row r="713" spans="1:4">
      <c r="A713" s="71"/>
      <c r="B713" s="75"/>
      <c r="C713" s="73"/>
      <c r="D713" s="74"/>
    </row>
    <row r="714" spans="1:4">
      <c r="A714" s="71"/>
      <c r="B714" s="75"/>
      <c r="C714" s="73"/>
      <c r="D714" s="74"/>
    </row>
    <row r="715" spans="1:4">
      <c r="A715" s="71"/>
      <c r="B715" s="75"/>
      <c r="C715" s="73"/>
      <c r="D715" s="74"/>
    </row>
    <row r="716" spans="1:4">
      <c r="A716" s="71"/>
      <c r="B716" s="75"/>
      <c r="C716" s="73"/>
      <c r="D716" s="74"/>
    </row>
    <row r="717" spans="1:4">
      <c r="A717" s="71"/>
      <c r="B717" s="75"/>
      <c r="C717" s="73"/>
      <c r="D717" s="74"/>
    </row>
    <row r="718" spans="1:4">
      <c r="A718" s="71"/>
      <c r="B718" s="75"/>
      <c r="C718" s="73"/>
      <c r="D718" s="74"/>
    </row>
    <row r="719" spans="1:4">
      <c r="A719" s="71"/>
      <c r="B719" s="75"/>
      <c r="C719" s="73"/>
      <c r="D719" s="74"/>
    </row>
    <row r="720" spans="1:4">
      <c r="A720" s="71"/>
      <c r="B720" s="75"/>
      <c r="C720" s="73"/>
      <c r="D720" s="74"/>
    </row>
    <row r="721" spans="1:4">
      <c r="A721" s="71"/>
      <c r="B721" s="75"/>
      <c r="C721" s="73"/>
      <c r="D721" s="74"/>
    </row>
    <row r="722" spans="1:4">
      <c r="A722" s="71"/>
      <c r="B722" s="75"/>
      <c r="C722" s="73"/>
      <c r="D722" s="74"/>
    </row>
    <row r="723" spans="1:4">
      <c r="A723" s="71"/>
      <c r="B723" s="75"/>
      <c r="C723" s="73"/>
      <c r="D723" s="74"/>
    </row>
    <row r="724" spans="1:4">
      <c r="A724" s="71"/>
      <c r="B724" s="75"/>
      <c r="C724" s="73"/>
      <c r="D724" s="74"/>
    </row>
    <row r="725" spans="1:4">
      <c r="A725" s="71"/>
      <c r="B725" s="75"/>
      <c r="C725" s="73"/>
      <c r="D725" s="74"/>
    </row>
    <row r="726" spans="1:4">
      <c r="A726" s="71"/>
      <c r="B726" s="75"/>
      <c r="C726" s="73"/>
      <c r="D726" s="74"/>
    </row>
    <row r="727" spans="1:4">
      <c r="A727" s="71"/>
      <c r="B727" s="75"/>
      <c r="C727" s="73"/>
      <c r="D727" s="74"/>
    </row>
    <row r="728" spans="1:4">
      <c r="A728" s="71"/>
      <c r="B728" s="75"/>
      <c r="C728" s="73"/>
      <c r="D728" s="74"/>
    </row>
    <row r="729" spans="1:4">
      <c r="A729" s="71"/>
      <c r="B729" s="75"/>
      <c r="C729" s="73"/>
      <c r="D729" s="74"/>
    </row>
    <row r="730" spans="1:4">
      <c r="A730" s="71"/>
      <c r="B730" s="75"/>
      <c r="C730" s="73"/>
      <c r="D730" s="74"/>
    </row>
    <row r="731" spans="1:4">
      <c r="A731" s="71"/>
      <c r="B731" s="75"/>
      <c r="C731" s="73"/>
      <c r="D731" s="74"/>
    </row>
    <row r="732" spans="1:4">
      <c r="A732" s="71"/>
      <c r="B732" s="75"/>
      <c r="C732" s="73"/>
      <c r="D732" s="74"/>
    </row>
    <row r="733" spans="1:4">
      <c r="A733" s="71"/>
      <c r="B733" s="75"/>
      <c r="C733" s="73"/>
      <c r="D733" s="74"/>
    </row>
    <row r="734" spans="1:4">
      <c r="A734" s="71"/>
      <c r="B734" s="75"/>
      <c r="C734" s="73"/>
      <c r="D734" s="74"/>
    </row>
    <row r="735" spans="1:4">
      <c r="A735" s="71"/>
      <c r="B735" s="75"/>
      <c r="C735" s="73"/>
      <c r="D735" s="74"/>
    </row>
    <row r="736" spans="1:4">
      <c r="A736" s="71"/>
      <c r="B736" s="75"/>
      <c r="C736" s="73"/>
      <c r="D736" s="74"/>
    </row>
    <row r="737" spans="1:4">
      <c r="A737" s="71"/>
      <c r="B737" s="75"/>
      <c r="C737" s="73"/>
      <c r="D737" s="74"/>
    </row>
    <row r="738" spans="1:4">
      <c r="A738" s="71"/>
      <c r="B738" s="75"/>
      <c r="C738" s="73"/>
      <c r="D738" s="74"/>
    </row>
    <row r="739" spans="1:4">
      <c r="A739" s="71"/>
      <c r="B739" s="75"/>
      <c r="C739" s="73"/>
      <c r="D739" s="74"/>
    </row>
    <row r="740" spans="1:4">
      <c r="A740" s="71"/>
      <c r="B740" s="75"/>
      <c r="C740" s="73"/>
      <c r="D740" s="74"/>
    </row>
    <row r="741" spans="1:4">
      <c r="A741" s="71"/>
      <c r="B741" s="75"/>
      <c r="C741" s="73"/>
      <c r="D741" s="74"/>
    </row>
    <row r="742" spans="1:4">
      <c r="A742" s="71"/>
      <c r="B742" s="75"/>
      <c r="C742" s="73"/>
      <c r="D742" s="74"/>
    </row>
    <row r="743" spans="1:4">
      <c r="A743" s="71"/>
      <c r="B743" s="75"/>
      <c r="C743" s="73"/>
      <c r="D743" s="74"/>
    </row>
    <row r="744" spans="1:4">
      <c r="A744" s="71"/>
      <c r="B744" s="75"/>
      <c r="C744" s="73"/>
      <c r="D744" s="74"/>
    </row>
    <row r="745" spans="1:4">
      <c r="A745" s="71"/>
      <c r="B745" s="75"/>
      <c r="C745" s="73"/>
      <c r="D745" s="74"/>
    </row>
    <row r="746" spans="1:4">
      <c r="A746" s="71"/>
      <c r="B746" s="75"/>
      <c r="C746" s="73"/>
      <c r="D746" s="74"/>
    </row>
    <row r="747" spans="1:4">
      <c r="A747" s="71"/>
      <c r="B747" s="75"/>
      <c r="C747" s="73"/>
      <c r="D747" s="74"/>
    </row>
    <row r="748" spans="1:4">
      <c r="A748" s="71"/>
      <c r="B748" s="75"/>
      <c r="C748" s="73"/>
      <c r="D748" s="74"/>
    </row>
    <row r="749" spans="1:4">
      <c r="A749" s="71"/>
      <c r="B749" s="75"/>
      <c r="C749" s="73"/>
      <c r="D749" s="74"/>
    </row>
    <row r="750" spans="1:4">
      <c r="A750" s="71"/>
      <c r="B750" s="75"/>
      <c r="C750" s="73"/>
      <c r="D750" s="74"/>
    </row>
    <row r="751" spans="1:4">
      <c r="A751" s="71"/>
      <c r="B751" s="75"/>
      <c r="C751" s="73"/>
      <c r="D751" s="74"/>
    </row>
    <row r="752" spans="1:4">
      <c r="A752" s="71"/>
      <c r="B752" s="75"/>
      <c r="C752" s="73"/>
      <c r="D752" s="74"/>
    </row>
    <row r="753" spans="1:4">
      <c r="A753" s="71"/>
      <c r="B753" s="75"/>
      <c r="C753" s="73"/>
      <c r="D753" s="74"/>
    </row>
    <row r="754" spans="1:4">
      <c r="A754" s="71"/>
      <c r="B754" s="75"/>
      <c r="C754" s="73"/>
      <c r="D754" s="74"/>
    </row>
    <row r="755" spans="1:4">
      <c r="A755" s="71"/>
      <c r="B755" s="75"/>
      <c r="C755" s="73"/>
      <c r="D755" s="74"/>
    </row>
    <row r="756" spans="1:4">
      <c r="A756" s="71"/>
      <c r="B756" s="75"/>
      <c r="C756" s="73"/>
      <c r="D756" s="74"/>
    </row>
    <row r="757" spans="1:4">
      <c r="A757" s="71"/>
      <c r="B757" s="75"/>
      <c r="C757" s="73"/>
      <c r="D757" s="74"/>
    </row>
    <row r="758" spans="1:4">
      <c r="A758" s="71"/>
      <c r="B758" s="75"/>
      <c r="C758" s="73"/>
      <c r="D758" s="74"/>
    </row>
    <row r="759" spans="1:4">
      <c r="A759" s="71"/>
      <c r="B759" s="75"/>
      <c r="C759" s="73"/>
      <c r="D759" s="74"/>
    </row>
    <row r="760" spans="1:4">
      <c r="A760" s="71"/>
      <c r="B760" s="75"/>
      <c r="C760" s="73"/>
      <c r="D760" s="74"/>
    </row>
    <row r="761" spans="1:4">
      <c r="A761" s="71"/>
      <c r="B761" s="75"/>
      <c r="C761" s="73"/>
      <c r="D761" s="74"/>
    </row>
    <row r="762" spans="1:4">
      <c r="A762" s="71"/>
      <c r="B762" s="75"/>
      <c r="C762" s="73"/>
      <c r="D762" s="74"/>
    </row>
    <row r="763" spans="1:4">
      <c r="A763" s="71"/>
      <c r="B763" s="75"/>
      <c r="C763" s="73"/>
      <c r="D763" s="74"/>
    </row>
    <row r="764" spans="1:4">
      <c r="A764" s="71"/>
      <c r="B764" s="75"/>
      <c r="C764" s="73"/>
      <c r="D764" s="74"/>
    </row>
    <row r="765" spans="1:4">
      <c r="A765" s="71"/>
      <c r="B765" s="75"/>
      <c r="C765" s="73"/>
      <c r="D765" s="74"/>
    </row>
    <row r="766" spans="1:4">
      <c r="A766" s="71"/>
      <c r="B766" s="75"/>
      <c r="C766" s="73"/>
      <c r="D766" s="74"/>
    </row>
    <row r="767" spans="1:4">
      <c r="A767" s="71"/>
      <c r="B767" s="75"/>
      <c r="C767" s="73"/>
      <c r="D767" s="74"/>
    </row>
    <row r="768" spans="1:4">
      <c r="A768" s="71"/>
      <c r="B768" s="75"/>
      <c r="C768" s="73"/>
      <c r="D768" s="74"/>
    </row>
    <row r="769" spans="1:4">
      <c r="A769" s="71"/>
      <c r="B769" s="75"/>
      <c r="C769" s="73"/>
      <c r="D769" s="74"/>
    </row>
    <row r="770" spans="1:4">
      <c r="A770" s="71"/>
      <c r="B770" s="75"/>
      <c r="C770" s="73"/>
      <c r="D770" s="74"/>
    </row>
    <row r="771" spans="1:4">
      <c r="A771" s="71"/>
      <c r="B771" s="75"/>
      <c r="C771" s="73"/>
      <c r="D771" s="74"/>
    </row>
    <row r="772" spans="1:4">
      <c r="A772" s="71"/>
      <c r="B772" s="75"/>
      <c r="C772" s="73"/>
      <c r="D772" s="74"/>
    </row>
    <row r="773" spans="1:4">
      <c r="A773" s="71"/>
      <c r="B773" s="75"/>
      <c r="C773" s="73"/>
      <c r="D773" s="74"/>
    </row>
    <row r="774" spans="1:4">
      <c r="A774" s="71"/>
      <c r="B774" s="75"/>
      <c r="C774" s="73"/>
      <c r="D774" s="74"/>
    </row>
    <row r="775" spans="1:4">
      <c r="A775" s="71"/>
      <c r="B775" s="75"/>
      <c r="C775" s="73"/>
      <c r="D775" s="74"/>
    </row>
    <row r="776" spans="1:4">
      <c r="A776" s="71"/>
      <c r="B776" s="75"/>
      <c r="C776" s="73"/>
      <c r="D776" s="74"/>
    </row>
    <row r="777" spans="1:4">
      <c r="A777" s="71"/>
      <c r="B777" s="75"/>
      <c r="C777" s="73"/>
      <c r="D777" s="74"/>
    </row>
    <row r="778" spans="1:4">
      <c r="A778" s="71"/>
      <c r="B778" s="75"/>
      <c r="C778" s="73"/>
      <c r="D778" s="74"/>
    </row>
    <row r="779" spans="1:4">
      <c r="A779" s="71"/>
      <c r="B779" s="75"/>
      <c r="C779" s="73"/>
      <c r="D779" s="74"/>
    </row>
    <row r="780" spans="1:4">
      <c r="A780" s="71"/>
      <c r="B780" s="75"/>
      <c r="C780" s="73"/>
      <c r="D780" s="74"/>
    </row>
    <row r="781" spans="1:4">
      <c r="A781" s="71"/>
      <c r="B781" s="75"/>
      <c r="C781" s="73"/>
      <c r="D781" s="74"/>
    </row>
    <row r="782" spans="1:4">
      <c r="A782" s="71"/>
      <c r="B782" s="75"/>
      <c r="C782" s="73"/>
      <c r="D782" s="74"/>
    </row>
    <row r="783" spans="1:4">
      <c r="A783" s="71"/>
      <c r="B783" s="75"/>
      <c r="C783" s="73"/>
      <c r="D783" s="74"/>
    </row>
    <row r="784" spans="1:4">
      <c r="A784" s="71"/>
      <c r="B784" s="75"/>
      <c r="C784" s="73"/>
      <c r="D784" s="74"/>
    </row>
    <row r="785" spans="1:4">
      <c r="A785" s="71"/>
      <c r="B785" s="75"/>
      <c r="C785" s="73"/>
      <c r="D785" s="74"/>
    </row>
    <row r="786" spans="1:4">
      <c r="A786" s="71"/>
      <c r="B786" s="75"/>
      <c r="C786" s="73"/>
      <c r="D786" s="74"/>
    </row>
    <row r="787" spans="1:4">
      <c r="A787" s="71"/>
      <c r="B787" s="75"/>
      <c r="C787" s="73"/>
      <c r="D787" s="74"/>
    </row>
    <row r="788" spans="1:4">
      <c r="A788" s="71"/>
      <c r="B788" s="75"/>
      <c r="C788" s="73"/>
      <c r="D788" s="74"/>
    </row>
    <row r="789" spans="1:4">
      <c r="A789" s="71"/>
      <c r="B789" s="75"/>
      <c r="C789" s="73"/>
      <c r="D789" s="74"/>
    </row>
    <row r="790" spans="1:4">
      <c r="A790" s="71"/>
      <c r="B790" s="75"/>
      <c r="C790" s="73"/>
      <c r="D790" s="74"/>
    </row>
    <row r="791" spans="1:4">
      <c r="A791" s="71"/>
      <c r="B791" s="75"/>
      <c r="C791" s="73"/>
      <c r="D791" s="74"/>
    </row>
    <row r="792" spans="1:4">
      <c r="A792" s="71"/>
      <c r="B792" s="75"/>
      <c r="C792" s="73"/>
      <c r="D792" s="74"/>
    </row>
    <row r="793" spans="1:4">
      <c r="A793" s="71"/>
      <c r="B793" s="75"/>
      <c r="C793" s="73"/>
      <c r="D793" s="74"/>
    </row>
    <row r="794" spans="1:4">
      <c r="A794" s="71"/>
      <c r="B794" s="75"/>
      <c r="C794" s="73"/>
      <c r="D794" s="74"/>
    </row>
    <row r="795" spans="1:4">
      <c r="A795" s="71"/>
      <c r="B795" s="75"/>
      <c r="C795" s="73"/>
      <c r="D795" s="74"/>
    </row>
    <row r="796" spans="1:4">
      <c r="A796" s="71"/>
      <c r="B796" s="75"/>
      <c r="C796" s="73"/>
      <c r="D796" s="74"/>
    </row>
    <row r="797" spans="1:4">
      <c r="A797" s="71"/>
      <c r="B797" s="75"/>
      <c r="C797" s="73"/>
      <c r="D797" s="74"/>
    </row>
    <row r="798" spans="1:4">
      <c r="A798" s="71"/>
      <c r="B798" s="75"/>
      <c r="C798" s="73"/>
      <c r="D798" s="74"/>
    </row>
    <row r="799" spans="1:4">
      <c r="A799" s="71"/>
      <c r="B799" s="75"/>
      <c r="C799" s="73"/>
      <c r="D799" s="74"/>
    </row>
    <row r="800" spans="1:4">
      <c r="A800" s="71"/>
      <c r="B800" s="75"/>
      <c r="C800" s="73"/>
      <c r="D800" s="74"/>
    </row>
    <row r="801" spans="1:4">
      <c r="A801" s="71"/>
      <c r="B801" s="75"/>
      <c r="C801" s="73"/>
      <c r="D801" s="74"/>
    </row>
    <row r="802" spans="1:4">
      <c r="A802" s="71"/>
      <c r="B802" s="75"/>
      <c r="C802" s="73"/>
      <c r="D802" s="74"/>
    </row>
    <row r="803" spans="1:4">
      <c r="A803" s="71"/>
      <c r="B803" s="75"/>
      <c r="C803" s="73"/>
      <c r="D803" s="74"/>
    </row>
    <row r="804" spans="1:4">
      <c r="A804" s="71"/>
      <c r="B804" s="75"/>
      <c r="C804" s="73"/>
      <c r="D804" s="74"/>
    </row>
    <row r="805" spans="1:4">
      <c r="A805" s="71"/>
      <c r="B805" s="75"/>
      <c r="C805" s="73"/>
      <c r="D805" s="74"/>
    </row>
    <row r="806" spans="1:4">
      <c r="A806" s="71"/>
      <c r="B806" s="75"/>
      <c r="C806" s="73"/>
      <c r="D806" s="74"/>
    </row>
    <row r="807" spans="1:4">
      <c r="A807" s="71"/>
      <c r="B807" s="75"/>
      <c r="C807" s="73"/>
      <c r="D807" s="74"/>
    </row>
    <row r="808" spans="1:4">
      <c r="A808" s="71"/>
      <c r="B808" s="75"/>
      <c r="C808" s="73"/>
      <c r="D808" s="74"/>
    </row>
    <row r="809" spans="1:4">
      <c r="A809" s="71"/>
      <c r="B809" s="75"/>
      <c r="C809" s="73"/>
      <c r="D809" s="74"/>
    </row>
    <row r="810" spans="1:4">
      <c r="A810" s="71"/>
      <c r="B810" s="75"/>
      <c r="C810" s="73"/>
      <c r="D810" s="74"/>
    </row>
    <row r="811" spans="1:4">
      <c r="A811" s="71"/>
      <c r="B811" s="75"/>
      <c r="C811" s="73"/>
      <c r="D811" s="74"/>
    </row>
    <row r="812" spans="1:4">
      <c r="A812" s="71"/>
      <c r="B812" s="75"/>
      <c r="C812" s="73"/>
      <c r="D812" s="74"/>
    </row>
    <row r="813" spans="1:4">
      <c r="A813" s="71"/>
      <c r="B813" s="75"/>
      <c r="C813" s="73"/>
      <c r="D813" s="74"/>
    </row>
    <row r="814" spans="1:4">
      <c r="A814" s="71"/>
      <c r="B814" s="75"/>
      <c r="C814" s="73"/>
      <c r="D814" s="74"/>
    </row>
    <row r="815" spans="1:4">
      <c r="A815" s="71"/>
      <c r="B815" s="75"/>
      <c r="C815" s="73"/>
      <c r="D815" s="74"/>
    </row>
    <row r="816" spans="1:4">
      <c r="A816" s="71"/>
      <c r="B816" s="75"/>
      <c r="C816" s="73"/>
      <c r="D816" s="74"/>
    </row>
    <row r="817" spans="1:4">
      <c r="A817" s="71"/>
      <c r="B817" s="75"/>
      <c r="C817" s="73"/>
      <c r="D817" s="74"/>
    </row>
    <row r="818" spans="1:4">
      <c r="A818" s="71"/>
      <c r="B818" s="75"/>
      <c r="C818" s="73"/>
      <c r="D818" s="74"/>
    </row>
    <row r="819" spans="1:4">
      <c r="A819" s="71"/>
      <c r="B819" s="75"/>
      <c r="C819" s="73"/>
      <c r="D819" s="74"/>
    </row>
    <row r="820" spans="1:4">
      <c r="A820" s="71"/>
      <c r="B820" s="75"/>
      <c r="C820" s="73"/>
      <c r="D820" s="74"/>
    </row>
    <row r="821" spans="1:4">
      <c r="A821" s="71"/>
      <c r="B821" s="75"/>
      <c r="C821" s="73"/>
      <c r="D821" s="74"/>
    </row>
    <row r="822" spans="1:4">
      <c r="A822" s="71"/>
      <c r="B822" s="75"/>
      <c r="C822" s="73"/>
      <c r="D822" s="74"/>
    </row>
    <row r="823" spans="1:4">
      <c r="A823" s="71"/>
      <c r="B823" s="75"/>
      <c r="C823" s="73"/>
      <c r="D823" s="74"/>
    </row>
    <row r="824" spans="1:4">
      <c r="A824" s="71"/>
      <c r="B824" s="75"/>
      <c r="C824" s="73"/>
      <c r="D824" s="74"/>
    </row>
    <row r="825" spans="1:4">
      <c r="A825" s="71"/>
      <c r="B825" s="75"/>
      <c r="C825" s="73"/>
      <c r="D825" s="74"/>
    </row>
    <row r="826" spans="1:4">
      <c r="A826" s="71"/>
      <c r="B826" s="75"/>
      <c r="C826" s="73"/>
      <c r="D826" s="74"/>
    </row>
    <row r="827" spans="1:4">
      <c r="A827" s="71"/>
      <c r="B827" s="75"/>
      <c r="C827" s="73"/>
      <c r="D827" s="74"/>
    </row>
    <row r="828" spans="1:4">
      <c r="A828" s="71"/>
      <c r="B828" s="75"/>
      <c r="C828" s="73"/>
      <c r="D828" s="74"/>
    </row>
    <row r="829" spans="1:4">
      <c r="A829" s="71"/>
      <c r="B829" s="75"/>
      <c r="C829" s="73"/>
      <c r="D829" s="74"/>
    </row>
    <row r="830" spans="1:4">
      <c r="A830" s="71"/>
      <c r="B830" s="75"/>
      <c r="C830" s="73"/>
      <c r="D830" s="74"/>
    </row>
    <row r="831" spans="1:4">
      <c r="A831" s="71"/>
      <c r="B831" s="75"/>
      <c r="C831" s="73"/>
      <c r="D831" s="74"/>
    </row>
    <row r="832" spans="1:4">
      <c r="A832" s="71"/>
      <c r="B832" s="75"/>
      <c r="C832" s="73"/>
      <c r="D832" s="74"/>
    </row>
    <row r="833" spans="1:4">
      <c r="A833" s="71"/>
      <c r="B833" s="75"/>
      <c r="C833" s="73"/>
      <c r="D833" s="74"/>
    </row>
    <row r="834" spans="1:4">
      <c r="A834" s="71"/>
      <c r="B834" s="75"/>
      <c r="C834" s="73"/>
      <c r="D834" s="74"/>
    </row>
    <row r="835" spans="1:4">
      <c r="A835" s="71"/>
      <c r="B835" s="75"/>
      <c r="C835" s="73"/>
      <c r="D835" s="74"/>
    </row>
    <row r="836" spans="1:4">
      <c r="A836" s="71"/>
      <c r="B836" s="75"/>
      <c r="C836" s="73"/>
      <c r="D836" s="74"/>
    </row>
    <row r="837" spans="1:4">
      <c r="A837" s="71"/>
      <c r="B837" s="75"/>
      <c r="C837" s="73"/>
      <c r="D837" s="74"/>
    </row>
    <row r="838" spans="1:4">
      <c r="A838" s="71"/>
      <c r="B838" s="75"/>
      <c r="C838" s="73"/>
      <c r="D838" s="74"/>
    </row>
    <row r="839" spans="1:4">
      <c r="A839" s="71"/>
      <c r="B839" s="75"/>
      <c r="C839" s="73"/>
      <c r="D839" s="74"/>
    </row>
    <row r="840" spans="1:4">
      <c r="A840" s="71"/>
      <c r="B840" s="75"/>
      <c r="C840" s="73"/>
      <c r="D840" s="74"/>
    </row>
    <row r="841" spans="1:4">
      <c r="A841" s="71"/>
      <c r="B841" s="75"/>
      <c r="C841" s="73"/>
      <c r="D841" s="74"/>
    </row>
    <row r="842" spans="1:4">
      <c r="A842" s="71"/>
      <c r="B842" s="75"/>
      <c r="C842" s="73"/>
      <c r="D842" s="74"/>
    </row>
    <row r="843" spans="1:4">
      <c r="A843" s="71"/>
      <c r="B843" s="75"/>
      <c r="C843" s="73"/>
      <c r="D843" s="74"/>
    </row>
    <row r="844" spans="1:4">
      <c r="A844" s="71"/>
      <c r="B844" s="75"/>
      <c r="C844" s="73"/>
      <c r="D844" s="74"/>
    </row>
    <row r="845" spans="1:4">
      <c r="A845" s="71"/>
      <c r="B845" s="75"/>
      <c r="C845" s="73"/>
      <c r="D845" s="74"/>
    </row>
    <row r="846" spans="1:4">
      <c r="A846" s="71"/>
      <c r="B846" s="75"/>
      <c r="C846" s="73"/>
      <c r="D846" s="74"/>
    </row>
    <row r="847" spans="1:4">
      <c r="A847" s="71"/>
      <c r="B847" s="75"/>
      <c r="C847" s="73"/>
      <c r="D847" s="74"/>
    </row>
    <row r="848" spans="1:4">
      <c r="A848" s="71"/>
      <c r="B848" s="75"/>
      <c r="C848" s="73"/>
      <c r="D848" s="74"/>
    </row>
    <row r="849" spans="1:4">
      <c r="A849" s="71"/>
      <c r="B849" s="75"/>
      <c r="C849" s="73"/>
      <c r="D849" s="74"/>
    </row>
    <row r="850" spans="1:4">
      <c r="A850" s="71"/>
      <c r="B850" s="75"/>
      <c r="C850" s="73"/>
      <c r="D850" s="74"/>
    </row>
    <row r="851" spans="1:4">
      <c r="A851" s="71"/>
      <c r="B851" s="75"/>
      <c r="C851" s="73"/>
      <c r="D851" s="74"/>
    </row>
    <row r="852" spans="1:4">
      <c r="A852" s="71"/>
      <c r="B852" s="75"/>
      <c r="C852" s="73"/>
      <c r="D852" s="74"/>
    </row>
    <row r="853" spans="1:4">
      <c r="A853" s="71"/>
      <c r="B853" s="75"/>
      <c r="C853" s="73"/>
      <c r="D853" s="74"/>
    </row>
    <row r="854" spans="1:4">
      <c r="A854" s="71"/>
      <c r="B854" s="75"/>
      <c r="C854" s="73"/>
      <c r="D854" s="74"/>
    </row>
    <row r="855" spans="1:4">
      <c r="A855" s="71"/>
      <c r="B855" s="75"/>
      <c r="C855" s="73"/>
      <c r="D855" s="74"/>
    </row>
    <row r="856" spans="1:4">
      <c r="A856" s="71"/>
      <c r="B856" s="75"/>
      <c r="C856" s="73"/>
      <c r="D856" s="74"/>
    </row>
    <row r="857" spans="1:4">
      <c r="A857" s="71"/>
      <c r="B857" s="75"/>
      <c r="C857" s="73"/>
      <c r="D857" s="74"/>
    </row>
    <row r="858" spans="1:4">
      <c r="A858" s="71"/>
      <c r="B858" s="75"/>
      <c r="C858" s="73"/>
      <c r="D858" s="74"/>
    </row>
    <row r="859" spans="1:4">
      <c r="A859" s="71"/>
      <c r="B859" s="75"/>
      <c r="C859" s="73"/>
      <c r="D859" s="74"/>
    </row>
    <row r="860" spans="1:4">
      <c r="A860" s="71"/>
      <c r="B860" s="75"/>
      <c r="C860" s="73"/>
      <c r="D860" s="74"/>
    </row>
    <row r="861" spans="1:4">
      <c r="A861" s="71"/>
      <c r="B861" s="75"/>
      <c r="C861" s="73"/>
      <c r="D861" s="74"/>
    </row>
    <row r="862" spans="1:4">
      <c r="A862" s="71"/>
      <c r="B862" s="75"/>
      <c r="C862" s="73"/>
      <c r="D862" s="74"/>
    </row>
    <row r="863" spans="1:4">
      <c r="A863" s="71"/>
      <c r="B863" s="75"/>
      <c r="C863" s="73"/>
      <c r="D863" s="74"/>
    </row>
    <row r="864" spans="1:4">
      <c r="A864" s="71"/>
      <c r="B864" s="75"/>
      <c r="C864" s="73"/>
      <c r="D864" s="74"/>
    </row>
    <row r="865" spans="1:4">
      <c r="A865" s="71"/>
      <c r="B865" s="75"/>
      <c r="C865" s="73"/>
      <c r="D865" s="74"/>
    </row>
    <row r="866" spans="1:4">
      <c r="A866" s="71"/>
      <c r="B866" s="75"/>
      <c r="C866" s="73"/>
      <c r="D866" s="74"/>
    </row>
    <row r="867" spans="1:4">
      <c r="A867" s="71"/>
      <c r="B867" s="75"/>
      <c r="C867" s="73"/>
      <c r="D867" s="74"/>
    </row>
    <row r="868" spans="1:4">
      <c r="A868" s="71"/>
      <c r="B868" s="75"/>
      <c r="C868" s="73"/>
      <c r="D868" s="74"/>
    </row>
    <row r="869" spans="1:4">
      <c r="A869" s="71"/>
      <c r="B869" s="75"/>
      <c r="C869" s="73"/>
      <c r="D869" s="74"/>
    </row>
    <row r="870" spans="1:4">
      <c r="A870" s="71"/>
      <c r="B870" s="75"/>
      <c r="C870" s="73"/>
      <c r="D870" s="74"/>
    </row>
    <row r="871" spans="1:4">
      <c r="A871" s="71"/>
      <c r="B871" s="75"/>
      <c r="C871" s="73"/>
      <c r="D871" s="74"/>
    </row>
    <row r="872" spans="1:4">
      <c r="A872" s="71"/>
      <c r="B872" s="75"/>
      <c r="C872" s="73"/>
      <c r="D872" s="74"/>
    </row>
    <row r="873" spans="1:4">
      <c r="A873" s="71"/>
      <c r="B873" s="75"/>
      <c r="C873" s="73"/>
      <c r="D873" s="74"/>
    </row>
    <row r="874" spans="1:4">
      <c r="A874" s="71"/>
      <c r="B874" s="75"/>
      <c r="C874" s="73"/>
      <c r="D874" s="74"/>
    </row>
    <row r="875" spans="1:4">
      <c r="A875" s="71"/>
      <c r="B875" s="75"/>
      <c r="C875" s="73"/>
      <c r="D875" s="74"/>
    </row>
    <row r="876" spans="1:4">
      <c r="A876" s="71"/>
      <c r="B876" s="75"/>
      <c r="C876" s="73"/>
      <c r="D876" s="74"/>
    </row>
    <row r="877" spans="1:4">
      <c r="A877" s="71"/>
      <c r="B877" s="75"/>
      <c r="C877" s="73"/>
      <c r="D877" s="74"/>
    </row>
    <row r="878" spans="1:4">
      <c r="A878" s="71"/>
      <c r="B878" s="75"/>
      <c r="C878" s="73"/>
      <c r="D878" s="74"/>
    </row>
    <row r="879" spans="1:4">
      <c r="A879" s="71"/>
      <c r="B879" s="75"/>
      <c r="C879" s="73"/>
      <c r="D879" s="74"/>
    </row>
    <row r="880" spans="1:4">
      <c r="A880" s="71"/>
      <c r="B880" s="75"/>
      <c r="C880" s="73"/>
      <c r="D880" s="74"/>
    </row>
    <row r="881" spans="1:4">
      <c r="A881" s="71"/>
      <c r="B881" s="75"/>
      <c r="C881" s="73"/>
      <c r="D881" s="74"/>
    </row>
    <row r="882" spans="1:4">
      <c r="A882" s="71"/>
      <c r="B882" s="75"/>
      <c r="C882" s="73"/>
      <c r="D882" s="74"/>
    </row>
    <row r="883" spans="1:4">
      <c r="A883" s="71"/>
      <c r="B883" s="75"/>
      <c r="C883" s="73"/>
      <c r="D883" s="74"/>
    </row>
    <row r="884" spans="1:4">
      <c r="A884" s="71"/>
      <c r="B884" s="75"/>
      <c r="C884" s="73"/>
      <c r="D884" s="74"/>
    </row>
    <row r="885" spans="1:4">
      <c r="A885" s="71"/>
      <c r="B885" s="75"/>
      <c r="C885" s="73"/>
      <c r="D885" s="74"/>
    </row>
    <row r="886" spans="1:4">
      <c r="A886" s="71"/>
      <c r="B886" s="75"/>
      <c r="C886" s="73"/>
      <c r="D886" s="74"/>
    </row>
    <row r="887" spans="1:4">
      <c r="A887" s="71"/>
      <c r="B887" s="75"/>
      <c r="C887" s="73"/>
      <c r="D887" s="74"/>
    </row>
    <row r="888" spans="1:4">
      <c r="A888" s="71"/>
      <c r="B888" s="75"/>
      <c r="C888" s="73"/>
      <c r="D888" s="74"/>
    </row>
    <row r="889" spans="1:4">
      <c r="A889" s="71"/>
      <c r="B889" s="75"/>
      <c r="C889" s="73"/>
      <c r="D889" s="74"/>
    </row>
    <row r="890" spans="1:4">
      <c r="A890" s="71"/>
      <c r="B890" s="75"/>
      <c r="C890" s="73"/>
      <c r="D890" s="74"/>
    </row>
    <row r="891" spans="1:4">
      <c r="A891" s="71"/>
      <c r="B891" s="75"/>
      <c r="C891" s="73"/>
      <c r="D891" s="74"/>
    </row>
    <row r="892" spans="1:4">
      <c r="A892" s="71"/>
      <c r="B892" s="75"/>
      <c r="C892" s="73"/>
      <c r="D892" s="74"/>
    </row>
    <row r="893" spans="1:4">
      <c r="A893" s="71"/>
      <c r="B893" s="75"/>
      <c r="C893" s="73"/>
      <c r="D893" s="74"/>
    </row>
    <row r="894" spans="1:4">
      <c r="A894" s="71"/>
      <c r="B894" s="75"/>
      <c r="C894" s="73"/>
      <c r="D894" s="74"/>
    </row>
    <row r="895" spans="1:4">
      <c r="A895" s="71"/>
      <c r="B895" s="75"/>
      <c r="C895" s="73"/>
      <c r="D895" s="74"/>
    </row>
    <row r="896" spans="1:4">
      <c r="A896" s="71"/>
      <c r="B896" s="75"/>
      <c r="C896" s="73"/>
      <c r="D896" s="74"/>
    </row>
    <row r="897" spans="1:4">
      <c r="A897" s="71"/>
      <c r="B897" s="75"/>
      <c r="C897" s="73"/>
      <c r="D897" s="74"/>
    </row>
    <row r="898" spans="1:4">
      <c r="A898" s="71"/>
      <c r="B898" s="75"/>
      <c r="C898" s="73"/>
      <c r="D898" s="74"/>
    </row>
    <row r="899" spans="1:4">
      <c r="A899" s="71"/>
      <c r="B899" s="75"/>
      <c r="C899" s="73"/>
      <c r="D899" s="74"/>
    </row>
    <row r="900" spans="1:4">
      <c r="A900" s="71"/>
      <c r="B900" s="75"/>
      <c r="C900" s="73"/>
      <c r="D900" s="74"/>
    </row>
    <row r="901" spans="1:4">
      <c r="A901" s="71"/>
      <c r="B901" s="75"/>
      <c r="C901" s="73"/>
      <c r="D901" s="74"/>
    </row>
    <row r="902" spans="1:4">
      <c r="A902" s="71"/>
      <c r="B902" s="75"/>
      <c r="C902" s="73"/>
      <c r="D902" s="74"/>
    </row>
    <row r="903" spans="1:4">
      <c r="A903" s="71"/>
      <c r="B903" s="75"/>
      <c r="C903" s="73"/>
      <c r="D903" s="74"/>
    </row>
    <row r="904" spans="1:4">
      <c r="A904" s="71"/>
      <c r="B904" s="75"/>
      <c r="C904" s="73"/>
      <c r="D904" s="74"/>
    </row>
    <row r="905" spans="1:4">
      <c r="A905" s="71"/>
      <c r="B905" s="75"/>
      <c r="C905" s="73"/>
      <c r="D905" s="74"/>
    </row>
    <row r="906" spans="1:4">
      <c r="A906" s="71"/>
      <c r="B906" s="75"/>
      <c r="C906" s="73"/>
      <c r="D906" s="74"/>
    </row>
    <row r="907" spans="1:4">
      <c r="A907" s="71"/>
      <c r="B907" s="75"/>
      <c r="C907" s="73"/>
      <c r="D907" s="74"/>
    </row>
    <row r="908" spans="1:4">
      <c r="A908" s="71"/>
      <c r="B908" s="75"/>
      <c r="C908" s="73"/>
      <c r="D908" s="74"/>
    </row>
    <row r="909" spans="1:4">
      <c r="A909" s="71"/>
      <c r="B909" s="75"/>
      <c r="C909" s="73"/>
      <c r="D909" s="74"/>
    </row>
    <row r="910" spans="1:4">
      <c r="A910" s="71"/>
      <c r="B910" s="75"/>
      <c r="C910" s="73"/>
      <c r="D910" s="74"/>
    </row>
    <row r="911" spans="1:4">
      <c r="A911" s="71"/>
      <c r="B911" s="75"/>
      <c r="C911" s="73"/>
      <c r="D911" s="74"/>
    </row>
    <row r="912" spans="1:4">
      <c r="A912" s="71"/>
      <c r="B912" s="75"/>
      <c r="C912" s="73"/>
      <c r="D912" s="74"/>
    </row>
    <row r="913" spans="1:4">
      <c r="A913" s="71"/>
      <c r="B913" s="75"/>
      <c r="C913" s="73"/>
      <c r="D913" s="74"/>
    </row>
    <row r="914" spans="1:4">
      <c r="A914" s="71"/>
      <c r="B914" s="75"/>
      <c r="C914" s="73"/>
      <c r="D914" s="74"/>
    </row>
    <row r="915" spans="1:4">
      <c r="A915" s="71"/>
      <c r="B915" s="75"/>
      <c r="C915" s="73"/>
      <c r="D915" s="74"/>
    </row>
    <row r="916" spans="1:4">
      <c r="A916" s="71"/>
      <c r="B916" s="75"/>
      <c r="C916" s="73"/>
      <c r="D916" s="74"/>
    </row>
    <row r="917" spans="1:4">
      <c r="A917" s="71"/>
      <c r="B917" s="75"/>
      <c r="C917" s="73"/>
      <c r="D917" s="74"/>
    </row>
    <row r="918" spans="1:4">
      <c r="A918" s="71"/>
      <c r="B918" s="75"/>
      <c r="C918" s="73"/>
      <c r="D918" s="74"/>
    </row>
    <row r="919" spans="1:4">
      <c r="A919" s="71"/>
      <c r="B919" s="75"/>
      <c r="C919" s="73"/>
      <c r="D919" s="74"/>
    </row>
    <row r="920" spans="1:4">
      <c r="A920" s="71"/>
      <c r="B920" s="75"/>
      <c r="C920" s="73"/>
      <c r="D920" s="74"/>
    </row>
    <row r="921" spans="1:4">
      <c r="A921" s="71"/>
      <c r="B921" s="75"/>
      <c r="C921" s="73"/>
      <c r="D921" s="74"/>
    </row>
    <row r="922" spans="1:4">
      <c r="A922" s="71"/>
      <c r="B922" s="75"/>
      <c r="C922" s="73"/>
      <c r="D922" s="74"/>
    </row>
    <row r="923" spans="1:4">
      <c r="A923" s="71"/>
      <c r="B923" s="75"/>
      <c r="C923" s="73"/>
      <c r="D923" s="74"/>
    </row>
    <row r="924" spans="1:4">
      <c r="A924" s="71"/>
      <c r="B924" s="75"/>
      <c r="C924" s="73"/>
      <c r="D924" s="74"/>
    </row>
    <row r="925" spans="1:4">
      <c r="A925" s="71"/>
      <c r="B925" s="75"/>
      <c r="C925" s="73"/>
      <c r="D925" s="74"/>
    </row>
    <row r="926" spans="1:4">
      <c r="A926" s="71"/>
      <c r="B926" s="75"/>
      <c r="C926" s="73"/>
      <c r="D926" s="74"/>
    </row>
    <row r="927" spans="1:4">
      <c r="A927" s="71"/>
      <c r="B927" s="75"/>
      <c r="C927" s="73"/>
      <c r="D927" s="74"/>
    </row>
    <row r="928" spans="1:4">
      <c r="A928" s="71"/>
      <c r="B928" s="75"/>
      <c r="C928" s="73"/>
      <c r="D928" s="74"/>
    </row>
    <row r="929" spans="1:4">
      <c r="A929" s="71"/>
      <c r="B929" s="75"/>
      <c r="C929" s="73"/>
      <c r="D929" s="74"/>
    </row>
    <row r="930" spans="1:4">
      <c r="A930" s="71"/>
      <c r="B930" s="75"/>
      <c r="C930" s="73"/>
      <c r="D930" s="74"/>
    </row>
    <row r="931" spans="1:4">
      <c r="A931" s="71"/>
      <c r="B931" s="75"/>
      <c r="C931" s="73"/>
      <c r="D931" s="74"/>
    </row>
    <row r="932" spans="1:4">
      <c r="A932" s="71"/>
      <c r="B932" s="75"/>
      <c r="C932" s="73"/>
      <c r="D932" s="74"/>
    </row>
    <row r="933" spans="1:4">
      <c r="A933" s="71"/>
      <c r="B933" s="75"/>
      <c r="C933" s="73"/>
      <c r="D933" s="74"/>
    </row>
    <row r="934" spans="1:4">
      <c r="A934" s="71"/>
      <c r="B934" s="75"/>
      <c r="C934" s="73"/>
      <c r="D934" s="74"/>
    </row>
    <row r="935" spans="1:4">
      <c r="A935" s="71"/>
      <c r="B935" s="75"/>
      <c r="C935" s="73"/>
      <c r="D935" s="74"/>
    </row>
    <row r="936" spans="1:4">
      <c r="A936" s="71"/>
      <c r="B936" s="75"/>
      <c r="C936" s="73"/>
      <c r="D936" s="74"/>
    </row>
    <row r="937" spans="1:4">
      <c r="A937" s="71"/>
      <c r="B937" s="75"/>
      <c r="C937" s="73"/>
      <c r="D937" s="74"/>
    </row>
    <row r="938" spans="1:4">
      <c r="A938" s="71"/>
      <c r="B938" s="75"/>
      <c r="C938" s="73"/>
      <c r="D938" s="74"/>
    </row>
    <row r="939" spans="1:4">
      <c r="A939" s="71"/>
      <c r="B939" s="75"/>
      <c r="C939" s="73"/>
      <c r="D939" s="74"/>
    </row>
    <row r="940" spans="1:4">
      <c r="A940" s="71"/>
      <c r="B940" s="75"/>
      <c r="C940" s="73"/>
      <c r="D940" s="74"/>
    </row>
    <row r="941" spans="1:4">
      <c r="A941" s="71"/>
      <c r="B941" s="75"/>
      <c r="C941" s="73"/>
      <c r="D941" s="74"/>
    </row>
    <row r="942" spans="1:4">
      <c r="A942" s="71"/>
      <c r="B942" s="75"/>
      <c r="C942" s="73"/>
      <c r="D942" s="74"/>
    </row>
    <row r="943" spans="1:4">
      <c r="A943" s="71"/>
      <c r="B943" s="75"/>
      <c r="C943" s="73"/>
      <c r="D943" s="74"/>
    </row>
    <row r="944" spans="1:4">
      <c r="A944" s="71"/>
      <c r="B944" s="75"/>
      <c r="C944" s="73"/>
      <c r="D944" s="74"/>
    </row>
    <row r="945" spans="1:4">
      <c r="A945" s="71"/>
      <c r="B945" s="75"/>
      <c r="C945" s="73"/>
      <c r="D945" s="74"/>
    </row>
    <row r="946" spans="1:4">
      <c r="A946" s="71"/>
      <c r="B946" s="75"/>
      <c r="C946" s="73"/>
      <c r="D946" s="74"/>
    </row>
    <row r="947" spans="1:4">
      <c r="A947" s="71"/>
      <c r="B947" s="75"/>
      <c r="C947" s="73"/>
      <c r="D947" s="74"/>
    </row>
    <row r="948" spans="1:4">
      <c r="A948" s="71"/>
      <c r="B948" s="75"/>
      <c r="C948" s="73"/>
      <c r="D948" s="74"/>
    </row>
    <row r="949" spans="1:4">
      <c r="A949" s="71"/>
      <c r="B949" s="75"/>
      <c r="C949" s="73"/>
      <c r="D949" s="74"/>
    </row>
    <row r="950" spans="1:4">
      <c r="A950" s="71"/>
      <c r="B950" s="75"/>
      <c r="C950" s="73"/>
      <c r="D950" s="74"/>
    </row>
    <row r="951" spans="1:4">
      <c r="A951" s="71"/>
      <c r="B951" s="75"/>
      <c r="C951" s="73"/>
      <c r="D951" s="74"/>
    </row>
    <row r="952" spans="1:4">
      <c r="A952" s="71"/>
      <c r="B952" s="75"/>
      <c r="C952" s="73"/>
      <c r="D952" s="74"/>
    </row>
    <row r="953" spans="1:4">
      <c r="A953" s="71"/>
      <c r="B953" s="75"/>
      <c r="C953" s="73"/>
      <c r="D953" s="74"/>
    </row>
    <row r="954" spans="1:4">
      <c r="A954" s="71"/>
      <c r="B954" s="75"/>
      <c r="C954" s="73"/>
      <c r="D954" s="74"/>
    </row>
    <row r="955" spans="1:4">
      <c r="A955" s="71"/>
      <c r="B955" s="75"/>
      <c r="C955" s="73"/>
      <c r="D955" s="74"/>
    </row>
    <row r="956" spans="1:4">
      <c r="A956" s="71"/>
      <c r="B956" s="75"/>
      <c r="C956" s="73"/>
      <c r="D956" s="74"/>
    </row>
    <row r="957" spans="1:4">
      <c r="A957" s="71"/>
      <c r="B957" s="75"/>
      <c r="C957" s="73"/>
      <c r="D957" s="74"/>
    </row>
    <row r="958" spans="1:4">
      <c r="A958" s="71"/>
      <c r="B958" s="75"/>
      <c r="C958" s="73"/>
      <c r="D958" s="74"/>
    </row>
    <row r="959" spans="1:4">
      <c r="A959" s="71"/>
      <c r="B959" s="75"/>
      <c r="C959" s="73"/>
      <c r="D959" s="74"/>
    </row>
    <row r="960" spans="1:4">
      <c r="A960" s="71"/>
      <c r="B960" s="75"/>
      <c r="C960" s="73"/>
      <c r="D960" s="74"/>
    </row>
    <row r="961" spans="1:4">
      <c r="A961" s="71"/>
      <c r="B961" s="75"/>
      <c r="C961" s="73"/>
      <c r="D961" s="74"/>
    </row>
    <row r="962" spans="1:4">
      <c r="A962" s="71"/>
      <c r="B962" s="75"/>
      <c r="C962" s="73"/>
      <c r="D962" s="74"/>
    </row>
    <row r="963" spans="1:4">
      <c r="A963" s="71"/>
      <c r="B963" s="75"/>
      <c r="C963" s="73"/>
      <c r="D963" s="74"/>
    </row>
    <row r="964" spans="1:4">
      <c r="A964" s="71"/>
      <c r="B964" s="75"/>
      <c r="C964" s="73"/>
      <c r="D964" s="74"/>
    </row>
    <row r="965" spans="1:4">
      <c r="A965" s="71"/>
      <c r="B965" s="75"/>
      <c r="C965" s="73"/>
      <c r="D965" s="74"/>
    </row>
    <row r="966" spans="1:4">
      <c r="A966" s="71"/>
      <c r="B966" s="75"/>
      <c r="C966" s="73"/>
      <c r="D966" s="74"/>
    </row>
    <row r="967" spans="1:4">
      <c r="A967" s="71"/>
      <c r="B967" s="75"/>
      <c r="C967" s="73"/>
      <c r="D967" s="74"/>
    </row>
    <row r="968" spans="1:4">
      <c r="A968" s="71"/>
      <c r="B968" s="75"/>
      <c r="C968" s="73"/>
      <c r="D968" s="74"/>
    </row>
    <row r="969" spans="1:4">
      <c r="A969" s="71"/>
      <c r="B969" s="75"/>
      <c r="C969" s="73"/>
      <c r="D969" s="74"/>
    </row>
    <row r="970" spans="1:4">
      <c r="A970" s="71"/>
      <c r="B970" s="75"/>
      <c r="C970" s="73"/>
      <c r="D970" s="74"/>
    </row>
    <row r="971" spans="1:4">
      <c r="A971" s="71"/>
      <c r="B971" s="75"/>
      <c r="C971" s="73"/>
      <c r="D971" s="74"/>
    </row>
    <row r="972" spans="1:4">
      <c r="A972" s="71"/>
      <c r="B972" s="75"/>
      <c r="C972" s="73"/>
      <c r="D972" s="74"/>
    </row>
    <row r="973" spans="1:4">
      <c r="A973" s="71"/>
      <c r="B973" s="75"/>
      <c r="C973" s="73"/>
      <c r="D973" s="74"/>
    </row>
    <row r="974" spans="1:4">
      <c r="A974" s="71"/>
      <c r="B974" s="75"/>
      <c r="C974" s="73"/>
      <c r="D974" s="74"/>
    </row>
    <row r="975" spans="1:4">
      <c r="A975" s="71"/>
      <c r="B975" s="75"/>
      <c r="C975" s="73"/>
      <c r="D975" s="74"/>
    </row>
    <row r="976" spans="1:4">
      <c r="A976" s="71"/>
      <c r="B976" s="75"/>
      <c r="C976" s="73"/>
      <c r="D976" s="74"/>
    </row>
    <row r="977" spans="1:4">
      <c r="A977" s="71"/>
      <c r="B977" s="75"/>
      <c r="C977" s="73"/>
      <c r="D977" s="74"/>
    </row>
    <row r="978" spans="1:4">
      <c r="A978" s="71"/>
      <c r="B978" s="75"/>
      <c r="C978" s="73"/>
      <c r="D978" s="74"/>
    </row>
    <row r="979" spans="1:4">
      <c r="A979" s="71"/>
      <c r="B979" s="75"/>
      <c r="C979" s="73"/>
      <c r="D979" s="74"/>
    </row>
    <row r="980" spans="1:4">
      <c r="A980" s="71"/>
      <c r="B980" s="75"/>
      <c r="C980" s="73"/>
      <c r="D980" s="74"/>
    </row>
    <row r="981" spans="1:4">
      <c r="A981" s="71"/>
      <c r="B981" s="75"/>
      <c r="C981" s="73"/>
      <c r="D981" s="74"/>
    </row>
    <row r="982" spans="1:4">
      <c r="A982" s="71"/>
      <c r="B982" s="75"/>
      <c r="C982" s="73"/>
      <c r="D982" s="74"/>
    </row>
    <row r="983" spans="1:4">
      <c r="A983" s="71"/>
      <c r="B983" s="75"/>
      <c r="C983" s="73"/>
      <c r="D983" s="74"/>
    </row>
    <row r="984" spans="1:4">
      <c r="A984" s="71"/>
      <c r="B984" s="75"/>
      <c r="C984" s="73"/>
      <c r="D984" s="74"/>
    </row>
    <row r="985" spans="1:4">
      <c r="A985" s="71"/>
      <c r="B985" s="75"/>
      <c r="C985" s="73"/>
      <c r="D985" s="74"/>
    </row>
    <row r="986" spans="1:4">
      <c r="A986" s="71"/>
      <c r="B986" s="75"/>
      <c r="C986" s="73"/>
      <c r="D986" s="74"/>
    </row>
    <row r="987" spans="1:4">
      <c r="A987" s="71"/>
      <c r="B987" s="75"/>
      <c r="C987" s="73"/>
      <c r="D987" s="74"/>
    </row>
    <row r="988" spans="1:4">
      <c r="A988" s="71"/>
      <c r="B988" s="75"/>
      <c r="C988" s="73"/>
      <c r="D988" s="74"/>
    </row>
    <row r="989" spans="1:4">
      <c r="A989" s="71"/>
      <c r="B989" s="75"/>
      <c r="C989" s="73"/>
      <c r="D989" s="74"/>
    </row>
  </sheetData>
  <phoneticPr fontId="1" type="noConversion"/>
  <dataValidations count="1">
    <dataValidation type="list" allowBlank="1" showInputMessage="1" showErrorMessage="1" error="목록에서 선택" sqref="B2:B989">
      <formula1>펀드거래유형</formula1>
    </dataValidation>
  </dataValidations>
  <pageMargins left="0.7" right="0.7" top="0.75" bottom="0.75" header="0.3" footer="0.3"/>
</worksheet>
</file>

<file path=xl/worksheets/sheet15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sheetPr codeName="Sheet22">
    <tabColor theme="7" tint="0.39997558519241921"/>
  </sheetPr>
  <dimension ref="A1:E400"/>
  <sheetViews>
    <sheetView workbookViewId="0">
      <selection activeCell="P35" sqref="P35"/>
    </sheetView>
  </sheetViews>
  <sheetFormatPr defaultColWidth="9" defaultRowHeight="16.5"/>
  <cols>
    <col min="1" max="1" width="47.375" style="59" customWidth="1"/>
    <col min="2" max="2" width="21" style="59" customWidth="1"/>
    <col min="3" max="3" width="9.625" style="59" customWidth="1"/>
    <col min="4" max="4" width="11.25" style="59" customWidth="1"/>
    <col min="5" max="5" width="33.75" style="59" bestFit="1" customWidth="1"/>
    <col min="6" max="16384" width="9" style="59"/>
  </cols>
  <sheetData>
    <row r="1" spans="1:5">
      <c r="A1" s="66" t="s">
        <v>1215</v>
      </c>
      <c r="B1" s="66" t="s">
        <v>380</v>
      </c>
      <c r="C1" s="66" t="s">
        <v>187</v>
      </c>
      <c r="D1" s="67" t="s">
        <v>381</v>
      </c>
      <c r="E1" s="66" t="s">
        <v>177</v>
      </c>
    </row>
    <row r="2" spans="1:5">
      <c r="A2" s="68" t="s">
        <v>1007</v>
      </c>
      <c r="B2" s="68" t="s">
        <v>180</v>
      </c>
      <c r="C2" s="69" t="s">
        <v>919</v>
      </c>
      <c r="D2" s="70" t="d">
        <v>2005-01-01</v>
      </c>
      <c r="E2" s="68" t="s">
        <v>1010</v>
      </c>
    </row>
    <row r="3" spans="1:5">
      <c r="A3" s="68" t="s">
        <v>1007</v>
      </c>
      <c r="B3" s="68" t="s">
        <v>180</v>
      </c>
      <c r="C3" s="69" t="s">
        <v>1011</v>
      </c>
      <c r="D3" s="70" t="d">
        <v>2005-01-01</v>
      </c>
      <c r="E3" s="68" t="s">
        <v>1012</v>
      </c>
    </row>
    <row r="4" spans="1:5">
      <c r="A4" s="68" t="s">
        <v>1007</v>
      </c>
      <c r="B4" s="68" t="s">
        <v>180</v>
      </c>
      <c r="C4" s="69" t="s">
        <v>1013</v>
      </c>
      <c r="D4" s="70" t="d">
        <v>2005-01-01</v>
      </c>
      <c r="E4" s="68" t="s">
        <v>1012</v>
      </c>
    </row>
    <row r="5" spans="1:5">
      <c r="A5" s="68" t="s">
        <v>1007</v>
      </c>
      <c r="B5" s="68" t="s">
        <v>181</v>
      </c>
      <c r="C5" s="69" t="s">
        <v>919</v>
      </c>
      <c r="D5" s="70" t="d">
        <v>2006-01-01</v>
      </c>
      <c r="E5" s="68" t="s">
        <v>1014</v>
      </c>
    </row>
    <row r="6" spans="1:5">
      <c r="A6" s="68" t="s">
        <v>1007</v>
      </c>
      <c r="B6" s="68" t="s">
        <v>182</v>
      </c>
      <c r="C6" s="69" t="s">
        <v>1015</v>
      </c>
      <c r="D6" s="70" t="d">
        <v>2006-01-01</v>
      </c>
      <c r="E6" s="68" t="s">
        <v>1016</v>
      </c>
    </row>
    <row r="7" spans="1:5">
      <c r="A7" s="68" t="s">
        <v>1007</v>
      </c>
      <c r="B7" s="68" t="s">
        <v>181</v>
      </c>
      <c r="C7" s="69" t="s">
        <v>1011</v>
      </c>
      <c r="D7" s="70" t="d">
        <v>2007-01-01</v>
      </c>
      <c r="E7" s="68" t="s">
        <v>1014</v>
      </c>
    </row>
    <row r="8" spans="1:5">
      <c r="A8" s="68" t="s">
        <v>1007</v>
      </c>
      <c r="B8" s="68" t="s">
        <v>182</v>
      </c>
      <c r="C8" s="69" t="s">
        <v>1017</v>
      </c>
      <c r="D8" s="70" t="d">
        <v>2007-01-01</v>
      </c>
      <c r="E8" s="68" t="s">
        <v>1016</v>
      </c>
    </row>
    <row r="9" spans="1:5">
      <c r="A9" s="68" t="s">
        <v>1007</v>
      </c>
      <c r="B9" s="68" t="s">
        <v>181</v>
      </c>
      <c r="C9" s="69" t="s">
        <v>1013</v>
      </c>
      <c r="D9" s="70" t="d">
        <v>2008-01-01</v>
      </c>
      <c r="E9" s="68" t="s">
        <v>1014</v>
      </c>
    </row>
    <row r="10" spans="1:5">
      <c r="A10" s="68" t="s">
        <v>1007</v>
      </c>
      <c r="B10" s="68" t="s">
        <v>182</v>
      </c>
      <c r="C10" s="69" t="s">
        <v>1018</v>
      </c>
      <c r="D10" s="70" t="d">
        <v>2008-01-01</v>
      </c>
      <c r="E10" s="68" t="s">
        <v>1016</v>
      </c>
    </row>
    <row r="11" spans="1:5">
      <c r="A11" s="68" t="s">
        <v>1007</v>
      </c>
      <c r="B11" s="68" t="s">
        <v>182</v>
      </c>
      <c r="C11" s="69" t="s">
        <v>1019</v>
      </c>
      <c r="D11" s="70" t="d">
        <v>2009-01-01</v>
      </c>
      <c r="E11" s="68" t="s">
        <v>1020</v>
      </c>
    </row>
    <row r="12" spans="1:5">
      <c r="A12" s="68" t="s">
        <v>1007</v>
      </c>
      <c r="B12" s="68" t="s">
        <v>118</v>
      </c>
      <c r="C12" s="69" t="s">
        <v>1015</v>
      </c>
      <c r="D12" s="70" t="d">
        <v>2009-01-01</v>
      </c>
      <c r="E12" s="68" t="s">
        <v>1021</v>
      </c>
    </row>
    <row r="13" spans="1:5">
      <c r="A13" s="68" t="s">
        <v>1007</v>
      </c>
      <c r="B13" s="68" t="s">
        <v>183</v>
      </c>
      <c r="C13" s="69" t="s">
        <v>1015</v>
      </c>
      <c r="D13" s="70" t="d">
        <v>2010-12-31</v>
      </c>
      <c r="E13" s="68" t="s">
        <v>1022</v>
      </c>
    </row>
    <row r="14" spans="1:5">
      <c r="A14" s="68" t="s">
        <v>1007</v>
      </c>
      <c r="B14" s="68" t="s">
        <v>183</v>
      </c>
      <c r="C14" s="69" t="s">
        <v>1017</v>
      </c>
      <c r="D14" s="70" t="d">
        <v>2010-12-31</v>
      </c>
      <c r="E14" s="68" t="s">
        <v>1022</v>
      </c>
    </row>
    <row r="15" spans="1:5">
      <c r="A15" s="68" t="s">
        <v>1007</v>
      </c>
      <c r="B15" s="68" t="s">
        <v>183</v>
      </c>
      <c r="C15" s="69" t="s">
        <v>1018</v>
      </c>
      <c r="D15" s="70" t="d">
        <v>2010-12-31</v>
      </c>
      <c r="E15" s="68" t="s">
        <v>1022</v>
      </c>
    </row>
    <row r="16" spans="1:5">
      <c r="A16" s="68" t="s">
        <v>1007</v>
      </c>
      <c r="B16" s="68" t="s">
        <v>183</v>
      </c>
      <c r="C16" s="69" t="s">
        <v>1019</v>
      </c>
      <c r="D16" s="70" t="d">
        <v>2010-12-31</v>
      </c>
      <c r="E16" s="68" t="s">
        <v>1022</v>
      </c>
    </row>
    <row r="17" spans="1:5">
      <c r="A17" s="68" t="s">
        <v>1008</v>
      </c>
      <c r="B17" s="68" t="s">
        <v>180</v>
      </c>
      <c r="C17" s="69" t="s">
        <v>919</v>
      </c>
      <c r="D17" s="70" t="d">
        <v>2005-01-01</v>
      </c>
      <c r="E17" s="68" t="s">
        <v>1010</v>
      </c>
    </row>
    <row r="18" spans="1:5">
      <c r="A18" s="68" t="s">
        <v>1008</v>
      </c>
      <c r="B18" s="68" t="s">
        <v>180</v>
      </c>
      <c r="C18" s="69" t="s">
        <v>1011</v>
      </c>
      <c r="D18" s="70" t="d">
        <v>2005-01-01</v>
      </c>
      <c r="E18" s="68" t="s">
        <v>1012</v>
      </c>
    </row>
    <row r="19" spans="1:5">
      <c r="A19" s="68" t="s">
        <v>1008</v>
      </c>
      <c r="B19" s="68" t="s">
        <v>180</v>
      </c>
      <c r="C19" s="69" t="s">
        <v>1013</v>
      </c>
      <c r="D19" s="70" t="d">
        <v>2005-01-01</v>
      </c>
      <c r="E19" s="68" t="s">
        <v>1012</v>
      </c>
    </row>
    <row r="20" spans="1:5">
      <c r="A20" s="68" t="s">
        <v>1008</v>
      </c>
      <c r="B20" s="68" t="s">
        <v>183</v>
      </c>
      <c r="C20" s="69" t="s">
        <v>919</v>
      </c>
      <c r="D20" s="70" t="d">
        <v>2010-12-31</v>
      </c>
      <c r="E20" s="68"/>
    </row>
    <row r="21" spans="1:5">
      <c r="A21" s="68" t="s">
        <v>1008</v>
      </c>
      <c r="B21" s="68" t="s">
        <v>183</v>
      </c>
      <c r="C21" s="69" t="s">
        <v>1011</v>
      </c>
      <c r="D21" s="70" t="d">
        <v>2010-12-31</v>
      </c>
      <c r="E21" s="68"/>
    </row>
    <row r="22" spans="1:5">
      <c r="A22" s="68" t="s">
        <v>1008</v>
      </c>
      <c r="B22" s="68" t="s">
        <v>183</v>
      </c>
      <c r="C22" s="69" t="s">
        <v>1013</v>
      </c>
      <c r="D22" s="70" t="d">
        <v>2010-12-31</v>
      </c>
      <c r="E22" s="68"/>
    </row>
    <row r="23" spans="1:5">
      <c r="A23" s="68" t="s">
        <v>1009</v>
      </c>
      <c r="B23" s="68" t="s">
        <v>180</v>
      </c>
      <c r="C23" s="69" t="s">
        <v>919</v>
      </c>
      <c r="D23" s="70" t="d">
        <v>2005-01-01</v>
      </c>
      <c r="E23" s="68" t="s">
        <v>1010</v>
      </c>
    </row>
    <row r="24" spans="1:5">
      <c r="A24" s="68" t="s">
        <v>1009</v>
      </c>
      <c r="B24" s="68" t="s">
        <v>180</v>
      </c>
      <c r="C24" s="69" t="s">
        <v>1011</v>
      </c>
      <c r="D24" s="70" t="d">
        <v>2005-01-01</v>
      </c>
      <c r="E24" s="68" t="s">
        <v>1012</v>
      </c>
    </row>
    <row r="25" spans="1:5">
      <c r="A25" s="68" t="s">
        <v>1009</v>
      </c>
      <c r="B25" s="68" t="s">
        <v>180</v>
      </c>
      <c r="C25" s="69" t="s">
        <v>1013</v>
      </c>
      <c r="D25" s="70" t="d">
        <v>2005-01-01</v>
      </c>
      <c r="E25" s="68" t="s">
        <v>1012</v>
      </c>
    </row>
    <row r="26" spans="1:5">
      <c r="A26" s="68" t="s">
        <v>1009</v>
      </c>
      <c r="B26" s="68" t="s">
        <v>181</v>
      </c>
      <c r="C26" s="69" t="s">
        <v>919</v>
      </c>
      <c r="D26" s="70" t="d">
        <v>2006-01-01</v>
      </c>
      <c r="E26" s="68" t="s">
        <v>1014</v>
      </c>
    </row>
    <row r="27" spans="1:5">
      <c r="A27" s="68" t="s">
        <v>1009</v>
      </c>
      <c r="B27" s="68" t="s">
        <v>182</v>
      </c>
      <c r="C27" s="69" t="s">
        <v>1015</v>
      </c>
      <c r="D27" s="70" t="d">
        <v>2006-01-01</v>
      </c>
      <c r="E27" s="68" t="s">
        <v>1016</v>
      </c>
    </row>
    <row r="28" spans="1:5">
      <c r="A28" s="68" t="s">
        <v>1009</v>
      </c>
      <c r="B28" s="68" t="s">
        <v>183</v>
      </c>
      <c r="C28" s="69" t="s">
        <v>1023</v>
      </c>
      <c r="D28" s="70" t="d">
        <v>2010-12-31</v>
      </c>
      <c r="E28" s="68"/>
    </row>
    <row r="29" spans="1:5">
      <c r="A29" s="68" t="s">
        <v>1009</v>
      </c>
      <c r="B29" s="68" t="s">
        <v>183</v>
      </c>
      <c r="C29" s="69" t="s">
        <v>1011</v>
      </c>
      <c r="D29" s="70" t="d">
        <v>2010-12-31</v>
      </c>
      <c r="E29" s="68"/>
    </row>
    <row r="30" spans="1:5">
      <c r="A30" s="68" t="s">
        <v>1009</v>
      </c>
      <c r="B30" s="68" t="s">
        <v>183</v>
      </c>
      <c r="C30" s="69" t="s">
        <v>1013</v>
      </c>
      <c r="D30" s="70" t="d">
        <v>2010-12-31</v>
      </c>
      <c r="E30" s="68"/>
    </row>
    <row r="31" spans="1:5">
      <c r="A31" s="68"/>
      <c r="B31" s="68"/>
      <c r="C31" s="69"/>
      <c r="D31" s="70"/>
      <c r="E31" s="68"/>
    </row>
    <row r="32" spans="1:5">
      <c r="A32" s="68"/>
      <c r="B32" s="68"/>
      <c r="C32" s="69"/>
      <c r="D32" s="70"/>
      <c r="E32" s="68"/>
    </row>
    <row r="33" spans="1:5">
      <c r="A33" s="68"/>
      <c r="B33" s="68"/>
      <c r="C33" s="69"/>
      <c r="D33" s="70"/>
      <c r="E33" s="68"/>
    </row>
    <row r="34" spans="1:5">
      <c r="A34" s="68"/>
      <c r="B34" s="68"/>
      <c r="C34" s="69"/>
      <c r="D34" s="70"/>
      <c r="E34" s="68"/>
    </row>
    <row r="35" spans="1:5">
      <c r="A35" s="68"/>
      <c r="B35" s="68"/>
      <c r="C35" s="69"/>
      <c r="D35" s="70"/>
      <c r="E35" s="68"/>
    </row>
    <row r="36" spans="1:5">
      <c r="A36" s="68"/>
      <c r="B36" s="68"/>
      <c r="C36" s="69"/>
      <c r="D36" s="70"/>
      <c r="E36" s="68"/>
    </row>
    <row r="37" spans="1:5">
      <c r="A37" s="68"/>
      <c r="B37" s="68"/>
      <c r="C37" s="69"/>
      <c r="D37" s="70"/>
      <c r="E37" s="68"/>
    </row>
    <row r="38" spans="1:5">
      <c r="A38" s="68"/>
      <c r="B38" s="68"/>
      <c r="C38" s="69"/>
      <c r="D38" s="70"/>
      <c r="E38" s="68"/>
    </row>
    <row r="39" spans="1:5">
      <c r="A39" s="68"/>
      <c r="B39" s="68"/>
      <c r="C39" s="69"/>
      <c r="D39" s="70"/>
      <c r="E39" s="68"/>
    </row>
    <row r="40" spans="1:5">
      <c r="A40" s="68"/>
      <c r="B40" s="68"/>
      <c r="C40" s="69"/>
      <c r="D40" s="70"/>
      <c r="E40" s="68"/>
    </row>
    <row r="41" spans="1:5">
      <c r="A41" s="68"/>
      <c r="B41" s="68"/>
      <c r="C41" s="69"/>
      <c r="D41" s="70"/>
      <c r="E41" s="68"/>
    </row>
    <row r="42" spans="1:5">
      <c r="A42" s="68"/>
      <c r="B42" s="68"/>
      <c r="C42" s="69"/>
      <c r="D42" s="70"/>
      <c r="E42" s="68"/>
    </row>
    <row r="43" spans="1:5">
      <c r="A43" s="68"/>
      <c r="B43" s="68"/>
      <c r="C43" s="69"/>
      <c r="D43" s="70"/>
      <c r="E43" s="68"/>
    </row>
    <row r="44" spans="1:5">
      <c r="A44" s="68"/>
      <c r="B44" s="68"/>
      <c r="C44" s="69"/>
      <c r="D44" s="70"/>
      <c r="E44" s="68"/>
    </row>
    <row r="45" spans="1:5">
      <c r="A45" s="68"/>
      <c r="B45" s="68"/>
      <c r="C45" s="69"/>
      <c r="D45" s="70"/>
      <c r="E45" s="68"/>
    </row>
    <row r="46" spans="1:5">
      <c r="A46" s="68"/>
      <c r="B46" s="68"/>
      <c r="C46" s="69"/>
      <c r="D46" s="70"/>
      <c r="E46" s="68"/>
    </row>
    <row r="47" spans="1:5">
      <c r="A47" s="68"/>
      <c r="B47" s="68"/>
      <c r="C47" s="69"/>
      <c r="D47" s="70"/>
      <c r="E47" s="68"/>
    </row>
    <row r="48" spans="1:5">
      <c r="A48" s="68"/>
      <c r="B48" s="68"/>
      <c r="C48" s="69"/>
      <c r="D48" s="70"/>
      <c r="E48" s="68"/>
    </row>
    <row r="49" spans="1:5">
      <c r="A49" s="68"/>
      <c r="B49" s="68"/>
      <c r="C49" s="69"/>
      <c r="D49" s="70"/>
      <c r="E49" s="68"/>
    </row>
    <row r="50" spans="1:5">
      <c r="A50" s="68"/>
      <c r="B50" s="68"/>
      <c r="C50" s="69"/>
      <c r="D50" s="70"/>
      <c r="E50" s="68"/>
    </row>
    <row r="51" spans="1:5">
      <c r="A51" s="68"/>
      <c r="B51" s="68"/>
      <c r="C51" s="69"/>
      <c r="D51" s="70"/>
      <c r="E51" s="68"/>
    </row>
    <row r="52" spans="1:5">
      <c r="A52" s="68"/>
      <c r="B52" s="68"/>
      <c r="C52" s="69"/>
      <c r="D52" s="70"/>
      <c r="E52" s="68"/>
    </row>
    <row r="53" spans="1:5">
      <c r="A53" s="68"/>
      <c r="B53" s="68"/>
      <c r="C53" s="69"/>
      <c r="D53" s="70"/>
      <c r="E53" s="68"/>
    </row>
    <row r="54" spans="1:5">
      <c r="A54" s="68"/>
      <c r="B54" s="68"/>
      <c r="C54" s="69"/>
      <c r="D54" s="70"/>
      <c r="E54" s="68"/>
    </row>
    <row r="55" spans="1:5">
      <c r="A55" s="68"/>
      <c r="B55" s="68"/>
      <c r="C55" s="69"/>
      <c r="D55" s="70"/>
      <c r="E55" s="68"/>
    </row>
    <row r="56" spans="1:5">
      <c r="A56" s="68"/>
      <c r="B56" s="68"/>
      <c r="C56" s="69"/>
      <c r="D56" s="70"/>
      <c r="E56" s="68"/>
    </row>
    <row r="57" spans="1:5">
      <c r="A57" s="68"/>
      <c r="B57" s="68"/>
      <c r="C57" s="69"/>
      <c r="D57" s="70"/>
      <c r="E57" s="68"/>
    </row>
    <row r="58" spans="1:5">
      <c r="A58" s="68"/>
      <c r="B58" s="68"/>
      <c r="C58" s="69"/>
      <c r="D58" s="70"/>
      <c r="E58" s="68"/>
    </row>
    <row r="59" spans="1:5">
      <c r="A59" s="68"/>
      <c r="B59" s="68"/>
      <c r="C59" s="69"/>
      <c r="D59" s="70"/>
      <c r="E59" s="68"/>
    </row>
    <row r="60" spans="1:5">
      <c r="A60" s="68"/>
      <c r="B60" s="68"/>
      <c r="C60" s="69"/>
      <c r="D60" s="70"/>
      <c r="E60" s="68"/>
    </row>
    <row r="61" spans="1:5">
      <c r="A61" s="68"/>
      <c r="B61" s="68"/>
      <c r="C61" s="69"/>
      <c r="D61" s="70"/>
      <c r="E61" s="68"/>
    </row>
    <row r="62" spans="1:5">
      <c r="A62" s="68"/>
      <c r="B62" s="68"/>
      <c r="C62" s="69"/>
      <c r="D62" s="70"/>
      <c r="E62" s="68"/>
    </row>
    <row r="63" spans="1:5">
      <c r="A63" s="68"/>
      <c r="B63" s="68"/>
      <c r="C63" s="69"/>
      <c r="D63" s="70"/>
      <c r="E63" s="68"/>
    </row>
    <row r="64" spans="1:5">
      <c r="A64" s="68"/>
      <c r="B64" s="68"/>
      <c r="C64" s="69"/>
      <c r="D64" s="70"/>
      <c r="E64" s="68"/>
    </row>
    <row r="65" spans="1:5">
      <c r="A65" s="68"/>
      <c r="B65" s="68"/>
      <c r="C65" s="69"/>
      <c r="D65" s="70"/>
      <c r="E65" s="68"/>
    </row>
    <row r="66" spans="1:5">
      <c r="A66" s="68"/>
      <c r="B66" s="68"/>
      <c r="C66" s="69"/>
      <c r="D66" s="70"/>
      <c r="E66" s="68"/>
    </row>
    <row r="67" spans="1:5">
      <c r="A67" s="68"/>
      <c r="B67" s="68"/>
      <c r="C67" s="69"/>
      <c r="D67" s="70"/>
      <c r="E67" s="68"/>
    </row>
    <row r="68" spans="1:5">
      <c r="A68" s="68"/>
      <c r="B68" s="68"/>
      <c r="C68" s="69"/>
      <c r="D68" s="70"/>
      <c r="E68" s="68"/>
    </row>
    <row r="69" spans="1:5">
      <c r="A69" s="68"/>
      <c r="B69" s="68"/>
      <c r="C69" s="69"/>
      <c r="D69" s="70"/>
      <c r="E69" s="68"/>
    </row>
    <row r="70" spans="1:5">
      <c r="A70" s="68"/>
      <c r="B70" s="68"/>
      <c r="C70" s="69"/>
      <c r="D70" s="70"/>
      <c r="E70" s="68"/>
    </row>
    <row r="71" spans="1:5">
      <c r="A71" s="68"/>
      <c r="B71" s="68"/>
      <c r="C71" s="69"/>
      <c r="D71" s="70"/>
      <c r="E71" s="68"/>
    </row>
    <row r="72" spans="1:5">
      <c r="A72" s="68"/>
      <c r="B72" s="68"/>
      <c r="C72" s="69"/>
      <c r="D72" s="70"/>
      <c r="E72" s="68"/>
    </row>
    <row r="73" spans="1:5">
      <c r="A73" s="68"/>
      <c r="B73" s="68"/>
      <c r="C73" s="69"/>
      <c r="D73" s="70"/>
      <c r="E73" s="68"/>
    </row>
    <row r="74" spans="1:5">
      <c r="A74" s="68"/>
      <c r="B74" s="68"/>
      <c r="C74" s="69"/>
      <c r="D74" s="70"/>
      <c r="E74" s="68"/>
    </row>
    <row r="75" spans="1:5">
      <c r="A75" s="68"/>
      <c r="B75" s="68"/>
      <c r="C75" s="69"/>
      <c r="D75" s="70"/>
      <c r="E75" s="68"/>
    </row>
    <row r="76" spans="1:5">
      <c r="A76" s="68"/>
      <c r="B76" s="68"/>
      <c r="C76" s="69"/>
      <c r="D76" s="70"/>
      <c r="E76" s="68"/>
    </row>
    <row r="77" spans="1:5">
      <c r="A77" s="68"/>
      <c r="B77" s="68"/>
      <c r="C77" s="69"/>
      <c r="D77" s="70"/>
      <c r="E77" s="68"/>
    </row>
    <row r="78" spans="1:5">
      <c r="A78" s="68"/>
      <c r="B78" s="68"/>
      <c r="C78" s="69"/>
      <c r="D78" s="70"/>
      <c r="E78" s="68"/>
    </row>
    <row r="79" spans="1:5">
      <c r="A79" s="68"/>
      <c r="B79" s="68"/>
      <c r="C79" s="69"/>
      <c r="D79" s="70"/>
      <c r="E79" s="68"/>
    </row>
    <row r="80" spans="1:5">
      <c r="A80" s="68"/>
      <c r="B80" s="68"/>
      <c r="C80" s="69"/>
      <c r="D80" s="70"/>
      <c r="E80" s="68"/>
    </row>
    <row r="81" spans="1:5">
      <c r="A81" s="68"/>
      <c r="B81" s="68"/>
      <c r="C81" s="69"/>
      <c r="D81" s="70"/>
      <c r="E81" s="68"/>
    </row>
    <row r="82" spans="1:5">
      <c r="A82" s="68"/>
      <c r="B82" s="68"/>
      <c r="C82" s="69"/>
      <c r="D82" s="70"/>
      <c r="E82" s="68"/>
    </row>
    <row r="83" spans="1:5">
      <c r="A83" s="68"/>
      <c r="B83" s="68"/>
      <c r="C83" s="69"/>
      <c r="D83" s="70"/>
      <c r="E83" s="68"/>
    </row>
    <row r="84" spans="1:5">
      <c r="A84" s="68"/>
      <c r="B84" s="68"/>
      <c r="C84" s="69"/>
      <c r="D84" s="70"/>
      <c r="E84" s="68"/>
    </row>
    <row r="85" spans="1:5">
      <c r="A85" s="68"/>
      <c r="B85" s="68"/>
      <c r="C85" s="69"/>
      <c r="D85" s="70"/>
      <c r="E85" s="68"/>
    </row>
    <row r="86" spans="1:5">
      <c r="A86" s="68"/>
      <c r="B86" s="68"/>
      <c r="C86" s="69"/>
      <c r="D86" s="70"/>
      <c r="E86" s="68"/>
    </row>
    <row r="87" spans="1:5">
      <c r="A87" s="68"/>
      <c r="B87" s="68"/>
      <c r="C87" s="69"/>
      <c r="D87" s="70"/>
      <c r="E87" s="68"/>
    </row>
    <row r="88" spans="1:5">
      <c r="A88" s="68"/>
      <c r="B88" s="68"/>
      <c r="C88" s="69"/>
      <c r="D88" s="70"/>
      <c r="E88" s="68"/>
    </row>
    <row r="89" spans="1:5">
      <c r="A89" s="68"/>
      <c r="B89" s="68"/>
      <c r="C89" s="69"/>
      <c r="D89" s="70"/>
      <c r="E89" s="68"/>
    </row>
    <row r="90" spans="1:5">
      <c r="A90" s="68"/>
      <c r="B90" s="68"/>
      <c r="C90" s="69"/>
      <c r="D90" s="70"/>
      <c r="E90" s="68"/>
    </row>
    <row r="91" spans="1:5">
      <c r="A91" s="68"/>
      <c r="B91" s="68"/>
      <c r="C91" s="69"/>
      <c r="D91" s="70"/>
      <c r="E91" s="68"/>
    </row>
    <row r="92" spans="1:5">
      <c r="A92" s="68"/>
      <c r="B92" s="68"/>
      <c r="C92" s="69"/>
      <c r="D92" s="70"/>
      <c r="E92" s="68"/>
    </row>
    <row r="93" spans="1:5">
      <c r="A93" s="68"/>
      <c r="B93" s="68"/>
      <c r="C93" s="69"/>
      <c r="D93" s="70"/>
      <c r="E93" s="68"/>
    </row>
    <row r="94" spans="1:5">
      <c r="A94" s="68"/>
      <c r="B94" s="68"/>
      <c r="C94" s="69"/>
      <c r="D94" s="70"/>
      <c r="E94" s="68"/>
    </row>
    <row r="95" spans="1:5">
      <c r="A95" s="68"/>
      <c r="B95" s="68"/>
      <c r="C95" s="69"/>
      <c r="D95" s="70"/>
      <c r="E95" s="68"/>
    </row>
    <row r="96" spans="1:5">
      <c r="A96" s="68"/>
      <c r="B96" s="68"/>
      <c r="C96" s="69"/>
      <c r="D96" s="70"/>
      <c r="E96" s="68"/>
    </row>
    <row r="97" spans="1:5">
      <c r="A97" s="68"/>
      <c r="B97" s="68"/>
      <c r="C97" s="69"/>
      <c r="D97" s="70"/>
      <c r="E97" s="68"/>
    </row>
    <row r="98" spans="1:5">
      <c r="A98" s="68"/>
      <c r="B98" s="68"/>
      <c r="C98" s="69"/>
      <c r="D98" s="70"/>
      <c r="E98" s="68"/>
    </row>
    <row r="99" spans="1:5">
      <c r="A99" s="68"/>
      <c r="B99" s="68"/>
      <c r="C99" s="69"/>
      <c r="D99" s="70"/>
      <c r="E99" s="68"/>
    </row>
    <row r="100" spans="1:5">
      <c r="A100" s="68"/>
      <c r="B100" s="68"/>
      <c r="C100" s="69"/>
      <c r="D100" s="70"/>
      <c r="E100" s="68"/>
    </row>
    <row r="101" spans="1:5">
      <c r="A101" s="68"/>
      <c r="B101" s="68"/>
      <c r="C101" s="69"/>
      <c r="D101" s="70"/>
      <c r="E101" s="68"/>
    </row>
    <row r="102" spans="1:5">
      <c r="A102" s="68"/>
      <c r="B102" s="68"/>
      <c r="C102" s="69"/>
      <c r="D102" s="70"/>
      <c r="E102" s="68"/>
    </row>
    <row r="103" spans="1:5">
      <c r="A103" s="68"/>
      <c r="B103" s="68"/>
      <c r="C103" s="69"/>
      <c r="D103" s="70"/>
      <c r="E103" s="68"/>
    </row>
    <row r="104" spans="1:5">
      <c r="A104" s="68"/>
      <c r="B104" s="68"/>
      <c r="C104" s="69"/>
      <c r="D104" s="70"/>
      <c r="E104" s="68"/>
    </row>
    <row r="105" spans="1:5">
      <c r="A105" s="68"/>
      <c r="B105" s="68"/>
      <c r="C105" s="69"/>
      <c r="D105" s="70"/>
      <c r="E105" s="68"/>
    </row>
    <row r="106" spans="1:5">
      <c r="A106" s="68"/>
      <c r="B106" s="68"/>
      <c r="C106" s="69"/>
      <c r="D106" s="70"/>
      <c r="E106" s="68"/>
    </row>
    <row r="107" spans="1:5">
      <c r="A107" s="68"/>
      <c r="B107" s="68"/>
      <c r="C107" s="69"/>
      <c r="D107" s="70"/>
      <c r="E107" s="68"/>
    </row>
    <row r="108" spans="1:5">
      <c r="A108" s="68"/>
      <c r="B108" s="68"/>
      <c r="C108" s="69"/>
      <c r="D108" s="70"/>
      <c r="E108" s="68"/>
    </row>
    <row r="109" spans="1:5">
      <c r="A109" s="68"/>
      <c r="B109" s="68"/>
      <c r="C109" s="69"/>
      <c r="D109" s="70"/>
      <c r="E109" s="68"/>
    </row>
    <row r="110" spans="1:5">
      <c r="A110" s="68"/>
      <c r="B110" s="68"/>
      <c r="C110" s="69"/>
      <c r="D110" s="70"/>
      <c r="E110" s="68"/>
    </row>
    <row r="111" spans="1:5">
      <c r="A111" s="68"/>
      <c r="B111" s="68"/>
      <c r="C111" s="69"/>
      <c r="D111" s="70"/>
      <c r="E111" s="68"/>
    </row>
    <row r="112" spans="1:5">
      <c r="A112" s="68"/>
      <c r="B112" s="68"/>
      <c r="C112" s="69"/>
      <c r="D112" s="70"/>
      <c r="E112" s="68"/>
    </row>
    <row r="113" spans="1:5">
      <c r="A113" s="68"/>
      <c r="B113" s="68"/>
      <c r="C113" s="69"/>
      <c r="D113" s="70"/>
      <c r="E113" s="68"/>
    </row>
    <row r="114" spans="1:5">
      <c r="A114" s="68"/>
      <c r="B114" s="68"/>
      <c r="C114" s="69"/>
      <c r="D114" s="70"/>
      <c r="E114" s="68"/>
    </row>
    <row r="115" spans="1:5">
      <c r="A115" s="68"/>
      <c r="B115" s="68"/>
      <c r="C115" s="69"/>
      <c r="D115" s="70"/>
      <c r="E115" s="68"/>
    </row>
    <row r="116" spans="1:5">
      <c r="A116" s="68"/>
      <c r="B116" s="68"/>
      <c r="C116" s="69"/>
      <c r="D116" s="70"/>
      <c r="E116" s="68"/>
    </row>
    <row r="117" spans="1:5">
      <c r="A117" s="68"/>
      <c r="B117" s="68"/>
      <c r="C117" s="69"/>
      <c r="D117" s="70"/>
      <c r="E117" s="68"/>
    </row>
    <row r="118" spans="1:5">
      <c r="A118" s="68"/>
      <c r="B118" s="68"/>
      <c r="C118" s="69"/>
      <c r="D118" s="70"/>
      <c r="E118" s="68"/>
    </row>
    <row r="119" spans="1:5">
      <c r="A119" s="68"/>
      <c r="B119" s="68"/>
      <c r="C119" s="69"/>
      <c r="D119" s="70"/>
      <c r="E119" s="68"/>
    </row>
    <row r="120" spans="1:5">
      <c r="A120" s="68"/>
      <c r="B120" s="68"/>
      <c r="C120" s="69"/>
      <c r="D120" s="70"/>
      <c r="E120" s="68"/>
    </row>
    <row r="121" spans="1:5">
      <c r="A121" s="68"/>
      <c r="B121" s="68"/>
      <c r="C121" s="69"/>
      <c r="D121" s="70"/>
      <c r="E121" s="68"/>
    </row>
    <row r="122" spans="1:5">
      <c r="A122" s="68"/>
      <c r="B122" s="68"/>
      <c r="C122" s="69"/>
      <c r="D122" s="70"/>
      <c r="E122" s="68"/>
    </row>
    <row r="123" spans="1:5">
      <c r="A123" s="68"/>
      <c r="B123" s="68"/>
      <c r="C123" s="69"/>
      <c r="D123" s="70"/>
      <c r="E123" s="68"/>
    </row>
    <row r="124" spans="1:5">
      <c r="A124" s="68"/>
      <c r="B124" s="68"/>
      <c r="C124" s="69"/>
      <c r="D124" s="70"/>
      <c r="E124" s="68"/>
    </row>
    <row r="125" spans="1:5">
      <c r="A125" s="68"/>
      <c r="B125" s="68"/>
      <c r="C125" s="69"/>
      <c r="D125" s="70"/>
      <c r="E125" s="68"/>
    </row>
    <row r="126" spans="1:5">
      <c r="A126" s="68"/>
      <c r="B126" s="68"/>
      <c r="C126" s="69"/>
      <c r="D126" s="70"/>
      <c r="E126" s="68"/>
    </row>
    <row r="127" spans="1:5">
      <c r="A127" s="68"/>
      <c r="B127" s="68"/>
      <c r="C127" s="69"/>
      <c r="D127" s="70"/>
      <c r="E127" s="68"/>
    </row>
    <row r="128" spans="1:5">
      <c r="A128" s="68"/>
      <c r="B128" s="68"/>
      <c r="C128" s="69"/>
      <c r="D128" s="70"/>
      <c r="E128" s="68"/>
    </row>
    <row r="129" spans="1:5">
      <c r="A129" s="68"/>
      <c r="B129" s="68"/>
      <c r="C129" s="69"/>
      <c r="D129" s="70"/>
      <c r="E129" s="68"/>
    </row>
    <row r="130" spans="1:5">
      <c r="A130" s="68"/>
      <c r="B130" s="68"/>
      <c r="C130" s="69"/>
      <c r="D130" s="70"/>
      <c r="E130" s="68"/>
    </row>
    <row r="131" spans="1:5">
      <c r="A131" s="68"/>
      <c r="B131" s="68"/>
      <c r="C131" s="69"/>
      <c r="D131" s="70"/>
      <c r="E131" s="68"/>
    </row>
    <row r="132" spans="1:5">
      <c r="A132" s="68"/>
      <c r="B132" s="68"/>
      <c r="C132" s="69"/>
      <c r="D132" s="70"/>
      <c r="E132" s="68"/>
    </row>
    <row r="133" spans="1:5">
      <c r="A133" s="68"/>
      <c r="B133" s="68"/>
      <c r="C133" s="69"/>
      <c r="D133" s="70"/>
      <c r="E133" s="68"/>
    </row>
    <row r="134" spans="1:5">
      <c r="A134" s="68"/>
      <c r="B134" s="68"/>
      <c r="C134" s="69"/>
      <c r="D134" s="70"/>
      <c r="E134" s="68"/>
    </row>
    <row r="135" spans="1:5">
      <c r="A135" s="68"/>
      <c r="B135" s="68"/>
      <c r="C135" s="69"/>
      <c r="D135" s="70"/>
      <c r="E135" s="68"/>
    </row>
    <row r="136" spans="1:5">
      <c r="A136" s="68"/>
      <c r="B136" s="68"/>
      <c r="C136" s="69"/>
      <c r="D136" s="70"/>
      <c r="E136" s="68"/>
    </row>
    <row r="137" spans="1:5">
      <c r="A137" s="68"/>
      <c r="B137" s="68"/>
      <c r="C137" s="69"/>
      <c r="D137" s="70"/>
      <c r="E137" s="68"/>
    </row>
    <row r="138" spans="1:5">
      <c r="A138" s="68"/>
      <c r="B138" s="68"/>
      <c r="C138" s="69"/>
      <c r="D138" s="70"/>
      <c r="E138" s="68"/>
    </row>
    <row r="139" spans="1:5">
      <c r="A139" s="68"/>
      <c r="B139" s="68"/>
      <c r="C139" s="69"/>
      <c r="D139" s="70"/>
      <c r="E139" s="68"/>
    </row>
    <row r="140" spans="1:5">
      <c r="A140" s="68"/>
      <c r="B140" s="68"/>
      <c r="C140" s="69"/>
      <c r="D140" s="70"/>
      <c r="E140" s="68"/>
    </row>
    <row r="141" spans="1:5">
      <c r="A141" s="68"/>
      <c r="B141" s="68"/>
      <c r="C141" s="69"/>
      <c r="D141" s="70"/>
      <c r="E141" s="68"/>
    </row>
    <row r="142" spans="1:5">
      <c r="A142" s="68"/>
      <c r="B142" s="68"/>
      <c r="C142" s="69"/>
      <c r="D142" s="70"/>
      <c r="E142" s="68"/>
    </row>
    <row r="143" spans="1:5">
      <c r="A143" s="68"/>
      <c r="B143" s="68"/>
      <c r="C143" s="69"/>
      <c r="D143" s="70"/>
      <c r="E143" s="68"/>
    </row>
    <row r="144" spans="1:5">
      <c r="A144" s="68"/>
      <c r="B144" s="68"/>
      <c r="C144" s="69"/>
      <c r="D144" s="70"/>
      <c r="E144" s="68"/>
    </row>
    <row r="145" spans="1:5">
      <c r="A145" s="68"/>
      <c r="B145" s="68"/>
      <c r="C145" s="69"/>
      <c r="D145" s="70"/>
      <c r="E145" s="68"/>
    </row>
    <row r="146" spans="1:5">
      <c r="A146" s="68"/>
      <c r="B146" s="68"/>
      <c r="C146" s="69"/>
      <c r="D146" s="70"/>
      <c r="E146" s="68"/>
    </row>
    <row r="147" spans="1:5">
      <c r="A147" s="68"/>
      <c r="B147" s="68"/>
      <c r="C147" s="69"/>
      <c r="D147" s="70"/>
      <c r="E147" s="68"/>
    </row>
    <row r="148" spans="1:5">
      <c r="A148" s="68"/>
      <c r="B148" s="68"/>
      <c r="C148" s="69"/>
      <c r="D148" s="70"/>
      <c r="E148" s="68"/>
    </row>
    <row r="149" spans="1:5">
      <c r="A149" s="68"/>
      <c r="B149" s="68"/>
      <c r="C149" s="69"/>
      <c r="D149" s="70"/>
      <c r="E149" s="68"/>
    </row>
    <row r="150" spans="1:5">
      <c r="A150" s="68"/>
      <c r="B150" s="68"/>
      <c r="C150" s="69"/>
      <c r="D150" s="70"/>
      <c r="E150" s="68"/>
    </row>
    <row r="151" spans="1:5">
      <c r="A151" s="68"/>
      <c r="B151" s="68"/>
      <c r="C151" s="69"/>
      <c r="D151" s="70"/>
      <c r="E151" s="68"/>
    </row>
    <row r="152" spans="1:5">
      <c r="A152" s="68"/>
      <c r="B152" s="68"/>
      <c r="C152" s="69"/>
      <c r="D152" s="70"/>
      <c r="E152" s="68"/>
    </row>
    <row r="153" spans="1:5">
      <c r="A153" s="68"/>
      <c r="B153" s="68"/>
      <c r="C153" s="69"/>
      <c r="D153" s="70"/>
      <c r="E153" s="68"/>
    </row>
    <row r="154" spans="1:5">
      <c r="A154" s="68"/>
      <c r="B154" s="68"/>
      <c r="C154" s="69"/>
      <c r="D154" s="70"/>
      <c r="E154" s="68"/>
    </row>
    <row r="155" spans="1:5">
      <c r="A155" s="68"/>
      <c r="B155" s="68"/>
      <c r="C155" s="69"/>
      <c r="D155" s="70"/>
      <c r="E155" s="68"/>
    </row>
    <row r="156" spans="1:5">
      <c r="A156" s="68"/>
      <c r="B156" s="68"/>
      <c r="C156" s="69"/>
      <c r="D156" s="70"/>
      <c r="E156" s="68"/>
    </row>
    <row r="157" spans="1:5">
      <c r="A157" s="68"/>
      <c r="B157" s="68"/>
      <c r="C157" s="69"/>
      <c r="D157" s="70"/>
      <c r="E157" s="68"/>
    </row>
    <row r="158" spans="1:5">
      <c r="A158" s="68"/>
      <c r="B158" s="68"/>
      <c r="C158" s="69"/>
      <c r="D158" s="70"/>
      <c r="E158" s="68"/>
    </row>
    <row r="159" spans="1:5">
      <c r="A159" s="68"/>
      <c r="B159" s="68"/>
      <c r="C159" s="69"/>
      <c r="D159" s="70"/>
      <c r="E159" s="68"/>
    </row>
    <row r="160" spans="1:5">
      <c r="A160" s="68"/>
      <c r="B160" s="68"/>
      <c r="C160" s="69"/>
      <c r="D160" s="70"/>
      <c r="E160" s="68"/>
    </row>
    <row r="161" spans="1:5">
      <c r="A161" s="68"/>
      <c r="B161" s="68"/>
      <c r="C161" s="69"/>
      <c r="D161" s="70"/>
      <c r="E161" s="68"/>
    </row>
    <row r="162" spans="1:5">
      <c r="A162" s="68"/>
      <c r="B162" s="68"/>
      <c r="C162" s="69"/>
      <c r="D162" s="70"/>
      <c r="E162" s="68"/>
    </row>
    <row r="163" spans="1:5">
      <c r="A163" s="68"/>
      <c r="B163" s="68"/>
      <c r="C163" s="69"/>
      <c r="D163" s="70"/>
      <c r="E163" s="68"/>
    </row>
    <row r="164" spans="1:5">
      <c r="A164" s="68"/>
      <c r="B164" s="68"/>
      <c r="C164" s="69"/>
      <c r="D164" s="70"/>
      <c r="E164" s="68"/>
    </row>
    <row r="165" spans="1:5">
      <c r="A165" s="68"/>
      <c r="B165" s="68"/>
      <c r="C165" s="69"/>
      <c r="D165" s="70"/>
      <c r="E165" s="68"/>
    </row>
    <row r="166" spans="1:5">
      <c r="A166" s="68"/>
      <c r="B166" s="68"/>
      <c r="C166" s="69"/>
      <c r="D166" s="70"/>
      <c r="E166" s="68"/>
    </row>
    <row r="167" spans="1:5">
      <c r="A167" s="68"/>
      <c r="B167" s="68"/>
      <c r="C167" s="69"/>
      <c r="D167" s="70"/>
      <c r="E167" s="68"/>
    </row>
    <row r="168" spans="1:5">
      <c r="A168" s="68"/>
      <c r="B168" s="68"/>
      <c r="C168" s="69"/>
      <c r="D168" s="70"/>
      <c r="E168" s="68"/>
    </row>
    <row r="169" spans="1:5">
      <c r="A169" s="68"/>
      <c r="B169" s="68"/>
      <c r="C169" s="69"/>
      <c r="D169" s="70"/>
      <c r="E169" s="68"/>
    </row>
    <row r="170" spans="1:5">
      <c r="A170" s="68"/>
      <c r="B170" s="68"/>
      <c r="C170" s="69"/>
      <c r="D170" s="70"/>
      <c r="E170" s="68"/>
    </row>
    <row r="171" spans="1:5">
      <c r="A171" s="68"/>
      <c r="B171" s="68"/>
      <c r="C171" s="69"/>
      <c r="D171" s="70"/>
      <c r="E171" s="68"/>
    </row>
    <row r="172" spans="1:5">
      <c r="A172" s="68"/>
      <c r="B172" s="68"/>
      <c r="C172" s="69"/>
      <c r="D172" s="70"/>
      <c r="E172" s="68"/>
    </row>
    <row r="173" spans="1:5">
      <c r="A173" s="68"/>
      <c r="B173" s="68"/>
      <c r="C173" s="69"/>
      <c r="D173" s="70"/>
      <c r="E173" s="68"/>
    </row>
    <row r="174" spans="1:5">
      <c r="A174" s="68"/>
      <c r="B174" s="68"/>
      <c r="C174" s="69"/>
      <c r="D174" s="70"/>
      <c r="E174" s="68"/>
    </row>
    <row r="175" spans="1:5">
      <c r="A175" s="68"/>
      <c r="B175" s="68"/>
      <c r="C175" s="69"/>
      <c r="D175" s="70"/>
      <c r="E175" s="68"/>
    </row>
    <row r="176" spans="1:5">
      <c r="A176" s="68"/>
      <c r="B176" s="68"/>
      <c r="C176" s="69"/>
      <c r="D176" s="70"/>
      <c r="E176" s="68"/>
    </row>
    <row r="177" spans="1:5">
      <c r="A177" s="68"/>
      <c r="B177" s="68"/>
      <c r="C177" s="69"/>
      <c r="D177" s="70"/>
      <c r="E177" s="68"/>
    </row>
    <row r="178" spans="1:5">
      <c r="A178" s="68"/>
      <c r="B178" s="68"/>
      <c r="C178" s="69"/>
      <c r="D178" s="70"/>
      <c r="E178" s="68"/>
    </row>
    <row r="179" spans="1:5">
      <c r="A179" s="68"/>
      <c r="B179" s="68"/>
      <c r="C179" s="69"/>
      <c r="D179" s="70"/>
      <c r="E179" s="68"/>
    </row>
    <row r="180" spans="1:5">
      <c r="A180" s="68"/>
      <c r="B180" s="68"/>
      <c r="C180" s="69"/>
      <c r="D180" s="70"/>
      <c r="E180" s="68"/>
    </row>
    <row r="181" spans="1:5">
      <c r="A181" s="68"/>
      <c r="B181" s="68"/>
      <c r="C181" s="69"/>
      <c r="D181" s="70"/>
      <c r="E181" s="68"/>
    </row>
    <row r="182" spans="1:5">
      <c r="A182" s="68"/>
      <c r="B182" s="68"/>
      <c r="C182" s="69"/>
      <c r="D182" s="70"/>
      <c r="E182" s="68"/>
    </row>
    <row r="183" spans="1:5">
      <c r="A183" s="68"/>
      <c r="B183" s="68"/>
      <c r="C183" s="69"/>
      <c r="D183" s="70"/>
      <c r="E183" s="68"/>
    </row>
    <row r="184" spans="1:5">
      <c r="A184" s="68"/>
      <c r="B184" s="68"/>
      <c r="C184" s="69"/>
      <c r="D184" s="70"/>
      <c r="E184" s="68"/>
    </row>
    <row r="185" spans="1:5">
      <c r="A185" s="68"/>
      <c r="B185" s="68"/>
      <c r="C185" s="69"/>
      <c r="D185" s="70"/>
      <c r="E185" s="68"/>
    </row>
    <row r="186" spans="1:5">
      <c r="A186" s="68"/>
      <c r="B186" s="68"/>
      <c r="C186" s="69"/>
      <c r="D186" s="70"/>
      <c r="E186" s="68"/>
    </row>
    <row r="187" spans="1:5">
      <c r="A187" s="68"/>
      <c r="B187" s="68"/>
      <c r="C187" s="69"/>
      <c r="D187" s="70"/>
      <c r="E187" s="68"/>
    </row>
    <row r="188" spans="1:5">
      <c r="A188" s="68"/>
      <c r="B188" s="68"/>
      <c r="C188" s="69"/>
      <c r="D188" s="70"/>
      <c r="E188" s="68"/>
    </row>
    <row r="189" spans="1:5">
      <c r="A189" s="68"/>
      <c r="B189" s="68"/>
      <c r="C189" s="69"/>
      <c r="D189" s="70"/>
      <c r="E189" s="68"/>
    </row>
    <row r="190" spans="1:5">
      <c r="A190" s="68"/>
      <c r="B190" s="68"/>
      <c r="C190" s="69"/>
      <c r="D190" s="70"/>
      <c r="E190" s="68"/>
    </row>
    <row r="191" spans="1:5">
      <c r="A191" s="68"/>
      <c r="B191" s="68"/>
      <c r="C191" s="69"/>
      <c r="D191" s="70"/>
      <c r="E191" s="68"/>
    </row>
    <row r="192" spans="1:5">
      <c r="A192" s="68"/>
      <c r="B192" s="68"/>
      <c r="C192" s="69"/>
      <c r="D192" s="70"/>
      <c r="E192" s="68"/>
    </row>
    <row r="193" spans="1:5">
      <c r="A193" s="68"/>
      <c r="B193" s="68"/>
      <c r="C193" s="69"/>
      <c r="D193" s="70"/>
      <c r="E193" s="68"/>
    </row>
    <row r="194" spans="1:5">
      <c r="A194" s="68"/>
      <c r="B194" s="68"/>
      <c r="C194" s="69"/>
      <c r="D194" s="70"/>
      <c r="E194" s="68"/>
    </row>
    <row r="195" spans="1:5">
      <c r="A195" s="68"/>
      <c r="B195" s="68"/>
      <c r="C195" s="69"/>
      <c r="D195" s="70"/>
      <c r="E195" s="68"/>
    </row>
    <row r="196" spans="1:5">
      <c r="A196" s="68"/>
      <c r="B196" s="68"/>
      <c r="C196" s="69"/>
      <c r="D196" s="70"/>
      <c r="E196" s="68"/>
    </row>
    <row r="197" spans="1:5">
      <c r="A197" s="68"/>
      <c r="B197" s="68"/>
      <c r="C197" s="69"/>
      <c r="D197" s="70"/>
      <c r="E197" s="68"/>
    </row>
    <row r="198" spans="1:5">
      <c r="A198" s="68"/>
      <c r="B198" s="68"/>
      <c r="C198" s="69"/>
      <c r="D198" s="70"/>
      <c r="E198" s="68"/>
    </row>
    <row r="199" spans="1:5">
      <c r="A199" s="68"/>
      <c r="B199" s="68"/>
      <c r="C199" s="69"/>
      <c r="D199" s="70"/>
      <c r="E199" s="68"/>
    </row>
    <row r="200" spans="1:5">
      <c r="A200" s="68"/>
      <c r="B200" s="68"/>
      <c r="C200" s="69"/>
      <c r="D200" s="70"/>
      <c r="E200" s="68"/>
    </row>
    <row r="201" spans="1:5">
      <c r="A201" s="68"/>
      <c r="B201" s="68"/>
      <c r="C201" s="69"/>
      <c r="D201" s="70"/>
      <c r="E201" s="68"/>
    </row>
    <row r="202" spans="1:5">
      <c r="A202" s="68"/>
      <c r="B202" s="68"/>
      <c r="C202" s="69"/>
      <c r="D202" s="70"/>
      <c r="E202" s="68"/>
    </row>
    <row r="203" spans="1:5">
      <c r="A203" s="68"/>
      <c r="B203" s="68"/>
      <c r="C203" s="69"/>
      <c r="D203" s="70"/>
      <c r="E203" s="68"/>
    </row>
    <row r="204" spans="1:5">
      <c r="A204" s="68"/>
      <c r="B204" s="68"/>
      <c r="C204" s="69"/>
      <c r="D204" s="70"/>
      <c r="E204" s="68"/>
    </row>
    <row r="205" spans="1:5">
      <c r="A205" s="68"/>
      <c r="B205" s="68"/>
      <c r="C205" s="69"/>
      <c r="D205" s="70"/>
      <c r="E205" s="68"/>
    </row>
    <row r="206" spans="1:5">
      <c r="A206" s="68"/>
      <c r="B206" s="68"/>
      <c r="C206" s="69"/>
      <c r="D206" s="70"/>
      <c r="E206" s="68"/>
    </row>
    <row r="207" spans="1:5">
      <c r="A207" s="68"/>
      <c r="B207" s="68"/>
      <c r="C207" s="69"/>
      <c r="D207" s="70"/>
      <c r="E207" s="68"/>
    </row>
    <row r="208" spans="1:5">
      <c r="A208" s="68"/>
      <c r="B208" s="68"/>
      <c r="C208" s="69"/>
      <c r="D208" s="70"/>
      <c r="E208" s="68"/>
    </row>
    <row r="209" spans="1:5">
      <c r="A209" s="68"/>
      <c r="B209" s="68"/>
      <c r="C209" s="69"/>
      <c r="D209" s="70"/>
      <c r="E209" s="68"/>
    </row>
    <row r="210" spans="1:5">
      <c r="A210" s="68"/>
      <c r="B210" s="68"/>
      <c r="C210" s="69"/>
      <c r="D210" s="70"/>
      <c r="E210" s="68"/>
    </row>
    <row r="211" spans="1:5">
      <c r="A211" s="68"/>
      <c r="B211" s="68"/>
      <c r="C211" s="69"/>
      <c r="D211" s="70"/>
      <c r="E211" s="68"/>
    </row>
    <row r="212" spans="1:5">
      <c r="A212" s="68"/>
      <c r="B212" s="68"/>
      <c r="C212" s="69"/>
      <c r="D212" s="70"/>
      <c r="E212" s="68"/>
    </row>
    <row r="213" spans="1:5">
      <c r="A213" s="68"/>
      <c r="B213" s="68"/>
      <c r="C213" s="69"/>
      <c r="D213" s="70"/>
      <c r="E213" s="68"/>
    </row>
    <row r="214" spans="1:5">
      <c r="A214" s="68"/>
      <c r="B214" s="68"/>
      <c r="C214" s="69"/>
      <c r="D214" s="70"/>
      <c r="E214" s="68"/>
    </row>
    <row r="215" spans="1:5">
      <c r="A215" s="68"/>
      <c r="B215" s="68"/>
      <c r="C215" s="69"/>
      <c r="D215" s="70"/>
      <c r="E215" s="68"/>
    </row>
    <row r="216" spans="1:5">
      <c r="A216" s="68"/>
      <c r="B216" s="68"/>
      <c r="C216" s="69"/>
      <c r="D216" s="70"/>
      <c r="E216" s="68"/>
    </row>
    <row r="217" spans="1:5">
      <c r="A217" s="68"/>
      <c r="B217" s="68"/>
      <c r="C217" s="69"/>
      <c r="D217" s="70"/>
      <c r="E217" s="68"/>
    </row>
    <row r="218" spans="1:5">
      <c r="A218" s="68"/>
      <c r="B218" s="68"/>
      <c r="C218" s="69"/>
      <c r="D218" s="70"/>
      <c r="E218" s="68"/>
    </row>
    <row r="219" spans="1:5">
      <c r="A219" s="68"/>
      <c r="B219" s="68"/>
      <c r="C219" s="69"/>
      <c r="D219" s="70"/>
      <c r="E219" s="68"/>
    </row>
    <row r="220" spans="1:5">
      <c r="A220" s="68"/>
      <c r="B220" s="68"/>
      <c r="C220" s="69"/>
      <c r="D220" s="70"/>
      <c r="E220" s="68"/>
    </row>
    <row r="221" spans="1:5">
      <c r="A221" s="68"/>
      <c r="B221" s="68"/>
      <c r="C221" s="69"/>
      <c r="D221" s="70"/>
      <c r="E221" s="68"/>
    </row>
    <row r="222" spans="1:5">
      <c r="A222" s="68"/>
      <c r="B222" s="68"/>
      <c r="C222" s="69"/>
      <c r="D222" s="70"/>
      <c r="E222" s="68"/>
    </row>
    <row r="223" spans="1:5">
      <c r="A223" s="68"/>
      <c r="B223" s="68"/>
      <c r="C223" s="69"/>
      <c r="D223" s="70"/>
      <c r="E223" s="68"/>
    </row>
    <row r="224" spans="1:5">
      <c r="A224" s="68"/>
      <c r="B224" s="68"/>
      <c r="C224" s="69"/>
      <c r="D224" s="70"/>
      <c r="E224" s="68"/>
    </row>
    <row r="225" spans="1:5">
      <c r="A225" s="68"/>
      <c r="B225" s="68"/>
      <c r="C225" s="69"/>
      <c r="D225" s="70"/>
      <c r="E225" s="68"/>
    </row>
    <row r="226" spans="1:5">
      <c r="A226" s="68"/>
      <c r="B226" s="68"/>
      <c r="C226" s="69"/>
      <c r="D226" s="70"/>
      <c r="E226" s="68"/>
    </row>
    <row r="227" spans="1:5">
      <c r="A227" s="68"/>
      <c r="B227" s="68"/>
      <c r="C227" s="69"/>
      <c r="D227" s="70"/>
      <c r="E227" s="68"/>
    </row>
    <row r="228" spans="1:5">
      <c r="A228" s="68"/>
      <c r="B228" s="68"/>
      <c r="C228" s="69"/>
      <c r="D228" s="70"/>
      <c r="E228" s="68"/>
    </row>
    <row r="229" spans="1:5">
      <c r="A229" s="68"/>
      <c r="B229" s="68"/>
      <c r="C229" s="69"/>
      <c r="D229" s="70"/>
      <c r="E229" s="68"/>
    </row>
    <row r="230" spans="1:5">
      <c r="A230" s="68"/>
      <c r="B230" s="68"/>
      <c r="C230" s="69"/>
      <c r="D230" s="70"/>
      <c r="E230" s="68"/>
    </row>
    <row r="231" spans="1:5">
      <c r="A231" s="68"/>
      <c r="B231" s="68"/>
      <c r="C231" s="69"/>
      <c r="D231" s="70"/>
      <c r="E231" s="68"/>
    </row>
    <row r="232" spans="1:5">
      <c r="A232" s="68"/>
      <c r="B232" s="68"/>
      <c r="C232" s="69"/>
      <c r="D232" s="70"/>
      <c r="E232" s="68"/>
    </row>
    <row r="233" spans="1:5">
      <c r="A233" s="68"/>
      <c r="B233" s="68"/>
      <c r="C233" s="69"/>
      <c r="D233" s="70"/>
      <c r="E233" s="68"/>
    </row>
    <row r="234" spans="1:5">
      <c r="A234" s="68"/>
      <c r="B234" s="68"/>
      <c r="C234" s="69"/>
      <c r="D234" s="70"/>
      <c r="E234" s="68"/>
    </row>
    <row r="235" spans="1:5">
      <c r="A235" s="68"/>
      <c r="B235" s="68"/>
      <c r="C235" s="69"/>
      <c r="D235" s="70"/>
      <c r="E235" s="68"/>
    </row>
    <row r="236" spans="1:5">
      <c r="A236" s="68"/>
      <c r="B236" s="68"/>
      <c r="C236" s="69"/>
      <c r="D236" s="70"/>
      <c r="E236" s="68"/>
    </row>
    <row r="237" spans="1:5">
      <c r="A237" s="68"/>
      <c r="B237" s="68"/>
      <c r="C237" s="69"/>
      <c r="D237" s="70"/>
      <c r="E237" s="68"/>
    </row>
    <row r="238" spans="1:5">
      <c r="A238" s="68"/>
      <c r="B238" s="68"/>
      <c r="C238" s="69"/>
      <c r="D238" s="70"/>
      <c r="E238" s="68"/>
    </row>
    <row r="239" spans="1:5">
      <c r="A239" s="68"/>
      <c r="B239" s="68"/>
      <c r="C239" s="69"/>
      <c r="D239" s="70"/>
      <c r="E239" s="68"/>
    </row>
    <row r="240" spans="1:5">
      <c r="A240" s="68"/>
      <c r="B240" s="68"/>
      <c r="C240" s="69"/>
      <c r="D240" s="70"/>
      <c r="E240" s="68"/>
    </row>
    <row r="241" spans="1:5">
      <c r="A241" s="68"/>
      <c r="B241" s="68"/>
      <c r="C241" s="69"/>
      <c r="D241" s="70"/>
      <c r="E241" s="68"/>
    </row>
    <row r="242" spans="1:5">
      <c r="A242" s="68"/>
      <c r="B242" s="68"/>
      <c r="C242" s="69"/>
      <c r="D242" s="70"/>
      <c r="E242" s="68"/>
    </row>
    <row r="243" spans="1:5">
      <c r="A243" s="68"/>
      <c r="B243" s="68"/>
      <c r="C243" s="69"/>
      <c r="D243" s="70"/>
      <c r="E243" s="68"/>
    </row>
    <row r="244" spans="1:5">
      <c r="A244" s="68"/>
      <c r="B244" s="68"/>
      <c r="C244" s="69"/>
      <c r="D244" s="70"/>
      <c r="E244" s="68"/>
    </row>
    <row r="245" spans="1:5">
      <c r="A245" s="68"/>
      <c r="B245" s="68"/>
      <c r="C245" s="69"/>
      <c r="D245" s="70"/>
      <c r="E245" s="68"/>
    </row>
    <row r="246" spans="1:5">
      <c r="A246" s="68"/>
      <c r="B246" s="68"/>
      <c r="C246" s="69"/>
      <c r="D246" s="70"/>
      <c r="E246" s="68"/>
    </row>
    <row r="247" spans="1:5">
      <c r="A247" s="68"/>
      <c r="B247" s="68"/>
      <c r="C247" s="69"/>
      <c r="D247" s="70"/>
      <c r="E247" s="68"/>
    </row>
    <row r="248" spans="1:5">
      <c r="A248" s="68"/>
      <c r="B248" s="68"/>
      <c r="C248" s="69"/>
      <c r="D248" s="70"/>
      <c r="E248" s="68"/>
    </row>
    <row r="249" spans="1:5">
      <c r="A249" s="68"/>
      <c r="B249" s="68"/>
      <c r="C249" s="69"/>
      <c r="D249" s="70"/>
      <c r="E249" s="68"/>
    </row>
    <row r="250" spans="1:5">
      <c r="A250" s="68"/>
      <c r="B250" s="68"/>
      <c r="C250" s="69"/>
      <c r="D250" s="70"/>
      <c r="E250" s="68"/>
    </row>
    <row r="251" spans="1:5">
      <c r="A251" s="68"/>
      <c r="B251" s="68"/>
      <c r="C251" s="69"/>
      <c r="D251" s="70"/>
      <c r="E251" s="68"/>
    </row>
    <row r="252" spans="1:5">
      <c r="A252" s="68"/>
      <c r="B252" s="68"/>
      <c r="C252" s="69"/>
      <c r="D252" s="70"/>
      <c r="E252" s="68"/>
    </row>
    <row r="253" spans="1:5">
      <c r="A253" s="68"/>
      <c r="B253" s="68"/>
      <c r="C253" s="69"/>
      <c r="D253" s="70"/>
      <c r="E253" s="68"/>
    </row>
    <row r="254" spans="1:5">
      <c r="A254" s="68"/>
      <c r="B254" s="68"/>
      <c r="C254" s="69"/>
      <c r="D254" s="70"/>
      <c r="E254" s="68"/>
    </row>
    <row r="255" spans="1:5">
      <c r="A255" s="68"/>
      <c r="B255" s="68"/>
      <c r="C255" s="69"/>
      <c r="D255" s="70"/>
      <c r="E255" s="68"/>
    </row>
    <row r="256" spans="1:5">
      <c r="A256" s="68"/>
      <c r="B256" s="68"/>
      <c r="C256" s="69"/>
      <c r="D256" s="70"/>
      <c r="E256" s="68"/>
    </row>
    <row r="257" spans="1:5">
      <c r="A257" s="68"/>
      <c r="B257" s="68"/>
      <c r="C257" s="69"/>
      <c r="D257" s="70"/>
      <c r="E257" s="68"/>
    </row>
    <row r="258" spans="1:5">
      <c r="A258" s="68"/>
      <c r="B258" s="68"/>
      <c r="C258" s="69"/>
      <c r="D258" s="70"/>
      <c r="E258" s="68"/>
    </row>
    <row r="259" spans="1:5">
      <c r="A259" s="68"/>
      <c r="B259" s="68"/>
      <c r="C259" s="69"/>
      <c r="D259" s="70"/>
      <c r="E259" s="68"/>
    </row>
    <row r="260" spans="1:5">
      <c r="A260" s="68"/>
      <c r="B260" s="68"/>
      <c r="C260" s="69"/>
      <c r="D260" s="70"/>
      <c r="E260" s="68"/>
    </row>
    <row r="261" spans="1:5">
      <c r="A261" s="68"/>
      <c r="B261" s="68"/>
      <c r="C261" s="69"/>
      <c r="D261" s="70"/>
      <c r="E261" s="68"/>
    </row>
    <row r="262" spans="1:5">
      <c r="A262" s="68"/>
      <c r="B262" s="68"/>
      <c r="C262" s="69"/>
      <c r="D262" s="70"/>
      <c r="E262" s="68"/>
    </row>
    <row r="263" spans="1:5">
      <c r="A263" s="68"/>
      <c r="B263" s="68"/>
      <c r="C263" s="69"/>
      <c r="D263" s="70"/>
      <c r="E263" s="68"/>
    </row>
    <row r="264" spans="1:5">
      <c r="A264" s="68"/>
      <c r="B264" s="68"/>
      <c r="C264" s="69"/>
      <c r="D264" s="70"/>
      <c r="E264" s="68"/>
    </row>
    <row r="265" spans="1:5">
      <c r="A265" s="68"/>
      <c r="B265" s="68"/>
      <c r="C265" s="69"/>
      <c r="D265" s="70"/>
      <c r="E265" s="68"/>
    </row>
    <row r="266" spans="1:5">
      <c r="A266" s="68"/>
      <c r="B266" s="68"/>
      <c r="C266" s="69"/>
      <c r="D266" s="70"/>
      <c r="E266" s="68"/>
    </row>
    <row r="267" spans="1:5">
      <c r="A267" s="68"/>
      <c r="B267" s="68"/>
      <c r="C267" s="69"/>
      <c r="D267" s="70"/>
      <c r="E267" s="68"/>
    </row>
    <row r="268" spans="1:5">
      <c r="A268" s="68"/>
      <c r="B268" s="68"/>
      <c r="C268" s="69"/>
      <c r="D268" s="70"/>
      <c r="E268" s="68"/>
    </row>
    <row r="269" spans="1:5">
      <c r="A269" s="68"/>
      <c r="B269" s="68"/>
      <c r="C269" s="69"/>
      <c r="D269" s="70"/>
      <c r="E269" s="68"/>
    </row>
    <row r="270" spans="1:5">
      <c r="A270" s="68"/>
      <c r="B270" s="68"/>
      <c r="C270" s="69"/>
      <c r="D270" s="70"/>
      <c r="E270" s="68"/>
    </row>
    <row r="271" spans="1:5">
      <c r="A271" s="68"/>
      <c r="B271" s="68"/>
      <c r="C271" s="69"/>
      <c r="D271" s="70"/>
      <c r="E271" s="68"/>
    </row>
    <row r="272" spans="1:5">
      <c r="A272" s="68"/>
      <c r="B272" s="68"/>
      <c r="C272" s="69"/>
      <c r="D272" s="70"/>
      <c r="E272" s="68"/>
    </row>
    <row r="273" spans="1:5">
      <c r="A273" s="68"/>
      <c r="B273" s="68"/>
      <c r="C273" s="69"/>
      <c r="D273" s="70"/>
      <c r="E273" s="68"/>
    </row>
    <row r="274" spans="1:5">
      <c r="A274" s="68"/>
      <c r="B274" s="68"/>
      <c r="C274" s="69"/>
      <c r="D274" s="70"/>
      <c r="E274" s="68"/>
    </row>
    <row r="275" spans="1:5">
      <c r="A275" s="68"/>
      <c r="B275" s="68"/>
      <c r="C275" s="69"/>
      <c r="D275" s="70"/>
      <c r="E275" s="68"/>
    </row>
    <row r="276" spans="1:5">
      <c r="A276" s="68"/>
      <c r="B276" s="68"/>
      <c r="C276" s="69"/>
      <c r="D276" s="70"/>
      <c r="E276" s="68"/>
    </row>
    <row r="277" spans="1:5">
      <c r="A277" s="68"/>
      <c r="B277" s="68"/>
      <c r="C277" s="69"/>
      <c r="D277" s="70"/>
      <c r="E277" s="68"/>
    </row>
    <row r="278" spans="1:5">
      <c r="A278" s="68"/>
      <c r="B278" s="68"/>
      <c r="C278" s="69"/>
      <c r="D278" s="70"/>
      <c r="E278" s="68"/>
    </row>
    <row r="279" spans="1:5">
      <c r="A279" s="68"/>
      <c r="B279" s="68"/>
      <c r="C279" s="69"/>
      <c r="D279" s="70"/>
      <c r="E279" s="68"/>
    </row>
    <row r="280" spans="1:5">
      <c r="A280" s="68"/>
      <c r="B280" s="68"/>
      <c r="C280" s="69"/>
      <c r="D280" s="70"/>
      <c r="E280" s="68"/>
    </row>
    <row r="281" spans="1:5">
      <c r="A281" s="68"/>
      <c r="B281" s="68"/>
      <c r="C281" s="69"/>
      <c r="D281" s="70"/>
      <c r="E281" s="68"/>
    </row>
    <row r="282" spans="1:5">
      <c r="A282" s="68"/>
      <c r="B282" s="68"/>
      <c r="C282" s="69"/>
      <c r="D282" s="70"/>
      <c r="E282" s="68"/>
    </row>
    <row r="283" spans="1:5">
      <c r="A283" s="68"/>
      <c r="B283" s="68"/>
      <c r="C283" s="69"/>
      <c r="D283" s="70"/>
      <c r="E283" s="68"/>
    </row>
    <row r="284" spans="1:5">
      <c r="A284" s="68"/>
      <c r="B284" s="68"/>
      <c r="C284" s="69"/>
      <c r="D284" s="70"/>
      <c r="E284" s="68"/>
    </row>
    <row r="285" spans="1:5">
      <c r="A285" s="68"/>
      <c r="B285" s="68"/>
      <c r="C285" s="69"/>
      <c r="D285" s="70"/>
      <c r="E285" s="68"/>
    </row>
    <row r="286" spans="1:5">
      <c r="A286" s="68"/>
      <c r="B286" s="68"/>
      <c r="C286" s="69"/>
      <c r="D286" s="70"/>
      <c r="E286" s="68"/>
    </row>
    <row r="287" spans="1:5">
      <c r="A287" s="68"/>
      <c r="B287" s="68"/>
      <c r="C287" s="69"/>
      <c r="D287" s="70"/>
      <c r="E287" s="68"/>
    </row>
    <row r="288" spans="1:5">
      <c r="A288" s="68"/>
      <c r="B288" s="68"/>
      <c r="C288" s="69"/>
      <c r="D288" s="70"/>
      <c r="E288" s="68"/>
    </row>
    <row r="289" spans="1:5">
      <c r="A289" s="68"/>
      <c r="B289" s="68"/>
      <c r="C289" s="69"/>
      <c r="D289" s="70"/>
      <c r="E289" s="68"/>
    </row>
    <row r="290" spans="1:5">
      <c r="A290" s="68"/>
      <c r="B290" s="68"/>
      <c r="C290" s="69"/>
      <c r="D290" s="70"/>
      <c r="E290" s="68"/>
    </row>
    <row r="291" spans="1:5">
      <c r="A291" s="68"/>
      <c r="B291" s="68"/>
      <c r="C291" s="69"/>
      <c r="D291" s="70"/>
      <c r="E291" s="68"/>
    </row>
    <row r="292" spans="1:5">
      <c r="A292" s="68"/>
      <c r="B292" s="68"/>
      <c r="C292" s="69"/>
      <c r="D292" s="70"/>
      <c r="E292" s="68"/>
    </row>
    <row r="293" spans="1:5">
      <c r="A293" s="68"/>
      <c r="B293" s="68"/>
      <c r="C293" s="69"/>
      <c r="D293" s="70"/>
      <c r="E293" s="68"/>
    </row>
    <row r="294" spans="1:5">
      <c r="A294" s="68"/>
      <c r="B294" s="68"/>
      <c r="C294" s="69"/>
      <c r="D294" s="70"/>
      <c r="E294" s="68"/>
    </row>
    <row r="295" spans="1:5">
      <c r="A295" s="68"/>
      <c r="B295" s="68"/>
      <c r="C295" s="69"/>
      <c r="D295" s="70"/>
      <c r="E295" s="68"/>
    </row>
    <row r="296" spans="1:5">
      <c r="A296" s="68"/>
      <c r="B296" s="68"/>
      <c r="C296" s="69"/>
      <c r="D296" s="70"/>
      <c r="E296" s="68"/>
    </row>
    <row r="297" spans="1:5">
      <c r="A297" s="68"/>
      <c r="B297" s="68"/>
      <c r="C297" s="69"/>
      <c r="D297" s="70"/>
      <c r="E297" s="68"/>
    </row>
    <row r="298" spans="1:5">
      <c r="A298" s="68"/>
      <c r="B298" s="68"/>
      <c r="C298" s="69"/>
      <c r="D298" s="70"/>
      <c r="E298" s="68"/>
    </row>
    <row r="299" spans="1:5">
      <c r="A299" s="68"/>
      <c r="B299" s="68"/>
      <c r="C299" s="69"/>
      <c r="D299" s="70"/>
      <c r="E299" s="68"/>
    </row>
    <row r="300" spans="1:5">
      <c r="A300" s="68"/>
      <c r="B300" s="68"/>
      <c r="C300" s="69"/>
      <c r="D300" s="70"/>
      <c r="E300" s="68"/>
    </row>
    <row r="301" spans="1:5">
      <c r="A301" s="68"/>
      <c r="B301" s="68"/>
      <c r="C301" s="69"/>
      <c r="D301" s="70"/>
      <c r="E301" s="68"/>
    </row>
    <row r="302" spans="1:5">
      <c r="A302" s="68"/>
      <c r="B302" s="68"/>
      <c r="C302" s="69"/>
      <c r="D302" s="70"/>
      <c r="E302" s="68"/>
    </row>
    <row r="303" spans="1:5">
      <c r="A303" s="68"/>
      <c r="B303" s="68"/>
      <c r="C303" s="69"/>
      <c r="D303" s="70"/>
      <c r="E303" s="68"/>
    </row>
    <row r="304" spans="1:5">
      <c r="A304" s="68"/>
      <c r="B304" s="68"/>
      <c r="C304" s="69"/>
      <c r="D304" s="70"/>
      <c r="E304" s="68"/>
    </row>
    <row r="305" spans="1:5">
      <c r="A305" s="68"/>
      <c r="B305" s="68"/>
      <c r="C305" s="69"/>
      <c r="D305" s="70"/>
      <c r="E305" s="68"/>
    </row>
    <row r="306" spans="1:5">
      <c r="A306" s="68"/>
      <c r="B306" s="68"/>
      <c r="C306" s="69"/>
      <c r="D306" s="70"/>
      <c r="E306" s="68"/>
    </row>
    <row r="307" spans="1:5">
      <c r="A307" s="68"/>
      <c r="B307" s="68"/>
      <c r="C307" s="69"/>
      <c r="D307" s="70"/>
      <c r="E307" s="68"/>
    </row>
    <row r="308" spans="1:5">
      <c r="A308" s="68"/>
      <c r="B308" s="68"/>
      <c r="C308" s="69"/>
      <c r="D308" s="70"/>
      <c r="E308" s="68"/>
    </row>
    <row r="309" spans="1:5">
      <c r="A309" s="68"/>
      <c r="B309" s="68"/>
      <c r="C309" s="69"/>
      <c r="D309" s="70"/>
      <c r="E309" s="68"/>
    </row>
    <row r="310" spans="1:5">
      <c r="A310" s="68"/>
      <c r="B310" s="68"/>
      <c r="C310" s="69"/>
      <c r="D310" s="70"/>
      <c r="E310" s="68"/>
    </row>
    <row r="311" spans="1:5">
      <c r="A311" s="68"/>
      <c r="B311" s="68"/>
      <c r="C311" s="69"/>
      <c r="D311" s="70"/>
      <c r="E311" s="68"/>
    </row>
    <row r="312" spans="1:5">
      <c r="A312" s="68"/>
      <c r="B312" s="68"/>
      <c r="C312" s="69"/>
      <c r="D312" s="70"/>
      <c r="E312" s="68"/>
    </row>
    <row r="313" spans="1:5">
      <c r="A313" s="68"/>
      <c r="B313" s="68"/>
      <c r="C313" s="69"/>
      <c r="D313" s="70"/>
      <c r="E313" s="68"/>
    </row>
    <row r="314" spans="1:5">
      <c r="A314" s="68"/>
      <c r="B314" s="68"/>
      <c r="C314" s="69"/>
      <c r="D314" s="70"/>
      <c r="E314" s="68"/>
    </row>
    <row r="315" spans="1:5">
      <c r="A315" s="68"/>
      <c r="B315" s="68"/>
      <c r="C315" s="69"/>
      <c r="D315" s="70"/>
      <c r="E315" s="68"/>
    </row>
    <row r="316" spans="1:5">
      <c r="A316" s="68"/>
      <c r="B316" s="68"/>
      <c r="C316" s="69"/>
      <c r="D316" s="70"/>
      <c r="E316" s="68"/>
    </row>
    <row r="317" spans="1:5">
      <c r="A317" s="68"/>
      <c r="B317" s="68"/>
      <c r="C317" s="69"/>
      <c r="D317" s="70"/>
      <c r="E317" s="68"/>
    </row>
    <row r="318" spans="1:5">
      <c r="A318" s="68"/>
      <c r="B318" s="68"/>
      <c r="C318" s="69"/>
      <c r="D318" s="70"/>
      <c r="E318" s="68"/>
    </row>
    <row r="319" spans="1:5">
      <c r="A319" s="68"/>
      <c r="B319" s="68"/>
      <c r="C319" s="69"/>
      <c r="D319" s="70"/>
      <c r="E319" s="68"/>
    </row>
    <row r="320" spans="1:5">
      <c r="A320" s="68"/>
      <c r="B320" s="68"/>
      <c r="C320" s="69"/>
      <c r="D320" s="70"/>
      <c r="E320" s="68"/>
    </row>
    <row r="321" spans="1:5">
      <c r="A321" s="68"/>
      <c r="B321" s="68"/>
      <c r="C321" s="69"/>
      <c r="D321" s="70"/>
      <c r="E321" s="68"/>
    </row>
    <row r="322" spans="1:5">
      <c r="A322" s="68"/>
      <c r="B322" s="68"/>
      <c r="C322" s="69"/>
      <c r="D322" s="70"/>
      <c r="E322" s="68"/>
    </row>
    <row r="323" spans="1:5">
      <c r="A323" s="68"/>
      <c r="B323" s="68"/>
      <c r="C323" s="69"/>
      <c r="D323" s="70"/>
      <c r="E323" s="68"/>
    </row>
    <row r="324" spans="1:5">
      <c r="A324" s="68"/>
      <c r="B324" s="68"/>
      <c r="C324" s="69"/>
      <c r="D324" s="70"/>
      <c r="E324" s="68"/>
    </row>
    <row r="325" spans="1:5">
      <c r="A325" s="68"/>
      <c r="B325" s="68"/>
      <c r="C325" s="69"/>
      <c r="D325" s="70"/>
      <c r="E325" s="68"/>
    </row>
    <row r="326" spans="1:5">
      <c r="A326" s="68"/>
      <c r="B326" s="68"/>
      <c r="C326" s="69"/>
      <c r="D326" s="70"/>
      <c r="E326" s="68"/>
    </row>
    <row r="327" spans="1:5">
      <c r="A327" s="68"/>
      <c r="B327" s="68"/>
      <c r="C327" s="69"/>
      <c r="D327" s="70"/>
      <c r="E327" s="68"/>
    </row>
    <row r="328" spans="1:5">
      <c r="A328" s="68"/>
      <c r="B328" s="68"/>
      <c r="C328" s="69"/>
      <c r="D328" s="70"/>
      <c r="E328" s="68"/>
    </row>
    <row r="329" spans="1:5">
      <c r="A329" s="68"/>
      <c r="B329" s="68"/>
      <c r="C329" s="69"/>
      <c r="D329" s="70"/>
      <c r="E329" s="68"/>
    </row>
    <row r="330" spans="1:5">
      <c r="A330" s="68"/>
      <c r="B330" s="68"/>
      <c r="C330" s="69"/>
      <c r="D330" s="70"/>
      <c r="E330" s="68"/>
    </row>
    <row r="331" spans="1:5">
      <c r="A331" s="68"/>
      <c r="B331" s="68"/>
      <c r="C331" s="69"/>
      <c r="D331" s="70"/>
      <c r="E331" s="68"/>
    </row>
    <row r="332" spans="1:5">
      <c r="A332" s="68"/>
      <c r="B332" s="68"/>
      <c r="C332" s="69"/>
      <c r="D332" s="70"/>
      <c r="E332" s="68"/>
    </row>
    <row r="333" spans="1:5">
      <c r="A333" s="68"/>
      <c r="B333" s="68"/>
      <c r="C333" s="69"/>
      <c r="D333" s="70"/>
      <c r="E333" s="68"/>
    </row>
    <row r="334" spans="1:5">
      <c r="A334" s="68"/>
      <c r="B334" s="68"/>
      <c r="C334" s="69"/>
      <c r="D334" s="70"/>
      <c r="E334" s="68"/>
    </row>
    <row r="335" spans="1:5">
      <c r="A335" s="68"/>
      <c r="B335" s="68"/>
      <c r="C335" s="69"/>
      <c r="D335" s="70"/>
      <c r="E335" s="68"/>
    </row>
    <row r="336" spans="1:5">
      <c r="A336" s="68"/>
      <c r="B336" s="68"/>
      <c r="C336" s="69"/>
      <c r="D336" s="70"/>
      <c r="E336" s="68"/>
    </row>
    <row r="337" spans="1:5">
      <c r="A337" s="68"/>
      <c r="B337" s="68"/>
      <c r="C337" s="69"/>
      <c r="D337" s="70"/>
      <c r="E337" s="68"/>
    </row>
    <row r="338" spans="1:5">
      <c r="A338" s="68"/>
      <c r="B338" s="68"/>
      <c r="C338" s="69"/>
      <c r="D338" s="70"/>
      <c r="E338" s="68"/>
    </row>
    <row r="339" spans="1:5">
      <c r="A339" s="68"/>
      <c r="B339" s="68"/>
      <c r="C339" s="69"/>
      <c r="D339" s="70"/>
      <c r="E339" s="68"/>
    </row>
    <row r="340" spans="1:5">
      <c r="A340" s="68"/>
      <c r="B340" s="68"/>
      <c r="C340" s="69"/>
      <c r="D340" s="70"/>
      <c r="E340" s="68"/>
    </row>
    <row r="341" spans="1:5">
      <c r="A341" s="68"/>
      <c r="B341" s="68"/>
      <c r="C341" s="69"/>
      <c r="D341" s="70"/>
      <c r="E341" s="68"/>
    </row>
    <row r="342" spans="1:5">
      <c r="A342" s="68"/>
      <c r="B342" s="68"/>
      <c r="C342" s="69"/>
      <c r="D342" s="70"/>
      <c r="E342" s="68"/>
    </row>
    <row r="343" spans="1:5">
      <c r="A343" s="68"/>
      <c r="B343" s="68"/>
      <c r="C343" s="69"/>
      <c r="D343" s="70"/>
      <c r="E343" s="68"/>
    </row>
    <row r="344" spans="1:5">
      <c r="A344" s="68"/>
      <c r="B344" s="68"/>
      <c r="C344" s="69"/>
      <c r="D344" s="70"/>
      <c r="E344" s="68"/>
    </row>
    <row r="345" spans="1:5">
      <c r="A345" s="68"/>
      <c r="B345" s="68"/>
      <c r="C345" s="69"/>
      <c r="D345" s="70"/>
      <c r="E345" s="68"/>
    </row>
    <row r="346" spans="1:5">
      <c r="A346" s="68"/>
      <c r="B346" s="68"/>
      <c r="C346" s="69"/>
      <c r="D346" s="70"/>
      <c r="E346" s="68"/>
    </row>
    <row r="347" spans="1:5">
      <c r="A347" s="68"/>
      <c r="B347" s="68"/>
      <c r="C347" s="69"/>
      <c r="D347" s="70"/>
      <c r="E347" s="68"/>
    </row>
    <row r="348" spans="1:5">
      <c r="A348" s="68"/>
      <c r="B348" s="68"/>
      <c r="C348" s="69"/>
      <c r="D348" s="70"/>
      <c r="E348" s="68"/>
    </row>
    <row r="349" spans="1:5">
      <c r="A349" s="68"/>
      <c r="B349" s="68"/>
      <c r="C349" s="69"/>
      <c r="D349" s="70"/>
      <c r="E349" s="68"/>
    </row>
    <row r="350" spans="1:5">
      <c r="A350" s="68"/>
      <c r="B350" s="68"/>
      <c r="C350" s="69"/>
      <c r="D350" s="70"/>
      <c r="E350" s="68"/>
    </row>
    <row r="351" spans="1:5">
      <c r="A351" s="68"/>
      <c r="B351" s="68"/>
      <c r="C351" s="69"/>
      <c r="D351" s="70"/>
      <c r="E351" s="68"/>
    </row>
    <row r="352" spans="1:5">
      <c r="A352" s="68"/>
      <c r="B352" s="68"/>
      <c r="C352" s="69"/>
      <c r="D352" s="70"/>
      <c r="E352" s="68"/>
    </row>
    <row r="353" spans="1:5">
      <c r="A353" s="68"/>
      <c r="B353" s="68"/>
      <c r="C353" s="69"/>
      <c r="D353" s="70"/>
      <c r="E353" s="68"/>
    </row>
    <row r="354" spans="1:5">
      <c r="A354" s="68"/>
      <c r="B354" s="68"/>
      <c r="C354" s="69"/>
      <c r="D354" s="70"/>
      <c r="E354" s="68"/>
    </row>
    <row r="355" spans="1:5">
      <c r="A355" s="68"/>
      <c r="B355" s="68"/>
      <c r="C355" s="69"/>
      <c r="D355" s="70"/>
      <c r="E355" s="68"/>
    </row>
    <row r="356" spans="1:5">
      <c r="A356" s="68"/>
      <c r="B356" s="68"/>
      <c r="C356" s="69"/>
      <c r="D356" s="70"/>
      <c r="E356" s="68"/>
    </row>
    <row r="357" spans="1:5">
      <c r="A357" s="68"/>
      <c r="B357" s="68"/>
      <c r="C357" s="69"/>
      <c r="D357" s="70"/>
      <c r="E357" s="68"/>
    </row>
    <row r="358" spans="1:5">
      <c r="A358" s="68"/>
      <c r="B358" s="68"/>
      <c r="C358" s="69"/>
      <c r="D358" s="70"/>
      <c r="E358" s="68"/>
    </row>
    <row r="359" spans="1:5">
      <c r="A359" s="68"/>
      <c r="B359" s="68"/>
      <c r="C359" s="69"/>
      <c r="D359" s="70"/>
      <c r="E359" s="68"/>
    </row>
    <row r="360" spans="1:5">
      <c r="A360" s="68"/>
      <c r="B360" s="68"/>
      <c r="C360" s="69"/>
      <c r="D360" s="70"/>
      <c r="E360" s="68"/>
    </row>
    <row r="361" spans="1:5">
      <c r="A361" s="68"/>
      <c r="B361" s="68"/>
      <c r="C361" s="69"/>
      <c r="D361" s="70"/>
      <c r="E361" s="68"/>
    </row>
    <row r="362" spans="1:5">
      <c r="A362" s="68"/>
      <c r="B362" s="68"/>
      <c r="C362" s="69"/>
      <c r="D362" s="70"/>
      <c r="E362" s="68"/>
    </row>
    <row r="363" spans="1:5">
      <c r="A363" s="68"/>
      <c r="B363" s="68"/>
      <c r="C363" s="69"/>
      <c r="D363" s="70"/>
      <c r="E363" s="68"/>
    </row>
    <row r="364" spans="1:5">
      <c r="A364" s="68"/>
      <c r="B364" s="68"/>
      <c r="C364" s="69"/>
      <c r="D364" s="70"/>
      <c r="E364" s="68"/>
    </row>
    <row r="365" spans="1:5">
      <c r="A365" s="68"/>
      <c r="B365" s="68"/>
      <c r="C365" s="69"/>
      <c r="D365" s="70"/>
      <c r="E365" s="68"/>
    </row>
    <row r="366" spans="1:5">
      <c r="A366" s="68"/>
      <c r="B366" s="68"/>
      <c r="C366" s="69"/>
      <c r="D366" s="70"/>
      <c r="E366" s="68"/>
    </row>
    <row r="367" spans="1:5">
      <c r="A367" s="68"/>
      <c r="B367" s="68"/>
      <c r="C367" s="69"/>
      <c r="D367" s="70"/>
      <c r="E367" s="68"/>
    </row>
    <row r="368" spans="1:5">
      <c r="A368" s="68"/>
      <c r="B368" s="68"/>
      <c r="C368" s="69"/>
      <c r="D368" s="70"/>
      <c r="E368" s="68"/>
    </row>
    <row r="369" spans="1:5">
      <c r="A369" s="68"/>
      <c r="B369" s="68"/>
      <c r="C369" s="69"/>
      <c r="D369" s="70"/>
      <c r="E369" s="68"/>
    </row>
    <row r="370" spans="1:5">
      <c r="A370" s="68"/>
      <c r="B370" s="68"/>
      <c r="C370" s="69"/>
      <c r="D370" s="70"/>
      <c r="E370" s="68"/>
    </row>
    <row r="371" spans="1:5">
      <c r="A371" s="68"/>
      <c r="B371" s="68"/>
      <c r="C371" s="69"/>
      <c r="D371" s="70"/>
      <c r="E371" s="68"/>
    </row>
    <row r="372" spans="1:5">
      <c r="A372" s="68"/>
      <c r="B372" s="68"/>
      <c r="C372" s="69"/>
      <c r="D372" s="70"/>
      <c r="E372" s="68"/>
    </row>
    <row r="373" spans="1:5">
      <c r="A373" s="68"/>
      <c r="B373" s="68"/>
      <c r="C373" s="69"/>
      <c r="D373" s="70"/>
      <c r="E373" s="68"/>
    </row>
    <row r="374" spans="1:5">
      <c r="A374" s="68"/>
      <c r="B374" s="68"/>
      <c r="C374" s="69"/>
      <c r="D374" s="70"/>
      <c r="E374" s="68"/>
    </row>
    <row r="375" spans="1:5">
      <c r="A375" s="68"/>
      <c r="B375" s="68"/>
      <c r="C375" s="69"/>
      <c r="D375" s="70"/>
      <c r="E375" s="68"/>
    </row>
    <row r="376" spans="1:5">
      <c r="A376" s="68"/>
      <c r="B376" s="68"/>
      <c r="C376" s="69"/>
      <c r="D376" s="70"/>
      <c r="E376" s="68"/>
    </row>
    <row r="377" spans="1:5">
      <c r="A377" s="68"/>
      <c r="B377" s="68"/>
      <c r="C377" s="69"/>
      <c r="D377" s="70"/>
      <c r="E377" s="68"/>
    </row>
    <row r="378" spans="1:5">
      <c r="A378" s="68"/>
      <c r="B378" s="68"/>
      <c r="C378" s="69"/>
      <c r="D378" s="70"/>
      <c r="E378" s="68"/>
    </row>
    <row r="379" spans="1:5">
      <c r="A379" s="68"/>
      <c r="B379" s="68"/>
      <c r="C379" s="69"/>
      <c r="D379" s="70"/>
      <c r="E379" s="68"/>
    </row>
    <row r="380" spans="1:5">
      <c r="A380" s="68"/>
      <c r="B380" s="68"/>
      <c r="C380" s="69"/>
      <c r="D380" s="70"/>
      <c r="E380" s="68"/>
    </row>
    <row r="381" spans="1:5">
      <c r="A381" s="68"/>
      <c r="B381" s="68"/>
      <c r="C381" s="69"/>
      <c r="D381" s="70"/>
      <c r="E381" s="68"/>
    </row>
    <row r="382" spans="1:5">
      <c r="A382" s="68"/>
      <c r="B382" s="68"/>
      <c r="C382" s="69"/>
      <c r="D382" s="70"/>
      <c r="E382" s="68"/>
    </row>
    <row r="383" spans="1:5">
      <c r="A383" s="68"/>
      <c r="B383" s="68"/>
      <c r="C383" s="69"/>
      <c r="D383" s="70"/>
      <c r="E383" s="68"/>
    </row>
    <row r="384" spans="1:5">
      <c r="A384" s="68"/>
      <c r="B384" s="68"/>
      <c r="C384" s="69"/>
      <c r="D384" s="70"/>
      <c r="E384" s="68"/>
    </row>
    <row r="385" spans="1:5">
      <c r="A385" s="68"/>
      <c r="B385" s="68"/>
      <c r="C385" s="69"/>
      <c r="D385" s="70"/>
      <c r="E385" s="68"/>
    </row>
    <row r="386" spans="1:5">
      <c r="A386" s="68"/>
      <c r="B386" s="68"/>
      <c r="C386" s="69"/>
      <c r="D386" s="70"/>
      <c r="E386" s="68"/>
    </row>
    <row r="387" spans="1:5">
      <c r="A387" s="68"/>
      <c r="B387" s="68"/>
      <c r="C387" s="69"/>
      <c r="D387" s="70"/>
      <c r="E387" s="68"/>
    </row>
    <row r="388" spans="1:5">
      <c r="A388" s="68"/>
      <c r="B388" s="68"/>
      <c r="C388" s="69"/>
      <c r="D388" s="70"/>
      <c r="E388" s="68"/>
    </row>
    <row r="389" spans="1:5">
      <c r="A389" s="68"/>
      <c r="B389" s="68"/>
      <c r="C389" s="69"/>
      <c r="D389" s="70"/>
      <c r="E389" s="68"/>
    </row>
    <row r="390" spans="1:5">
      <c r="A390" s="68"/>
      <c r="B390" s="68"/>
      <c r="C390" s="69"/>
      <c r="D390" s="70"/>
      <c r="E390" s="68"/>
    </row>
    <row r="391" spans="1:5">
      <c r="A391" s="68"/>
      <c r="B391" s="68"/>
      <c r="C391" s="69"/>
      <c r="D391" s="70"/>
      <c r="E391" s="68"/>
    </row>
    <row r="392" spans="1:5">
      <c r="A392" s="68"/>
      <c r="B392" s="68"/>
      <c r="C392" s="69"/>
      <c r="D392" s="70"/>
      <c r="E392" s="68"/>
    </row>
    <row r="393" spans="1:5">
      <c r="A393" s="68"/>
      <c r="B393" s="68"/>
      <c r="C393" s="69"/>
      <c r="D393" s="70"/>
      <c r="E393" s="68"/>
    </row>
    <row r="394" spans="1:5">
      <c r="A394" s="68"/>
      <c r="B394" s="68"/>
      <c r="C394" s="69"/>
      <c r="D394" s="70"/>
      <c r="E394" s="68"/>
    </row>
    <row r="395" spans="1:5">
      <c r="A395" s="68"/>
      <c r="B395" s="68"/>
      <c r="C395" s="69"/>
      <c r="D395" s="70"/>
      <c r="E395" s="68"/>
    </row>
    <row r="396" spans="1:5">
      <c r="A396" s="68"/>
      <c r="B396" s="68"/>
      <c r="C396" s="69"/>
      <c r="D396" s="70"/>
      <c r="E396" s="68"/>
    </row>
    <row r="397" spans="1:5">
      <c r="A397" s="68"/>
      <c r="B397" s="68"/>
      <c r="C397" s="69"/>
      <c r="D397" s="70"/>
      <c r="E397" s="68"/>
    </row>
    <row r="398" spans="1:5">
      <c r="A398" s="68"/>
      <c r="B398" s="68"/>
      <c r="C398" s="69"/>
      <c r="D398" s="70"/>
      <c r="E398" s="68"/>
    </row>
    <row r="399" spans="1:5">
      <c r="A399" s="68"/>
      <c r="B399" s="68"/>
      <c r="C399" s="69"/>
      <c r="D399" s="70"/>
      <c r="E399" s="68"/>
    </row>
    <row r="400" spans="1:5">
      <c r="A400" s="68"/>
      <c r="B400" s="68"/>
      <c r="C400" s="69"/>
      <c r="D400" s="70"/>
      <c r="E400" s="68"/>
    </row>
  </sheetData>
  <phoneticPr fontId="1" type="noConversion"/>
  <dataValidations count="1">
    <dataValidation type="list" allowBlank="1" showInputMessage="1" showErrorMessage="1" sqref="B2:B400">
      <formula1>핵심운용인력변경구분</formula1>
    </dataValidation>
  </dataValidations>
  <pageMargins left="0.7" right="0.7" top="0.75" bottom="0.75" header="0.3" footer="0.3"/>
</worksheet>
</file>

<file path=xl/worksheets/sheet16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sheetPr codeName="Sheet23">
    <tabColor rgb="FFFFC000"/>
  </sheetPr>
  <dimension ref="D1:S48"/>
  <sheetViews>
    <sheetView topLeftCell="D4" zoomScale="85" zoomScaleNormal="85" workbookViewId="0">
      <selection activeCell="D4" sqref="D4:H4"/>
    </sheetView>
  </sheetViews>
  <sheetFormatPr defaultColWidth="9" defaultRowHeight="13.5"/>
  <cols>
    <col min="1" max="3" width="0" style="35" hidden="1" customWidth="1"/>
    <col min="4" max="4" width="42.75" style="35" bestFit="1" customWidth="1"/>
    <col min="5" max="5" width="15.375" style="35" customWidth="1"/>
    <col min="6" max="6" width="15.625" style="35" customWidth="1"/>
    <col min="7" max="7" width="40.625" style="35" customWidth="1"/>
    <col min="8" max="8" width="58.625" style="35" customWidth="1"/>
    <col min="9" max="9" width="19.375" style="35" customWidth="1"/>
    <col min="10" max="10" width="20.875" style="35" customWidth="1"/>
    <col min="11" max="12" width="9.875" style="35" bestFit="1" customWidth="1"/>
    <col min="13" max="13" width="10.25" style="35" customWidth="1"/>
    <col min="14" max="16384" width="9" style="35"/>
  </cols>
  <sheetData>
    <row r="1" spans="4:19" hidden="1"/>
    <row r="2" spans="4:19" hidden="1"/>
    <row r="3" spans="4:19" ht="21" hidden="1" customHeight="1"/>
    <row r="4" spans="4:19" ht="35.65" customHeight="1">
      <c r="D4" s="536" t="s">
        <v>382</v>
      </c>
      <c r="E4" s="562"/>
      <c r="F4" s="562"/>
      <c r="G4" s="562"/>
      <c r="H4" s="563"/>
      <c r="I4" s="535" t="s">
        <v>1134</v>
      </c>
      <c r="J4" s="535"/>
      <c r="K4" s="536" t="s">
        <v>383</v>
      </c>
      <c r="L4" s="528"/>
      <c r="M4" s="529"/>
      <c r="N4" s="535" t="s">
        <v>384</v>
      </c>
      <c r="P4" s="231"/>
      <c r="Q4" s="180"/>
      <c r="R4" s="180"/>
      <c r="S4" s="180"/>
    </row>
    <row r="5" spans="4:19" ht="27">
      <c r="D5" s="54" t="s">
        <v>385</v>
      </c>
      <c r="E5" s="54" t="s">
        <v>386</v>
      </c>
      <c r="F5" s="49" t="s">
        <v>387</v>
      </c>
      <c r="G5" s="236" t="s">
        <v>867</v>
      </c>
      <c r="H5" s="237" t="s">
        <v>388</v>
      </c>
      <c r="I5" s="236" t="s">
        <v>868</v>
      </c>
      <c r="J5" s="235" t="s">
        <v>869</v>
      </c>
      <c r="K5" s="54" t="s">
        <v>364</v>
      </c>
      <c r="L5" s="54" t="s">
        <v>365</v>
      </c>
      <c r="M5" s="54" t="s">
        <v>389</v>
      </c>
      <c r="N5" s="535"/>
      <c r="P5" s="232"/>
    </row>
    <row r="6" spans="4:19" hidden="1">
      <c r="D6" s="16"/>
      <c r="E6" s="16"/>
      <c r="F6" s="60"/>
      <c r="G6" s="61"/>
      <c r="H6" s="61"/>
      <c r="I6" s="16"/>
      <c r="J6" s="16"/>
      <c r="K6" s="16"/>
      <c r="L6" s="16"/>
      <c r="M6" s="62"/>
      <c r="N6" s="16"/>
    </row>
    <row r="7" spans="4:19" hidden="1">
      <c r="D7" s="16"/>
      <c r="E7" s="16"/>
      <c r="F7" s="60"/>
      <c r="G7" s="61"/>
      <c r="H7" s="61"/>
      <c r="I7" s="16"/>
      <c r="J7" s="16"/>
      <c r="K7" s="16"/>
      <c r="L7" s="16"/>
      <c r="M7" s="62"/>
      <c r="N7" s="16"/>
    </row>
    <row r="8" spans="4:19" hidden="1">
      <c r="D8" s="16"/>
      <c r="E8" s="16"/>
      <c r="F8" s="60"/>
      <c r="G8" s="61"/>
      <c r="H8" s="61"/>
      <c r="I8" s="16"/>
      <c r="J8" s="16"/>
      <c r="K8" s="16"/>
      <c r="L8" s="16"/>
      <c r="M8" s="62"/>
      <c r="N8" s="16"/>
    </row>
    <row r="9" spans="4:19" hidden="1">
      <c r="D9" s="16"/>
      <c r="E9" s="16"/>
      <c r="F9" s="60"/>
      <c r="G9" s="61"/>
      <c r="H9" s="61"/>
      <c r="I9" s="16"/>
      <c r="J9" s="16"/>
      <c r="K9" s="16"/>
      <c r="L9" s="16"/>
      <c r="M9" s="62"/>
      <c r="N9" s="16"/>
    </row>
    <row r="10" spans="4:19" hidden="1">
      <c r="D10" s="16"/>
      <c r="E10" s="16"/>
      <c r="F10" s="60"/>
      <c r="G10" s="61"/>
      <c r="H10" s="61"/>
      <c r="I10" s="16"/>
      <c r="J10" s="16"/>
      <c r="K10" s="16"/>
      <c r="L10" s="16"/>
      <c r="M10" s="62"/>
      <c r="N10" s="16"/>
    </row>
    <row r="11" spans="4:19">
      <c r="D11" s="175" t="s">
        <v>1188</v>
      </c>
      <c r="E11" s="48" t="s">
        <v>1184</v>
      </c>
      <c r="F11" s="202" t="s">
        <v>1185</v>
      </c>
      <c r="G11" s="179" t="s">
        <v>1176</v>
      </c>
      <c r="H11" s="61" t="s">
        <v>1189</v>
      </c>
      <c r="I11" s="16" t="s">
        <v>1183</v>
      </c>
      <c r="J11" s="64">
        <v>5000</v>
      </c>
      <c r="K11" s="58" t="d">
        <v>2024-01-01</v>
      </c>
      <c r="L11" s="58" t="d">
        <v>2024-01-01</v>
      </c>
      <c r="M11" s="65">
        <f>IF(ISBLANK(K11),"",DATEDIF(K11,L11,"d")/365)</f>
        <v>0</v>
      </c>
      <c r="N11" s="239" t="s">
        <v>113</v>
      </c>
    </row>
    <row r="12" spans="4:19">
      <c r="D12" s="175" t="s">
        <v>1190</v>
      </c>
      <c r="E12" s="48" t="s">
        <v>1186</v>
      </c>
      <c r="F12" s="63" t="s">
        <v>1187</v>
      </c>
      <c r="G12" s="179" t="s">
        <v>1177</v>
      </c>
      <c r="H12" s="61" t="s">
        <v>1191</v>
      </c>
      <c r="I12" s="16" t="s">
        <v>1183</v>
      </c>
      <c r="J12" s="64">
        <v>20000</v>
      </c>
      <c r="K12" s="58" t="d">
        <v>2023-07-15</v>
      </c>
      <c r="L12" s="58" t="d">
        <v>2026-01-15</v>
      </c>
      <c r="M12" s="65">
        <f>IF(ISBLANK(K12),"",DATEDIF(K12,L12,"d")/365)</f>
        <v>2.506849315068493</v>
      </c>
      <c r="N12" s="239" t="s">
        <v>113</v>
      </c>
    </row>
    <row r="13" spans="4:19">
      <c r="D13" s="16" t="s">
        <v>1181</v>
      </c>
      <c r="E13" s="48" t="s">
        <v>1179</v>
      </c>
      <c r="F13" s="63" t="s">
        <v>1180</v>
      </c>
      <c r="G13" s="179" t="s">
        <v>1178</v>
      </c>
      <c r="H13" s="61" t="s">
        <v>1182</v>
      </c>
      <c r="I13" s="16" t="s">
        <v>1183</v>
      </c>
      <c r="J13" s="64"/>
      <c r="K13" s="58" t="d">
        <v>2024-01-01</v>
      </c>
      <c r="L13" s="58" t="d">
        <v>2025-12-01</v>
      </c>
      <c r="M13" s="65">
        <f>IF(ISBLANK(K13),"",DATEDIF(K13,L13,"d")/365)</f>
        <v>1.9178082191780821</v>
      </c>
      <c r="N13" s="239" t="s">
        <v>113</v>
      </c>
    </row>
    <row r="14" spans="4:19">
      <c r="D14" s="16"/>
      <c r="E14" s="48"/>
      <c r="F14" s="63"/>
      <c r="G14" s="179"/>
      <c r="H14" s="61"/>
      <c r="I14" s="16"/>
      <c r="J14" s="64"/>
      <c r="K14" s="58"/>
      <c r="L14" s="58"/>
      <c r="M14" s="65" t="str">
        <f>IF(ISBLANK(K14),"",DATEDIF(K14,L14,"d")/365)</f>
        <v/>
      </c>
      <c r="N14" s="239"/>
    </row>
    <row r="15" spans="4:19">
      <c r="D15" s="16"/>
      <c r="E15" s="48"/>
      <c r="F15" s="63"/>
      <c r="G15" s="179"/>
      <c r="H15" s="61"/>
      <c r="I15" s="16"/>
      <c r="J15" s="64"/>
      <c r="K15" s="58"/>
      <c r="L15" s="58"/>
      <c r="M15" s="65" t="str">
        <f>IF(ISBLANK(K15),"",DATEDIF(K15,L15,"d")/365)</f>
        <v/>
      </c>
      <c r="N15" s="239"/>
    </row>
    <row r="16" spans="4:19">
      <c r="D16" s="16"/>
      <c r="E16" s="48"/>
      <c r="F16" s="63"/>
      <c r="G16" s="179"/>
      <c r="H16" s="61"/>
      <c r="I16" s="16"/>
      <c r="J16" s="64"/>
      <c r="K16" s="58"/>
      <c r="L16" s="58"/>
      <c r="M16" s="65" t="str">
        <f t="shared" ref="M16:M48" si="0">IF(ISBLANK(K16),"",DATEDIF(K16,L16,"d")/365)</f>
        <v/>
      </c>
      <c r="N16" s="239"/>
    </row>
    <row r="17" spans="4:14">
      <c r="D17" s="16"/>
      <c r="E17" s="48"/>
      <c r="F17" s="63"/>
      <c r="G17" s="179"/>
      <c r="H17" s="61"/>
      <c r="I17" s="16"/>
      <c r="J17" s="64"/>
      <c r="K17" s="58"/>
      <c r="L17" s="58"/>
      <c r="M17" s="65" t="str">
        <f t="shared" si="0"/>
        <v/>
      </c>
      <c r="N17" s="239"/>
    </row>
    <row r="18" spans="4:14">
      <c r="D18" s="16"/>
      <c r="E18" s="48"/>
      <c r="F18" s="63"/>
      <c r="G18" s="179"/>
      <c r="H18" s="61"/>
      <c r="I18" s="16"/>
      <c r="J18" s="64"/>
      <c r="K18" s="58"/>
      <c r="L18" s="58"/>
      <c r="M18" s="65" t="str">
        <f t="shared" si="0"/>
        <v/>
      </c>
      <c r="N18" s="239"/>
    </row>
    <row r="19" spans="4:14">
      <c r="D19" s="16"/>
      <c r="E19" s="48"/>
      <c r="F19" s="63"/>
      <c r="G19" s="179"/>
      <c r="H19" s="61"/>
      <c r="I19" s="16"/>
      <c r="J19" s="64"/>
      <c r="K19" s="58"/>
      <c r="L19" s="58"/>
      <c r="M19" s="65" t="str">
        <f t="shared" si="0"/>
        <v/>
      </c>
      <c r="N19" s="239"/>
    </row>
    <row r="20" spans="4:14">
      <c r="D20" s="175"/>
      <c r="E20" s="202"/>
      <c r="F20" s="202"/>
      <c r="G20" s="179"/>
      <c r="H20" s="175"/>
      <c r="I20" s="175"/>
      <c r="J20" s="64"/>
      <c r="K20" s="58"/>
      <c r="L20" s="58"/>
      <c r="M20" s="65" t="str">
        <f t="shared" si="0"/>
        <v/>
      </c>
      <c r="N20" s="239"/>
    </row>
    <row r="21" spans="4:14">
      <c r="D21" s="177"/>
      <c r="E21" s="177"/>
      <c r="F21" s="177"/>
      <c r="G21" s="179"/>
      <c r="H21" s="177"/>
      <c r="I21" s="177"/>
      <c r="J21" s="177"/>
      <c r="K21" s="58"/>
      <c r="L21" s="58"/>
      <c r="M21" s="65" t="str">
        <f t="shared" si="0"/>
        <v/>
      </c>
      <c r="N21" s="240"/>
    </row>
    <row r="22" spans="4:14">
      <c r="D22" s="177"/>
      <c r="E22" s="177"/>
      <c r="F22" s="177"/>
      <c r="G22" s="179"/>
      <c r="H22" s="177"/>
      <c r="I22" s="177"/>
      <c r="J22" s="177"/>
      <c r="K22" s="58"/>
      <c r="L22" s="58"/>
      <c r="M22" s="65" t="str">
        <f t="shared" si="0"/>
        <v/>
      </c>
      <c r="N22" s="240"/>
    </row>
    <row r="23" spans="4:14">
      <c r="D23" s="177"/>
      <c r="E23" s="177"/>
      <c r="F23" s="177"/>
      <c r="G23" s="179"/>
      <c r="H23" s="177"/>
      <c r="I23" s="177"/>
      <c r="J23" s="177"/>
      <c r="K23" s="58"/>
      <c r="L23" s="58"/>
      <c r="M23" s="65" t="str">
        <f t="shared" si="0"/>
        <v/>
      </c>
      <c r="N23" s="240"/>
    </row>
    <row r="24" spans="4:14">
      <c r="D24" s="177"/>
      <c r="E24" s="177"/>
      <c r="F24" s="177"/>
      <c r="G24" s="179"/>
      <c r="H24" s="177"/>
      <c r="I24" s="177"/>
      <c r="J24" s="177"/>
      <c r="K24" s="58"/>
      <c r="L24" s="58"/>
      <c r="M24" s="65" t="str">
        <f t="shared" si="0"/>
        <v/>
      </c>
      <c r="N24" s="240"/>
    </row>
    <row r="25" spans="4:14">
      <c r="D25" s="177"/>
      <c r="E25" s="177"/>
      <c r="F25" s="177"/>
      <c r="G25" s="179"/>
      <c r="H25" s="177"/>
      <c r="I25" s="177"/>
      <c r="J25" s="177"/>
      <c r="K25" s="58"/>
      <c r="L25" s="58"/>
      <c r="M25" s="65" t="str">
        <f t="shared" si="0"/>
        <v/>
      </c>
      <c r="N25" s="240"/>
    </row>
    <row r="26" spans="4:14">
      <c r="D26" s="177"/>
      <c r="E26" s="177"/>
      <c r="F26" s="177"/>
      <c r="G26" s="179"/>
      <c r="H26" s="177"/>
      <c r="I26" s="177"/>
      <c r="J26" s="177"/>
      <c r="K26" s="58"/>
      <c r="L26" s="58"/>
      <c r="M26" s="65" t="str">
        <f t="shared" si="0"/>
        <v/>
      </c>
      <c r="N26" s="240"/>
    </row>
    <row r="27" spans="4:14">
      <c r="D27" s="177"/>
      <c r="E27" s="177"/>
      <c r="F27" s="177"/>
      <c r="G27" s="179"/>
      <c r="H27" s="177"/>
      <c r="I27" s="177"/>
      <c r="J27" s="177"/>
      <c r="K27" s="58"/>
      <c r="L27" s="58"/>
      <c r="M27" s="65" t="str">
        <f t="shared" si="0"/>
        <v/>
      </c>
      <c r="N27" s="240"/>
    </row>
    <row r="28" spans="4:14">
      <c r="D28" s="177"/>
      <c r="E28" s="177"/>
      <c r="F28" s="177"/>
      <c r="G28" s="179"/>
      <c r="H28" s="177"/>
      <c r="I28" s="177"/>
      <c r="J28" s="177"/>
      <c r="K28" s="58"/>
      <c r="L28" s="58"/>
      <c r="M28" s="65" t="str">
        <f t="shared" si="0"/>
        <v/>
      </c>
      <c r="N28" s="240"/>
    </row>
    <row r="29" spans="4:14">
      <c r="D29" s="177"/>
      <c r="E29" s="177"/>
      <c r="F29" s="177"/>
      <c r="G29" s="179"/>
      <c r="H29" s="177"/>
      <c r="I29" s="177"/>
      <c r="J29" s="177"/>
      <c r="K29" s="58"/>
      <c r="L29" s="58"/>
      <c r="M29" s="65" t="str">
        <f t="shared" si="0"/>
        <v/>
      </c>
      <c r="N29" s="240"/>
    </row>
    <row r="30" spans="4:14">
      <c r="D30" s="177"/>
      <c r="E30" s="177"/>
      <c r="F30" s="177"/>
      <c r="G30" s="179"/>
      <c r="H30" s="177"/>
      <c r="I30" s="177"/>
      <c r="J30" s="177"/>
      <c r="K30" s="58"/>
      <c r="L30" s="58"/>
      <c r="M30" s="65" t="str">
        <f t="shared" si="0"/>
        <v/>
      </c>
      <c r="N30" s="240"/>
    </row>
    <row r="31" spans="4:14">
      <c r="D31" s="177"/>
      <c r="E31" s="177"/>
      <c r="F31" s="177"/>
      <c r="G31" s="179"/>
      <c r="H31" s="177"/>
      <c r="I31" s="177"/>
      <c r="J31" s="177"/>
      <c r="K31" s="58"/>
      <c r="L31" s="58"/>
      <c r="M31" s="65" t="str">
        <f t="shared" si="0"/>
        <v/>
      </c>
      <c r="N31" s="240"/>
    </row>
    <row r="32" spans="4:14">
      <c r="D32" s="177"/>
      <c r="E32" s="177"/>
      <c r="F32" s="177"/>
      <c r="G32" s="179"/>
      <c r="H32" s="177"/>
      <c r="I32" s="177"/>
      <c r="J32" s="177"/>
      <c r="K32" s="58"/>
      <c r="L32" s="58"/>
      <c r="M32" s="65" t="str">
        <f t="shared" si="0"/>
        <v/>
      </c>
      <c r="N32" s="240"/>
    </row>
    <row r="33" spans="4:14">
      <c r="D33" s="177"/>
      <c r="E33" s="177"/>
      <c r="F33" s="177"/>
      <c r="G33" s="238"/>
      <c r="H33" s="177"/>
      <c r="I33" s="177"/>
      <c r="J33" s="177"/>
      <c r="K33" s="177"/>
      <c r="L33" s="177"/>
      <c r="M33" s="65" t="str">
        <f t="shared" si="0"/>
        <v/>
      </c>
      <c r="N33" s="238"/>
    </row>
    <row r="34" spans="4:14">
      <c r="D34" s="177"/>
      <c r="E34" s="177"/>
      <c r="F34" s="177"/>
      <c r="G34" s="238"/>
      <c r="H34" s="177"/>
      <c r="I34" s="177"/>
      <c r="J34" s="177"/>
      <c r="K34" s="177"/>
      <c r="L34" s="177"/>
      <c r="M34" s="65" t="str">
        <f t="shared" si="0"/>
        <v/>
      </c>
      <c r="N34" s="238"/>
    </row>
    <row r="35" spans="4:14">
      <c r="D35" s="177"/>
      <c r="E35" s="177"/>
      <c r="F35" s="177"/>
      <c r="G35" s="238"/>
      <c r="H35" s="177"/>
      <c r="I35" s="177"/>
      <c r="J35" s="177"/>
      <c r="K35" s="177"/>
      <c r="L35" s="177"/>
      <c r="M35" s="65" t="str">
        <f t="shared" si="0"/>
        <v/>
      </c>
      <c r="N35" s="238"/>
    </row>
    <row r="36" spans="4:14">
      <c r="D36" s="177"/>
      <c r="E36" s="177"/>
      <c r="F36" s="177"/>
      <c r="G36" s="238"/>
      <c r="H36" s="177"/>
      <c r="I36" s="177"/>
      <c r="J36" s="177"/>
      <c r="K36" s="177"/>
      <c r="L36" s="177"/>
      <c r="M36" s="65" t="str">
        <f t="shared" si="0"/>
        <v/>
      </c>
      <c r="N36" s="238"/>
    </row>
    <row r="37" spans="4:14">
      <c r="D37" s="177"/>
      <c r="E37" s="177"/>
      <c r="F37" s="177"/>
      <c r="G37" s="238"/>
      <c r="H37" s="177"/>
      <c r="I37" s="177"/>
      <c r="J37" s="177"/>
      <c r="K37" s="177"/>
      <c r="L37" s="177"/>
      <c r="M37" s="65" t="str">
        <f t="shared" si="0"/>
        <v/>
      </c>
      <c r="N37" s="238"/>
    </row>
    <row r="38" spans="4:14">
      <c r="D38" s="177"/>
      <c r="E38" s="177"/>
      <c r="F38" s="177"/>
      <c r="G38" s="238"/>
      <c r="H38" s="177"/>
      <c r="I38" s="177"/>
      <c r="J38" s="177"/>
      <c r="K38" s="177"/>
      <c r="L38" s="177"/>
      <c r="M38" s="65" t="str">
        <f t="shared" si="0"/>
        <v/>
      </c>
      <c r="N38" s="238"/>
    </row>
    <row r="39" spans="4:14">
      <c r="D39" s="177"/>
      <c r="E39" s="177"/>
      <c r="F39" s="177"/>
      <c r="G39" s="238"/>
      <c r="H39" s="177"/>
      <c r="I39" s="177"/>
      <c r="J39" s="177"/>
      <c r="K39" s="177"/>
      <c r="L39" s="177"/>
      <c r="M39" s="65" t="str">
        <f t="shared" si="0"/>
        <v/>
      </c>
      <c r="N39" s="238"/>
    </row>
    <row r="40" spans="4:14">
      <c r="D40" s="177"/>
      <c r="E40" s="177"/>
      <c r="F40" s="177"/>
      <c r="G40" s="238"/>
      <c r="H40" s="177"/>
      <c r="I40" s="177"/>
      <c r="J40" s="177"/>
      <c r="K40" s="177"/>
      <c r="L40" s="177"/>
      <c r="M40" s="65" t="str">
        <f t="shared" si="0"/>
        <v/>
      </c>
      <c r="N40" s="238"/>
    </row>
    <row r="41" spans="4:14">
      <c r="D41" s="177"/>
      <c r="E41" s="177"/>
      <c r="F41" s="177"/>
      <c r="G41" s="238"/>
      <c r="H41" s="177"/>
      <c r="I41" s="177"/>
      <c r="J41" s="177"/>
      <c r="K41" s="177"/>
      <c r="L41" s="177"/>
      <c r="M41" s="65" t="str">
        <f t="shared" si="0"/>
        <v/>
      </c>
      <c r="N41" s="238"/>
    </row>
    <row r="42" spans="4:14">
      <c r="D42" s="177"/>
      <c r="E42" s="177"/>
      <c r="F42" s="177"/>
      <c r="G42" s="238"/>
      <c r="H42" s="177"/>
      <c r="I42" s="177"/>
      <c r="J42" s="177"/>
      <c r="K42" s="177"/>
      <c r="L42" s="177"/>
      <c r="M42" s="65" t="str">
        <f t="shared" si="0"/>
        <v/>
      </c>
      <c r="N42" s="238"/>
    </row>
    <row r="43" spans="4:14">
      <c r="D43" s="177"/>
      <c r="E43" s="177"/>
      <c r="F43" s="177"/>
      <c r="G43" s="238"/>
      <c r="H43" s="177"/>
      <c r="I43" s="177"/>
      <c r="J43" s="177"/>
      <c r="K43" s="177"/>
      <c r="L43" s="177"/>
      <c r="M43" s="65" t="str">
        <f t="shared" si="0"/>
        <v/>
      </c>
      <c r="N43" s="238"/>
    </row>
    <row r="44" spans="4:14">
      <c r="D44" s="177"/>
      <c r="E44" s="177"/>
      <c r="F44" s="177"/>
      <c r="G44" s="238"/>
      <c r="H44" s="177"/>
      <c r="I44" s="177"/>
      <c r="J44" s="177"/>
      <c r="K44" s="177"/>
      <c r="L44" s="177"/>
      <c r="M44" s="65" t="str">
        <f t="shared" si="0"/>
        <v/>
      </c>
      <c r="N44" s="238"/>
    </row>
    <row r="45" spans="4:14">
      <c r="D45" s="177"/>
      <c r="E45" s="177"/>
      <c r="F45" s="177"/>
      <c r="G45" s="238"/>
      <c r="H45" s="177"/>
      <c r="I45" s="177"/>
      <c r="J45" s="177"/>
      <c r="K45" s="177"/>
      <c r="L45" s="177"/>
      <c r="M45" s="65" t="str">
        <f t="shared" si="0"/>
        <v/>
      </c>
      <c r="N45" s="238"/>
    </row>
    <row r="46" spans="4:14">
      <c r="D46" s="177"/>
      <c r="E46" s="177"/>
      <c r="F46" s="177"/>
      <c r="G46" s="238"/>
      <c r="H46" s="177"/>
      <c r="I46" s="177"/>
      <c r="J46" s="177"/>
      <c r="K46" s="177"/>
      <c r="L46" s="177"/>
      <c r="M46" s="65" t="str">
        <f t="shared" si="0"/>
        <v/>
      </c>
      <c r="N46" s="238"/>
    </row>
    <row r="47" spans="4:14">
      <c r="D47" s="177"/>
      <c r="E47" s="177"/>
      <c r="F47" s="177"/>
      <c r="G47" s="238"/>
      <c r="H47" s="177"/>
      <c r="I47" s="177"/>
      <c r="J47" s="177"/>
      <c r="K47" s="177"/>
      <c r="L47" s="177"/>
      <c r="M47" s="65" t="str">
        <f t="shared" si="0"/>
        <v/>
      </c>
      <c r="N47" s="238"/>
    </row>
    <row r="48" spans="4:14">
      <c r="D48" s="177"/>
      <c r="E48" s="177"/>
      <c r="F48" s="177"/>
      <c r="G48" s="238"/>
      <c r="H48" s="177"/>
      <c r="I48" s="177"/>
      <c r="J48" s="177"/>
      <c r="K48" s="177"/>
      <c r="L48" s="177"/>
      <c r="M48" s="65" t="str">
        <f t="shared" si="0"/>
        <v/>
      </c>
      <c r="N48" s="238"/>
    </row>
  </sheetData>
  <mergeCells count="4">
    <mergeCell ref="K4:M4"/>
    <mergeCell ref="N4:N5"/>
    <mergeCell ref="I4:J4"/>
    <mergeCell ref="D4:H4"/>
  </mergeCells>
  <phoneticPr fontId="6" type="noConversion"/>
  <dataValidations count="3">
    <dataValidation type="list" allowBlank="1" showInputMessage="1" showErrorMessage="1" sqref="G11:G48">
      <formula1>업무협력유형</formula1>
    </dataValidation>
    <dataValidation type="date" operator="greaterThanOrEqual" allowBlank="1" showInputMessage="1" showErrorMessage="1" sqref="K11:L20">
      <formula1>43466</formula1>
    </dataValidation>
    <dataValidation type="list" allowBlank="1" showInputMessage="1" showErrorMessage="1" sqref="N11:N48">
      <formula1>여부</formula1>
    </dataValidation>
  </dataValidation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sheetPr codeName="Sheet26">
    <tabColor rgb="FFFFC000"/>
  </sheetPr>
  <dimension ref="D1:W27"/>
  <sheetViews>
    <sheetView topLeftCell="D4" zoomScaleNormal="100" workbookViewId="0">
      <selection activeCell="D4" sqref="D4:D5"/>
    </sheetView>
  </sheetViews>
  <sheetFormatPr defaultColWidth="9" defaultRowHeight="13.5"/>
  <cols>
    <col min="1" max="3" width="0" style="35" hidden="1" customWidth="1"/>
    <col min="4" max="4" width="23.625" style="35" bestFit="1" customWidth="1"/>
    <col min="5" max="5" width="16.125" style="35" customWidth="1"/>
    <col min="6" max="6" width="11.375" style="35" bestFit="1" customWidth="1"/>
    <col min="7" max="7" width="30.875" style="35" customWidth="1"/>
    <col min="8" max="8" width="13.375" style="35" customWidth="1"/>
    <col min="9" max="10" width="9.75" style="35" customWidth="1"/>
    <col min="11" max="13" width="13.125" style="35" customWidth="1"/>
    <col min="14" max="23" width="9.75" style="35" customWidth="1"/>
    <col min="24" max="16384" width="9" style="35"/>
  </cols>
  <sheetData>
    <row r="1" spans="4:23" ht="17.100000000000001" hidden="1" customHeight="1">
      <c r="D1" s="149" t="s">
        <v>717</v>
      </c>
      <c r="E1" s="150"/>
      <c r="F1" s="150"/>
      <c r="G1" s="150"/>
      <c r="H1" s="151"/>
      <c r="I1" s="151"/>
      <c r="J1" s="151"/>
      <c r="K1" s="151"/>
      <c r="L1" s="151"/>
      <c r="M1" s="151"/>
      <c r="N1" s="151"/>
      <c r="O1" s="151"/>
      <c r="P1" s="151"/>
      <c r="Q1" s="151"/>
      <c r="R1" s="151"/>
      <c r="S1" s="151"/>
      <c r="T1" s="151"/>
      <c r="U1" s="151"/>
      <c r="V1" s="151"/>
      <c r="W1" s="151"/>
    </row>
    <row r="2" spans="4:23" ht="15.75" hidden="1" customHeight="1">
      <c r="D2" s="149"/>
      <c r="E2" s="150"/>
      <c r="F2" s="150"/>
      <c r="G2" s="150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  <c r="S2" s="151"/>
      <c r="T2" s="151"/>
      <c r="U2" s="151"/>
      <c r="V2" s="151"/>
      <c r="W2" s="151"/>
    </row>
    <row r="3" spans="4:23" s="247" customFormat="1" ht="12.75" hidden="1" customHeight="1">
      <c r="D3" s="245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  <c r="P3" s="246"/>
      <c r="Q3" s="246"/>
      <c r="R3" s="246"/>
      <c r="S3" s="248"/>
      <c r="T3" s="248"/>
      <c r="U3" s="248"/>
      <c r="V3" s="248"/>
      <c r="W3" s="248"/>
    </row>
    <row r="4" spans="4:23" ht="36.6" customHeight="1">
      <c r="D4" s="525" t="s">
        <v>1209</v>
      </c>
      <c r="E4" s="535" t="s">
        <v>1210</v>
      </c>
      <c r="F4" s="535" t="s">
        <v>1211</v>
      </c>
      <c r="G4" s="535" t="s">
        <v>703</v>
      </c>
      <c r="H4" s="535" t="s">
        <v>890</v>
      </c>
      <c r="I4" s="525" t="s">
        <v>894</v>
      </c>
      <c r="J4" s="535" t="s">
        <v>884</v>
      </c>
      <c r="K4" s="535" t="s">
        <v>892</v>
      </c>
      <c r="L4" s="535"/>
      <c r="M4" s="535"/>
      <c r="N4" s="527" t="s">
        <v>1212</v>
      </c>
      <c r="O4" s="528"/>
      <c r="P4" s="528"/>
      <c r="Q4" s="528"/>
      <c r="R4" s="529"/>
      <c r="S4" s="527" t="s">
        <v>1213</v>
      </c>
      <c r="T4" s="528"/>
      <c r="U4" s="528"/>
      <c r="V4" s="528"/>
      <c r="W4" s="529"/>
    </row>
    <row r="5" spans="4:23" ht="66" customHeight="1">
      <c r="D5" s="526"/>
      <c r="E5" s="535"/>
      <c r="F5" s="535"/>
      <c r="G5" s="535"/>
      <c r="H5" s="535"/>
      <c r="I5" s="526"/>
      <c r="J5" s="535"/>
      <c r="K5" s="234" t="s">
        <v>891</v>
      </c>
      <c r="L5" s="234" t="s">
        <v>738</v>
      </c>
      <c r="M5" s="234" t="s">
        <v>893</v>
      </c>
      <c r="N5" s="233" t="s">
        <v>885</v>
      </c>
      <c r="O5" s="233" t="s">
        <v>886</v>
      </c>
      <c r="P5" s="233" t="s">
        <v>889</v>
      </c>
      <c r="Q5" s="233" t="s">
        <v>887</v>
      </c>
      <c r="R5" s="233" t="s">
        <v>888</v>
      </c>
      <c r="S5" s="233" t="s">
        <v>885</v>
      </c>
      <c r="T5" s="233" t="s">
        <v>886</v>
      </c>
      <c r="U5" s="233" t="s">
        <v>889</v>
      </c>
      <c r="V5" s="233" t="s">
        <v>887</v>
      </c>
      <c r="W5" s="233" t="s">
        <v>888</v>
      </c>
    </row>
    <row r="6" spans="4:23" ht="15.95" hidden="1" customHeight="1">
      <c r="D6" s="175"/>
      <c r="E6" s="175"/>
      <c r="F6" s="175"/>
      <c r="G6" s="175"/>
      <c r="H6" s="175"/>
      <c r="I6" s="175"/>
      <c r="J6" s="175"/>
      <c r="K6" s="175"/>
      <c r="L6" s="175"/>
      <c r="M6" s="175"/>
      <c r="N6" s="175"/>
      <c r="O6" s="175"/>
      <c r="P6" s="175"/>
      <c r="Q6" s="175"/>
      <c r="R6" s="175"/>
      <c r="S6" s="175"/>
      <c r="T6" s="175"/>
      <c r="U6" s="175"/>
      <c r="V6" s="175"/>
      <c r="W6" s="175"/>
    </row>
    <row r="7" spans="4:23" hidden="1">
      <c r="D7" s="175"/>
      <c r="E7" s="175"/>
      <c r="F7" s="175"/>
      <c r="G7" s="175"/>
      <c r="H7" s="175"/>
      <c r="I7" s="175"/>
      <c r="J7" s="175"/>
      <c r="K7" s="175"/>
      <c r="L7" s="175"/>
      <c r="M7" s="175"/>
      <c r="N7" s="175"/>
      <c r="O7" s="175"/>
      <c r="P7" s="175"/>
      <c r="Q7" s="175"/>
      <c r="R7" s="175"/>
      <c r="S7" s="175"/>
      <c r="T7" s="175"/>
      <c r="U7" s="175"/>
      <c r="V7" s="175"/>
      <c r="W7" s="175"/>
    </row>
    <row r="8" spans="4:23" hidden="1">
      <c r="D8" s="175"/>
      <c r="E8" s="175"/>
      <c r="F8" s="175"/>
      <c r="G8" s="175"/>
      <c r="H8" s="175"/>
      <c r="I8" s="175"/>
      <c r="J8" s="175"/>
      <c r="K8" s="175"/>
      <c r="L8" s="175"/>
      <c r="M8" s="175"/>
      <c r="N8" s="175"/>
      <c r="O8" s="175"/>
      <c r="P8" s="175"/>
      <c r="Q8" s="175"/>
      <c r="R8" s="175"/>
      <c r="S8" s="175"/>
      <c r="T8" s="175"/>
      <c r="U8" s="175"/>
      <c r="V8" s="175"/>
      <c r="W8" s="175"/>
    </row>
    <row r="9" spans="4:23" hidden="1">
      <c r="D9" s="175"/>
      <c r="E9" s="175"/>
      <c r="F9" s="175"/>
      <c r="G9" s="175"/>
      <c r="H9" s="175"/>
      <c r="I9" s="175"/>
      <c r="J9" s="175"/>
      <c r="K9" s="175"/>
      <c r="L9" s="175"/>
      <c r="M9" s="175"/>
      <c r="N9" s="175"/>
      <c r="O9" s="175"/>
      <c r="P9" s="175"/>
      <c r="Q9" s="175"/>
      <c r="R9" s="175"/>
      <c r="S9" s="175"/>
      <c r="T9" s="175"/>
      <c r="U9" s="175"/>
      <c r="V9" s="175"/>
      <c r="W9" s="175"/>
    </row>
    <row r="10" spans="4:23" hidden="1">
      <c r="D10" s="175"/>
      <c r="E10" s="175"/>
      <c r="F10" s="175"/>
      <c r="G10" s="175"/>
      <c r="H10" s="175"/>
      <c r="I10" s="175"/>
      <c r="J10" s="175"/>
      <c r="K10" s="175"/>
      <c r="L10" s="175"/>
      <c r="M10" s="175"/>
      <c r="N10" s="175"/>
      <c r="O10" s="175"/>
      <c r="P10" s="175"/>
      <c r="Q10" s="175"/>
      <c r="R10" s="175"/>
      <c r="S10" s="175"/>
      <c r="T10" s="175"/>
      <c r="U10" s="175"/>
      <c r="V10" s="175"/>
      <c r="W10" s="175"/>
    </row>
    <row r="11" spans="4:23">
      <c r="D11" s="202" t="s">
        <v>1025</v>
      </c>
      <c r="E11" s="58" t="d">
        <v>2018-12-31</v>
      </c>
      <c r="F11" s="58" t="d">
        <v>2018-12-30</v>
      </c>
      <c r="G11" s="58" t="s">
        <v>1024</v>
      </c>
      <c r="H11" s="142">
        <v>100000</v>
      </c>
      <c r="I11" s="142">
        <v>100000</v>
      </c>
      <c r="J11" s="142">
        <v>800</v>
      </c>
      <c r="K11" s="249" t="d">
        <v>2018-12-30</v>
      </c>
      <c r="L11" s="249" t="d">
        <v>2022-12-30</v>
      </c>
      <c r="M11" s="249" t="d">
        <v>2026-12-30</v>
      </c>
      <c r="N11" s="250">
        <v>0.6</v>
      </c>
      <c r="O11" s="250">
        <v>0.7</v>
      </c>
      <c r="P11" s="250">
        <v>0.65</v>
      </c>
      <c r="Q11" s="250"/>
      <c r="R11" s="250"/>
      <c r="S11" s="250">
        <v>0.6</v>
      </c>
      <c r="T11" s="250">
        <v>0.6</v>
      </c>
      <c r="U11" s="250">
        <v>0.6</v>
      </c>
      <c r="V11" s="250"/>
      <c r="W11" s="250"/>
    </row>
    <row r="12" spans="4:23">
      <c r="D12" s="202"/>
      <c r="E12" s="58"/>
      <c r="F12" s="58"/>
      <c r="G12" s="58"/>
      <c r="H12" s="142"/>
      <c r="I12" s="142"/>
      <c r="J12" s="142"/>
      <c r="K12" s="249"/>
      <c r="L12" s="249"/>
      <c r="M12" s="249"/>
      <c r="N12" s="250"/>
      <c r="O12" s="250"/>
      <c r="P12" s="250"/>
      <c r="Q12" s="250"/>
      <c r="R12" s="250"/>
      <c r="S12" s="250"/>
      <c r="T12" s="250"/>
      <c r="U12" s="250"/>
      <c r="V12" s="250"/>
      <c r="W12" s="250"/>
    </row>
    <row r="13" spans="4:23">
      <c r="D13" s="202"/>
      <c r="E13" s="58"/>
      <c r="F13" s="58"/>
      <c r="G13" s="58"/>
      <c r="H13" s="142"/>
      <c r="I13" s="142"/>
      <c r="J13" s="142"/>
      <c r="K13" s="249"/>
      <c r="L13" s="249"/>
      <c r="M13" s="249"/>
      <c r="N13" s="250"/>
      <c r="O13" s="250"/>
      <c r="P13" s="250"/>
      <c r="Q13" s="250"/>
      <c r="R13" s="250"/>
      <c r="S13" s="250"/>
      <c r="T13" s="250"/>
      <c r="U13" s="250"/>
      <c r="V13" s="250"/>
      <c r="W13" s="250"/>
    </row>
    <row r="14" spans="4:23">
      <c r="D14" s="202"/>
      <c r="E14" s="58"/>
      <c r="F14" s="58"/>
      <c r="G14" s="202"/>
      <c r="H14" s="142"/>
      <c r="I14" s="142"/>
      <c r="J14" s="142"/>
      <c r="K14" s="249"/>
      <c r="L14" s="249"/>
      <c r="M14" s="249"/>
      <c r="N14" s="250"/>
      <c r="O14" s="250"/>
      <c r="P14" s="250"/>
      <c r="Q14" s="250"/>
      <c r="R14" s="250"/>
      <c r="S14" s="250"/>
      <c r="T14" s="250"/>
      <c r="U14" s="250"/>
      <c r="V14" s="250"/>
      <c r="W14" s="250"/>
    </row>
    <row r="15" spans="4:23">
      <c r="D15" s="202"/>
      <c r="E15" s="58"/>
      <c r="F15" s="58"/>
      <c r="G15" s="58"/>
      <c r="H15" s="142"/>
      <c r="I15" s="142"/>
      <c r="J15" s="142"/>
      <c r="K15" s="249"/>
      <c r="L15" s="249"/>
      <c r="M15" s="249"/>
      <c r="N15" s="250"/>
      <c r="O15" s="250"/>
      <c r="P15" s="250"/>
      <c r="Q15" s="250"/>
      <c r="R15" s="250"/>
      <c r="S15" s="250"/>
      <c r="T15" s="250"/>
      <c r="U15" s="250"/>
      <c r="V15" s="250"/>
      <c r="W15" s="250"/>
    </row>
    <row r="16" spans="4:23">
      <c r="D16" s="202"/>
      <c r="E16" s="58"/>
      <c r="F16" s="58"/>
      <c r="G16" s="58"/>
      <c r="H16" s="142"/>
      <c r="I16" s="142"/>
      <c r="J16" s="142"/>
      <c r="K16" s="249"/>
      <c r="L16" s="249"/>
      <c r="M16" s="249"/>
      <c r="N16" s="250"/>
      <c r="O16" s="250"/>
      <c r="P16" s="250"/>
      <c r="Q16" s="250"/>
      <c r="R16" s="250"/>
      <c r="S16" s="250"/>
      <c r="T16" s="250"/>
      <c r="U16" s="250"/>
      <c r="V16" s="250"/>
      <c r="W16" s="250"/>
    </row>
    <row r="17" spans="4:23">
      <c r="D17" s="202"/>
      <c r="E17" s="58"/>
      <c r="F17" s="58"/>
      <c r="G17" s="58"/>
      <c r="H17" s="142"/>
      <c r="I17" s="142"/>
      <c r="J17" s="142"/>
      <c r="K17" s="249"/>
      <c r="L17" s="249"/>
      <c r="M17" s="249"/>
      <c r="N17" s="250"/>
      <c r="O17" s="250"/>
      <c r="P17" s="250"/>
      <c r="Q17" s="250"/>
      <c r="R17" s="250"/>
      <c r="S17" s="250"/>
      <c r="T17" s="250"/>
      <c r="U17" s="250"/>
      <c r="V17" s="250"/>
      <c r="W17" s="250"/>
    </row>
    <row r="18" spans="4:23">
      <c r="D18" s="202"/>
      <c r="E18" s="58"/>
      <c r="F18" s="58"/>
      <c r="G18" s="202"/>
      <c r="H18" s="142"/>
      <c r="I18" s="142"/>
      <c r="J18" s="142"/>
      <c r="K18" s="249"/>
      <c r="L18" s="249"/>
      <c r="M18" s="249"/>
      <c r="N18" s="250"/>
      <c r="O18" s="250"/>
      <c r="P18" s="250"/>
      <c r="Q18" s="250"/>
      <c r="R18" s="250"/>
      <c r="S18" s="250"/>
      <c r="T18" s="250"/>
      <c r="U18" s="250"/>
      <c r="V18" s="250"/>
      <c r="W18" s="250"/>
    </row>
    <row r="19" spans="4:23">
      <c r="D19" s="202"/>
      <c r="E19" s="58"/>
      <c r="F19" s="58"/>
      <c r="G19" s="202"/>
      <c r="H19" s="142"/>
      <c r="I19" s="142"/>
      <c r="J19" s="142"/>
      <c r="K19" s="249"/>
      <c r="L19" s="249"/>
      <c r="M19" s="249"/>
      <c r="N19" s="250"/>
      <c r="O19" s="250"/>
      <c r="P19" s="250"/>
      <c r="Q19" s="250"/>
      <c r="R19" s="250"/>
      <c r="S19" s="250"/>
      <c r="T19" s="250"/>
      <c r="U19" s="250"/>
      <c r="V19" s="250"/>
      <c r="W19" s="250"/>
    </row>
    <row r="20" spans="4:23">
      <c r="D20" s="202"/>
      <c r="E20" s="58"/>
      <c r="F20" s="58"/>
      <c r="G20" s="202"/>
      <c r="H20" s="142"/>
      <c r="I20" s="142"/>
      <c r="J20" s="142"/>
      <c r="K20" s="249"/>
      <c r="L20" s="249"/>
      <c r="M20" s="249"/>
      <c r="N20" s="250"/>
      <c r="O20" s="250"/>
      <c r="P20" s="250"/>
      <c r="Q20" s="250"/>
      <c r="R20" s="250"/>
      <c r="S20" s="250"/>
      <c r="T20" s="250"/>
      <c r="U20" s="250"/>
      <c r="V20" s="250"/>
      <c r="W20" s="250"/>
    </row>
    <row r="24" spans="4:23">
      <c r="E24" s="162"/>
      <c r="F24" s="162"/>
      <c r="G24" s="162"/>
      <c r="H24" s="162"/>
      <c r="I24" s="162"/>
      <c r="J24" s="162"/>
      <c r="K24" s="162"/>
      <c r="L24" s="162"/>
      <c r="M24" s="162"/>
      <c r="N24" s="162"/>
      <c r="O24" s="162"/>
      <c r="P24" s="162"/>
      <c r="Q24" s="162"/>
      <c r="R24" s="162"/>
      <c r="S24" s="162"/>
      <c r="T24" s="162"/>
      <c r="U24" s="162"/>
      <c r="V24" s="162"/>
      <c r="W24" s="162"/>
    </row>
    <row r="27" spans="4:23">
      <c r="E27" s="162"/>
      <c r="F27" s="162"/>
    </row>
  </sheetData>
  <mergeCells count="10">
    <mergeCell ref="S4:W4"/>
    <mergeCell ref="I4:I5"/>
    <mergeCell ref="N4:R4"/>
    <mergeCell ref="D4:D5"/>
    <mergeCell ref="F4:F5"/>
    <mergeCell ref="G4:G5"/>
    <mergeCell ref="H4:H5"/>
    <mergeCell ref="J4:J5"/>
    <mergeCell ref="K4:M4"/>
    <mergeCell ref="E4:E5"/>
  </mergeCells>
  <phoneticPr fontId="1" type="noConversion"/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'열제목별 목록값'!$I$16:$I$27</xm:f>
          </x14:formula1>
          <xm:sqref>D11:D20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purl.oclc.org/ooxml/officeDocument/relationships/customXmlProps" Target="itemProps1.xml"/></Relationships>
</file>

<file path=customXml/item1.xml>�� 
</file>

<file path=customXml/itemProps1.xml><?xml version="1.0" encoding="utf-8"?>
<ds:datastoreItem xmlns:ds="http://purl.oclc.org/ooxml/officeDocument/customXml" ds:itemID="{B671F6B3-0385-472F-A4B8-6D51F8034368}">
  <ds:schemaRefs>
    <ds:schemaRef ds:uri="http://schemas.microsoft.com/DataMashup"/>
  </ds:schemaRefs>
</ds:datastoreItem>
</file>

<file path=docProps/app.xml><?xml version="1.0" encoding="utf-8"?>
<Properties xmlns="http://purl.oclc.org/ooxml/officeDocument/extendedProperties" xmlns:vt="http://purl.oclc.org/ooxml/officeDocument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17</vt:i4>
      </vt:variant>
      <vt:variant>
        <vt:lpstr>이름이 지정된 범위</vt:lpstr>
      </vt:variant>
      <vt:variant>
        <vt:i4>52</vt:i4>
      </vt:variant>
    </vt:vector>
  </HeadingPairs>
  <TitlesOfParts>
    <vt:vector size="69" baseType="lpstr">
      <vt:lpstr>열제목별 목록값</vt:lpstr>
      <vt:lpstr>작성요령</vt:lpstr>
      <vt:lpstr>Self-Check</vt:lpstr>
      <vt:lpstr>1.1 제안펀드</vt:lpstr>
      <vt:lpstr>1.2 예상출자내역</vt:lpstr>
      <vt:lpstr>2.1 제안사 개요</vt:lpstr>
      <vt:lpstr>2.2 제안사 재무현황</vt:lpstr>
      <vt:lpstr>2.3 제안사 펀드현황</vt:lpstr>
      <vt:lpstr>2.4 제안사 투자현황</vt:lpstr>
      <vt:lpstr>3.1 대표이사&amp;참여인력 개요</vt:lpstr>
      <vt:lpstr>3.2 참여인력 투자현황</vt:lpstr>
      <vt:lpstr>3.3 참여인력 학력</vt:lpstr>
      <vt:lpstr>3.4 대표이사&amp;참여인력 경력</vt:lpstr>
      <vt:lpstr>4.1 펀드거래</vt:lpstr>
      <vt:lpstr>4.2 핵심운용인력 변경이력</vt:lpstr>
      <vt:lpstr>5.1 업무협력 현황</vt:lpstr>
      <vt:lpstr>5.2 정책펀드 현황</vt:lpstr>
      <vt:lpstr>KDB출자_요청액</vt:lpstr>
      <vt:lpstr>'열제목별 목록값'!Print_Area</vt:lpstr>
      <vt:lpstr>작성요령!Print_Area</vt:lpstr>
      <vt:lpstr>공동투자약정_상대방_유형</vt:lpstr>
      <vt:lpstr>구분</vt:lpstr>
      <vt:lpstr>납입방식</vt:lpstr>
      <vt:lpstr>담당역할</vt:lpstr>
      <vt:lpstr>대표이사_구분</vt:lpstr>
      <vt:lpstr>대표이사_참여인력_개요</vt:lpstr>
      <vt:lpstr>대표이사_참여인력_경력</vt:lpstr>
      <vt:lpstr>대표이사_참여인력_투자현황</vt:lpstr>
      <vt:lpstr>대표이사참여인력경력</vt:lpstr>
      <vt:lpstr>동반투자자유형</vt:lpstr>
      <vt:lpstr>민간출자자인센티브</vt:lpstr>
      <vt:lpstr>스튜어드십코드참여여부</vt:lpstr>
      <vt:lpstr>신청리그</vt:lpstr>
      <vt:lpstr>신청분야</vt:lpstr>
      <vt:lpstr>업무협력유형</vt:lpstr>
      <vt:lpstr>업무협력현황</vt:lpstr>
      <vt:lpstr>여부</vt:lpstr>
      <vt:lpstr>예상출자내역</vt:lpstr>
      <vt:lpstr>'열제목별 목록값'!운용사_추가_인센티브__선택</vt:lpstr>
      <vt:lpstr>운용사유형</vt:lpstr>
      <vt:lpstr>운용사인센티브</vt:lpstr>
      <vt:lpstr>재직회사_유형</vt:lpstr>
      <vt:lpstr>정책출자</vt:lpstr>
      <vt:lpstr>제안사_투자현황</vt:lpstr>
      <vt:lpstr>제안사_펀드현황</vt:lpstr>
      <vt:lpstr>제안서작성기준일</vt:lpstr>
      <vt:lpstr>제안펀드의_주목적투자분야와_관련성</vt:lpstr>
      <vt:lpstr>주목적_투자제안형</vt:lpstr>
      <vt:lpstr>주목적투자분야_투자제안형</vt:lpstr>
      <vt:lpstr>주요업무수행내역</vt:lpstr>
      <vt:lpstr>참여인력구분</vt:lpstr>
      <vt:lpstr>출자자유형</vt:lpstr>
      <vt:lpstr>출자자인센티브</vt:lpstr>
      <vt:lpstr>출자확정구분</vt:lpstr>
      <vt:lpstr>투자계정구분</vt:lpstr>
      <vt:lpstr>투자기업_법인유형</vt:lpstr>
      <vt:lpstr>투자유형</vt:lpstr>
      <vt:lpstr>펀드_거래</vt:lpstr>
      <vt:lpstr>펀드거래유형</vt:lpstr>
      <vt:lpstr>펀드계정구분</vt:lpstr>
      <vt:lpstr>펀드구분</vt:lpstr>
      <vt:lpstr>펀드법적유형</vt:lpstr>
      <vt:lpstr>펀드상태</vt:lpstr>
      <vt:lpstr>펀드유형__투자대상확정여부</vt:lpstr>
      <vt:lpstr>핵심운용인력_변경구분</vt:lpstr>
      <vt:lpstr>핵심운용인력_변경내역</vt:lpstr>
      <vt:lpstr>핵심운용인력변경구분</vt:lpstr>
      <vt:lpstr>회수구분</vt:lpstr>
      <vt:lpstr>회수유형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고석홍</cp:lastModifiedBy>
  <cp:lastPrinted>2025-02-13T10:49:30Z</cp:lastPrinted>
  <dcterms:created xsi:type="dcterms:W3CDTF">2017-01-13T02:38:49Z</dcterms:created>
  <dcterms:modified xsi:type="dcterms:W3CDTF">2026-05-27T08:15:28Z</dcterms:modified>
</cp:coreProperties>
</file>