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omments2.xml" ContentType="application/vnd.openxmlformats-officedocument.spreadsheetml.comments+xml"/>
  <Override PartName="/xl/comments3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D:\재정모펀드지원_2026년\선정후\자펀드선정\"/>
    </mc:Choice>
  </mc:AlternateContent>
  <bookViews>
    <workbookView xWindow="32805" yWindow="-105" windowWidth="33120" windowHeight="18120" tabRatio="942" firstSheet="7" activeTab="16"/>
  </bookViews>
  <sheets>
    <sheet name="작성요령" sheetId="5" r:id="rId1"/>
    <sheet name="열제목별 목록값" sheetId="22" r:id="rId2"/>
    <sheet name="1.1 제안펀드" sheetId="6" r:id="rId3"/>
    <sheet name="1.2 예상출자내역" sheetId="7" r:id="rId4"/>
    <sheet name="2.1 제안사 개요" sheetId="8" r:id="rId5"/>
    <sheet name="2.2 제안사 재무현황" sheetId="9" r:id="rId6"/>
    <sheet name="2.3 제안사 주주현황" sheetId="10" r:id="rId7"/>
    <sheet name="2.4 제안사 대표이사 변경이력" sheetId="11" r:id="rId8"/>
    <sheet name="2.5 제안사 펀드현황" sheetId="12" r:id="rId9"/>
    <sheet name="2.6 제안사 투자현황" sheetId="13" r:id="rId10"/>
    <sheet name="3.1 대표이사&amp;참여인력 개요" sheetId="14" r:id="rId11"/>
    <sheet name="3.2 참여인력 투자현황" sheetId="15" r:id="rId12"/>
    <sheet name="3.3 참여인력 학력" sheetId="16" r:id="rId13"/>
    <sheet name="3.4 대표이사&amp;참여인력 경력" sheetId="19" r:id="rId14"/>
    <sheet name="4.1 펀드거래" sheetId="17" r:id="rId15"/>
    <sheet name="4.2 핵심운용인력 변경이력" sheetId="24" r:id="rId16"/>
    <sheet name="4.3 업무협력현황" sheetId="25" r:id="rId17"/>
  </sheets>
  <externalReferences>
    <externalReference r:id="rId18"/>
    <externalReference r:id="rId19"/>
  </externalReferences>
  <definedNames>
    <definedName name="a">'[1]4.1.펀드 거래'!$A$2:$D$217</definedName>
    <definedName name="KDB출자_요청액" localSheetId="16">'[2]열제목별 목록값'!$C$20:$C$22</definedName>
    <definedName name="KDB출자_요청액">'열제목별 목록값'!#REF!</definedName>
    <definedName name="_xlnm.Print_Area" localSheetId="1">'열제목별 목록값'!$A$1:$F$88</definedName>
    <definedName name="_xlnm.Print_Area" localSheetId="0">작성요령!$A$1:$F$407</definedName>
    <definedName name="경력구분">[1]작성요령!$F$356:$F$358</definedName>
    <definedName name="공동투자약정_상대방_유형">'열제목별 목록값'!$C$19:$C$23</definedName>
    <definedName name="구분">'열제목별 목록값'!#REF!</definedName>
    <definedName name="납입방식" localSheetId="16">'[2]열제목별 목록값'!$C$23:$C$24</definedName>
    <definedName name="납입방식">'열제목별 목록값'!$C$17:$C$18</definedName>
    <definedName name="담당역할">'열제목별 목록값'!$F$47:$F$51</definedName>
    <definedName name="대표이사_구분">'열제목별 목록값'!$C$72:$C$74</definedName>
    <definedName name="대표이사_참여인력_개요" localSheetId="16">'[2]3.1 대표이사&amp;참여인력 개요'!$E$6:$AH$15</definedName>
    <definedName name="대표이사_참여인력_개요">'3.1 대표이사&amp;참여인력 개요'!$E$11:$AH$17</definedName>
    <definedName name="대표이사_참여인력_경력" localSheetId="16">'[2]3.4 대표이사&amp;참여인력 경력'!$E$11:$Y$21</definedName>
    <definedName name="대표이사_참여인력_경력">'3.4 대표이사&amp;참여인력 경력'!$E$11:$V$41</definedName>
    <definedName name="대표이사_참여인력_투자현황" localSheetId="16">'[2]3.2 참여인력 투자현황'!$E$6:$BB$273</definedName>
    <definedName name="대표이사_참여인력_투자현황">'3.2 참여인력 투자현황'!$E$6:$BA$146</definedName>
    <definedName name="대표이사참여인력경력">'3.4 대표이사&amp;참여인력 경력'!$E$11:$V$41</definedName>
    <definedName name="동반투자자유형" localSheetId="16">'[2]열제목별 목록값'!$C$77:$C$81</definedName>
    <definedName name="동반투자자유형">'열제목별 목록값'!$C$68:$C$71</definedName>
    <definedName name="리그">'열제목별 목록값'!$C$4:$C$16</definedName>
    <definedName name="민간출자자인센티브" localSheetId="16">'[2]열제목별 목록값'!$F$87:$F$89</definedName>
    <definedName name="민간출자자인센티브">'열제목별 목록값'!#REF!</definedName>
    <definedName name="법인유형">[1]작성요령!$F$344:$F$347</definedName>
    <definedName name="스튜어드십코드참여여부" localSheetId="16">'[2]열제목별 목록값'!$C$92:$C$93</definedName>
    <definedName name="스튜어드십코드참여여부">'열제목별 목록값'!$C$84:$C$85</definedName>
    <definedName name="신청리그" localSheetId="16">'[2]열제목별 목록값'!$C$8:$C$11</definedName>
    <definedName name="신청리그">'열제목별 목록값'!#REF!</definedName>
    <definedName name="신청분야">'열제목별 목록값'!#REF!</definedName>
    <definedName name="업무협력유형" localSheetId="16">'[2]열제목별 목록값'!$F$68:$F$75</definedName>
    <definedName name="업무협력유형">'열제목별 목록값'!#REF!</definedName>
    <definedName name="업무협력현황">'4.3 업무협력현황'!$D$11:$N$50</definedName>
    <definedName name="여부" localSheetId="16">'[2]열제목별 목록값'!$C$85:$C$86</definedName>
    <definedName name="여부">'열제목별 목록값'!$C$75:$C$76</definedName>
    <definedName name="운용사유형" localSheetId="16">'[2]열제목별 목록값'!$C$62:$C$71</definedName>
    <definedName name="운용사유형">'열제목별 목록값'!$C$53:$C$62</definedName>
    <definedName name="운용사인센티브">'열제목별 목록값'!$F$69:$F$71</definedName>
    <definedName name="운용인력직무구분">[1]작성요령!$F$312:$F$313</definedName>
    <definedName name="일반인력_경력">'[1]3.4.2.일반운용인력 경력'!$E$11:$O$20</definedName>
    <definedName name="일반인력_투자현황">'[1]3.2.2.일반운용인력 투자현황'!$E$11:$AI$66</definedName>
    <definedName name="재직회사_유형" localSheetId="16">'[2]열제목별 목록값'!$F$66:$F$67</definedName>
    <definedName name="재직회사_유형">'열제목별 목록값'!$F$58:$F$59</definedName>
    <definedName name="재직회사법인유형">[1]작성요령!$F$352:$F$355</definedName>
    <definedName name="정책출자">'열제목별 목록값'!#REF!</definedName>
    <definedName name="제안사_대표이사_변경이력">#REF!</definedName>
    <definedName name="제안사_투자현황" localSheetId="16">'[2]2.4 제안사 투자현황'!$E$6:$AG$20</definedName>
    <definedName name="제안사_투자현황">'2.6 제안사 투자현황'!$E$6:$AG$237</definedName>
    <definedName name="제안사_펀드현황" localSheetId="16">'[2]2.3 제안사 펀드현황'!$E$6:$CC$14</definedName>
    <definedName name="제안사_펀드현황">'2.5 제안사 펀드현황'!$E$6:$CC$16</definedName>
    <definedName name="제안서작성기준일" localSheetId="16">'[2]1.1 제안펀드'!$E$11</definedName>
    <definedName name="제안서작성기준일">'1.1 제안펀드'!$E$11</definedName>
    <definedName name="제안펀드의_주목적투자분야와_관련성" localSheetId="16">'[2]열제목별 목록값'!$F$77:$F$80</definedName>
    <definedName name="제안펀드의_주목적투자분야와_관련성">'열제목별 목록값'!$F$60:$F$63</definedName>
    <definedName name="주요업무수행내역" localSheetId="16">'[2]열제목별 목록값'!$F$60:$F$65</definedName>
    <definedName name="주요업무수행내역">'열제목별 목록값'!$F$52:$F$57</definedName>
    <definedName name="참여인력_개요">'[1]3.1.참여인력 개요'!$D$11:$AC$18</definedName>
    <definedName name="참여인력구분" localSheetId="16">'[2]열제목별 목록값'!$F$4:$F$7</definedName>
    <definedName name="참여인력구분">'열제목별 목록값'!$F$4:$F$7</definedName>
    <definedName name="참여인력투자법인유형">[1]작성요령!$F$348:$F$351</definedName>
    <definedName name="출자자유형">'열제목별 목록값'!$C$42:$C$48</definedName>
    <definedName name="출자자인센티브">'열제목별 목록값'!#REF!</definedName>
    <definedName name="출자자확정구분">[1]작성요령!$C$338:$C$341</definedName>
    <definedName name="출자확정구분" localSheetId="16">'[2]열제목별 목록값'!$C$59:$C$61</definedName>
    <definedName name="출자확정구분">'열제목별 목록값'!$C$49:$C$52</definedName>
    <definedName name="투자계정구분" localSheetId="16">'[2]열제목별 목록값'!$F$43:$F$47</definedName>
    <definedName name="투자계정구분">'열제목별 목록값'!$F$37:$F$41</definedName>
    <definedName name="투자기업_법인유형" localSheetId="16">'[2]열제목별 목록값'!$F$48:$F$52</definedName>
    <definedName name="투자기업_법인유형">'열제목별 목록값'!$F$42:$F$46</definedName>
    <definedName name="투자유형" localSheetId="16">'[2]열제목별 목록값'!$F$9:$F$20</definedName>
    <definedName name="투자유형">'열제목별 목록값'!$F$8:$F$19</definedName>
    <definedName name="펀드_거래" localSheetId="16">'[2]4.1 펀드거래'!$A$2:$D$1989</definedName>
    <definedName name="펀드_거래">'4.1 펀드거래'!$A$2:$D$129</definedName>
    <definedName name="펀드거래유형" localSheetId="16">'[2]열제목별 목록값'!$F$37:$F$41</definedName>
    <definedName name="펀드거래유형">'열제목별 목록값'!$F$32:$F$36</definedName>
    <definedName name="펀드계정구분" localSheetId="16">'[2]열제목별 목록값'!$F$81:$F$83</definedName>
    <definedName name="펀드계정구분">'열제목별 목록값'!$F$64:$F$66</definedName>
    <definedName name="펀드구분" localSheetId="16">'[2]열제목별 목록값'!$F$84:$F$86</definedName>
    <definedName name="펀드구분">'열제목별 목록값'!$F$67:$F$68</definedName>
    <definedName name="펀드법적유형" localSheetId="16">'[2]열제목별 목록값'!$C$30:$C$48</definedName>
    <definedName name="펀드법적유형">'열제목별 목록값'!$C$24:$C$37</definedName>
    <definedName name="펀드상태" localSheetId="16">'[2]열제목별 목록값'!$C$72:$C$76</definedName>
    <definedName name="펀드상태">'열제목별 목록값'!$C$63:$C$67</definedName>
    <definedName name="펀드유형">[1]작성요령!$C$322:$C$323</definedName>
    <definedName name="펀드유형__투자대상확정여부" localSheetId="16">'[2]열제목별 목록값'!$C$49:$C$50</definedName>
    <definedName name="펀드유형__투자대상확정여부">'열제목별 목록값'!$C$40:$C$41</definedName>
    <definedName name="펀드투자유형">[1]작성요령!$F$322:$F$323</definedName>
    <definedName name="핵심운용인력_변경구분">'열제목별 목록값'!$C$77:$C$82</definedName>
    <definedName name="핵심운용인력_변경내역" localSheetId="16">'[2]4.2 핵심운용인력 변경이력'!$A$2:$E$500</definedName>
    <definedName name="핵심운용인력_변경내역">'4.2 핵심운용인력 변경이력'!$A$2:$E$92</definedName>
    <definedName name="핵심운용인력변경구분" localSheetId="16">'[2]열제목별 목록값'!$C$87:$C$91</definedName>
    <definedName name="핵심운용인력변경구분">'열제목별 목록값'!$C$77:$C$82</definedName>
    <definedName name="핵심인력_경력">'[1]3.4.1.핵심운용인력 경력'!$E$11:$O$22</definedName>
    <definedName name="핵심인력_투자현황">'[1]3.2.1.핵심운용인력 투자현황'!$E$11:$AI$52</definedName>
    <definedName name="회수구분" localSheetId="16">'[2]열제목별 목록값'!$F$25:$F$27</definedName>
    <definedName name="회수구분">'열제목별 목록값'!$F$20:$F$22</definedName>
    <definedName name="회수유형" localSheetId="16">'[2]열제목별 목록값'!$F$28:$F$36</definedName>
    <definedName name="회수유형">'열제목별 목록값'!$F$23:$F$31</definedName>
  </definedNames>
  <calcPr calcId="152511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M11" i="25" l="1"/>
  <c r="M12" i="25"/>
  <c r="M13" i="25"/>
  <c r="M14" i="25"/>
  <c r="M15" i="25"/>
  <c r="M16" i="25"/>
  <c r="M17" i="25"/>
  <c r="M18" i="25"/>
  <c r="M19" i="25"/>
  <c r="M20" i="25"/>
  <c r="M21" i="25"/>
  <c r="M22" i="25"/>
  <c r="M23" i="25"/>
  <c r="M24" i="25"/>
  <c r="M25" i="25"/>
  <c r="M26" i="25"/>
  <c r="M27" i="25"/>
  <c r="M28" i="25"/>
  <c r="M29" i="25"/>
  <c r="M30" i="25"/>
  <c r="M31" i="25"/>
  <c r="M32" i="25"/>
  <c r="M33" i="25"/>
  <c r="M34" i="25"/>
  <c r="M35" i="25"/>
  <c r="M36" i="25"/>
  <c r="M37" i="25"/>
  <c r="M38" i="25"/>
  <c r="M39" i="25"/>
  <c r="M40" i="25"/>
  <c r="M41" i="25"/>
  <c r="M42" i="25"/>
  <c r="M43" i="25"/>
  <c r="M44" i="25"/>
  <c r="M45" i="25"/>
  <c r="M46" i="25"/>
  <c r="M47" i="25"/>
  <c r="M48" i="25"/>
  <c r="L15" i="7" l="1"/>
  <c r="L14" i="7"/>
  <c r="L13" i="7"/>
  <c r="L12" i="7"/>
  <c r="I13" i="7"/>
  <c r="I14" i="7"/>
  <c r="I15" i="7"/>
  <c r="I12" i="7"/>
  <c r="X6" i="12" l="1"/>
  <c r="V11" i="14" l="1"/>
  <c r="I11" i="11"/>
  <c r="G11" i="10"/>
  <c r="G12" i="10"/>
  <c r="H25" i="7"/>
  <c r="H27" i="7" s="1"/>
  <c r="H29" i="7"/>
  <c r="H26" i="7" s="1"/>
  <c r="H30" i="7"/>
  <c r="O15" i="9" l="1"/>
  <c r="P15" i="9"/>
  <c r="Q15" i="9"/>
  <c r="R15" i="9"/>
  <c r="S15" i="9"/>
  <c r="G13" i="10" l="1"/>
  <c r="G14" i="10"/>
  <c r="G15" i="10"/>
  <c r="G16" i="10"/>
  <c r="G17" i="10"/>
  <c r="G18" i="10"/>
  <c r="I12" i="11"/>
  <c r="I22" i="7"/>
  <c r="I21" i="7"/>
  <c r="I20" i="7"/>
  <c r="I19" i="7"/>
  <c r="I18" i="7"/>
  <c r="I17" i="7"/>
  <c r="I16" i="7"/>
  <c r="I11" i="7"/>
  <c r="W12" i="14" l="1"/>
  <c r="W13" i="14"/>
  <c r="W14" i="14"/>
  <c r="W15" i="14"/>
  <c r="W16" i="14"/>
  <c r="W17" i="14"/>
  <c r="W11" i="14"/>
  <c r="V12" i="14"/>
  <c r="V13" i="14"/>
  <c r="V14" i="14"/>
  <c r="V15" i="14"/>
  <c r="V16" i="14"/>
  <c r="V17" i="14"/>
  <c r="AD11" i="14" l="1"/>
  <c r="Y6" i="12" l="1"/>
  <c r="Y16" i="12"/>
  <c r="Y15" i="12"/>
  <c r="Y14" i="12"/>
  <c r="Y13" i="12"/>
  <c r="Y12" i="12"/>
  <c r="Y11" i="12"/>
  <c r="Y10" i="12"/>
  <c r="Y9" i="12"/>
  <c r="Y8" i="12"/>
  <c r="Y7" i="12"/>
  <c r="AB7" i="15" l="1"/>
  <c r="AB8" i="15"/>
  <c r="AB9" i="15"/>
  <c r="AB10" i="15"/>
  <c r="AB11" i="15"/>
  <c r="AB12" i="15"/>
  <c r="AB13" i="15"/>
  <c r="AB14" i="15"/>
  <c r="AB15" i="15"/>
  <c r="AB16" i="15"/>
  <c r="AB17" i="15"/>
  <c r="AB18" i="15"/>
  <c r="AB19" i="15"/>
  <c r="AB20" i="15"/>
  <c r="AB21" i="15"/>
  <c r="AB22" i="15"/>
  <c r="AB23" i="15"/>
  <c r="AB24" i="15"/>
  <c r="AB25" i="15"/>
  <c r="AB26" i="15"/>
  <c r="AB27" i="15"/>
  <c r="AB28" i="15"/>
  <c r="AB29" i="15"/>
  <c r="AB30" i="15"/>
  <c r="AB31" i="15"/>
  <c r="AB32" i="15"/>
  <c r="AB33" i="15"/>
  <c r="AB34" i="15"/>
  <c r="AB35" i="15"/>
  <c r="AB36" i="15"/>
  <c r="AB37" i="15"/>
  <c r="AB38" i="15"/>
  <c r="AB39" i="15"/>
  <c r="AB40" i="15"/>
  <c r="AB41" i="15"/>
  <c r="AB42" i="15"/>
  <c r="AB43" i="15"/>
  <c r="AB44" i="15"/>
  <c r="AB45" i="15"/>
  <c r="AB46" i="15"/>
  <c r="AB47" i="15"/>
  <c r="AB48" i="15"/>
  <c r="AB49" i="15"/>
  <c r="AB50" i="15"/>
  <c r="AB51" i="15"/>
  <c r="AB52" i="15"/>
  <c r="AB53" i="15"/>
  <c r="AB54" i="15"/>
  <c r="AB55" i="15"/>
  <c r="AB56" i="15"/>
  <c r="AB57" i="15"/>
  <c r="AB58" i="15"/>
  <c r="AB59" i="15"/>
  <c r="AB60" i="15"/>
  <c r="AB61" i="15"/>
  <c r="AB62" i="15"/>
  <c r="AB63" i="15"/>
  <c r="AB64" i="15"/>
  <c r="AB65" i="15"/>
  <c r="AB66" i="15"/>
  <c r="AB67" i="15"/>
  <c r="AB68" i="15"/>
  <c r="AB69" i="15"/>
  <c r="AB70" i="15"/>
  <c r="AB71" i="15"/>
  <c r="AB72" i="15"/>
  <c r="AB73" i="15"/>
  <c r="AB74" i="15"/>
  <c r="AB75" i="15"/>
  <c r="AB76" i="15"/>
  <c r="AB77" i="15"/>
  <c r="AB78" i="15"/>
  <c r="AB79" i="15"/>
  <c r="AB80" i="15"/>
  <c r="AB81" i="15"/>
  <c r="AB82" i="15"/>
  <c r="AB83" i="15"/>
  <c r="AB84" i="15"/>
  <c r="AB85" i="15"/>
  <c r="AB86" i="15"/>
  <c r="AB87" i="15"/>
  <c r="AB88" i="15"/>
  <c r="AB89" i="15"/>
  <c r="AB90" i="15"/>
  <c r="AB91" i="15"/>
  <c r="AB92" i="15"/>
  <c r="AB93" i="15"/>
  <c r="AB94" i="15"/>
  <c r="AB95" i="15"/>
  <c r="AB96" i="15"/>
  <c r="AB97" i="15"/>
  <c r="AB98" i="15"/>
  <c r="AB99" i="15"/>
  <c r="AB100" i="15"/>
  <c r="AB101" i="15"/>
  <c r="AB102" i="15"/>
  <c r="AB103" i="15"/>
  <c r="AB104" i="15"/>
  <c r="AB105" i="15"/>
  <c r="AB106" i="15"/>
  <c r="AB107" i="15"/>
  <c r="AB108" i="15"/>
  <c r="AB109" i="15"/>
  <c r="AB110" i="15"/>
  <c r="AB111" i="15"/>
  <c r="AB112" i="15"/>
  <c r="AB113" i="15"/>
  <c r="AB114" i="15"/>
  <c r="AB115" i="15"/>
  <c r="AB116" i="15"/>
  <c r="AB117" i="15"/>
  <c r="AB118" i="15"/>
  <c r="AB119" i="15"/>
  <c r="AB120" i="15"/>
  <c r="AB121" i="15"/>
  <c r="AB122" i="15"/>
  <c r="AB123" i="15"/>
  <c r="AB124" i="15"/>
  <c r="AB125" i="15"/>
  <c r="AB126" i="15"/>
  <c r="AB127" i="15"/>
  <c r="AB128" i="15"/>
  <c r="AB129" i="15"/>
  <c r="AB130" i="15"/>
  <c r="AB131" i="15"/>
  <c r="AB132" i="15"/>
  <c r="AB133" i="15"/>
  <c r="AB134" i="15"/>
  <c r="AB135" i="15"/>
  <c r="AB136" i="15"/>
  <c r="AB137" i="15"/>
  <c r="AB138" i="15"/>
  <c r="AB139" i="15"/>
  <c r="AB140" i="15"/>
  <c r="AB141" i="15"/>
  <c r="AB142" i="15"/>
  <c r="AB143" i="15"/>
  <c r="AB144" i="15"/>
  <c r="AB145" i="15"/>
  <c r="AB146" i="15"/>
  <c r="AB6" i="15"/>
  <c r="F41" i="19" l="1"/>
  <c r="F40" i="19"/>
  <c r="F39" i="19"/>
  <c r="F38" i="19"/>
  <c r="F37" i="19"/>
  <c r="F36" i="19"/>
  <c r="F35" i="19"/>
  <c r="F34" i="19"/>
  <c r="F33" i="19"/>
  <c r="F32" i="19"/>
  <c r="F31" i="19"/>
  <c r="F30" i="19"/>
  <c r="F29" i="19"/>
  <c r="F28" i="19"/>
  <c r="F27" i="19"/>
  <c r="F26" i="19"/>
  <c r="F25" i="19"/>
  <c r="F24" i="19"/>
  <c r="F23" i="19"/>
  <c r="F22" i="19"/>
  <c r="F21" i="19"/>
  <c r="F20" i="19"/>
  <c r="F19" i="19"/>
  <c r="F18" i="19"/>
  <c r="F17" i="19"/>
  <c r="F16" i="19"/>
  <c r="F15" i="19"/>
  <c r="F14" i="19"/>
  <c r="F13" i="19"/>
  <c r="F12" i="19"/>
  <c r="F11" i="19"/>
  <c r="S14" i="9" l="1"/>
  <c r="R14" i="9"/>
  <c r="Q14" i="9"/>
  <c r="P14" i="9"/>
  <c r="O14" i="9"/>
  <c r="S13" i="9"/>
  <c r="R13" i="9"/>
  <c r="Q13" i="9"/>
  <c r="P13" i="9"/>
  <c r="O13" i="9"/>
  <c r="S12" i="9"/>
  <c r="R12" i="9"/>
  <c r="Q12" i="9"/>
  <c r="P12" i="9"/>
  <c r="O12" i="9"/>
  <c r="L20" i="7" l="1"/>
  <c r="L21" i="7"/>
  <c r="BM6" i="12"/>
  <c r="Y37" i="19" l="1"/>
  <c r="R37" i="19"/>
  <c r="L37" i="19"/>
  <c r="Y36" i="19"/>
  <c r="R36" i="19"/>
  <c r="L36" i="19"/>
  <c r="L34" i="19"/>
  <c r="Y29" i="19"/>
  <c r="R29" i="19"/>
  <c r="L29" i="19"/>
  <c r="Y28" i="19"/>
  <c r="R28" i="19"/>
  <c r="L28" i="19"/>
  <c r="Y31" i="19"/>
  <c r="R31" i="19"/>
  <c r="L31" i="19"/>
  <c r="Y30" i="19"/>
  <c r="R30" i="19"/>
  <c r="L30" i="19"/>
  <c r="F115" i="15" l="1"/>
  <c r="AW115" i="15"/>
  <c r="F52" i="15" l="1"/>
  <c r="AW146" i="15"/>
  <c r="AW114" i="15" l="1"/>
  <c r="F114" i="15"/>
  <c r="AW113" i="15"/>
  <c r="F113" i="15"/>
  <c r="AW112" i="15"/>
  <c r="F112" i="15"/>
  <c r="AW111" i="15"/>
  <c r="F111" i="15"/>
  <c r="AW110" i="15"/>
  <c r="F110" i="15"/>
  <c r="AW109" i="15"/>
  <c r="F109" i="15"/>
  <c r="AW108" i="15"/>
  <c r="F108" i="15"/>
  <c r="AW107" i="15"/>
  <c r="F107" i="15"/>
  <c r="AW106" i="15"/>
  <c r="F106" i="15"/>
  <c r="AW105" i="15"/>
  <c r="F105" i="15"/>
  <c r="AW104" i="15"/>
  <c r="F104" i="15"/>
  <c r="AW103" i="15"/>
  <c r="F103" i="15"/>
  <c r="AW102" i="15"/>
  <c r="F102" i="15"/>
  <c r="AW101" i="15"/>
  <c r="F101" i="15"/>
  <c r="AW100" i="15"/>
  <c r="F100" i="15"/>
  <c r="AW99" i="15"/>
  <c r="F99" i="15"/>
  <c r="AW98" i="15"/>
  <c r="F98" i="15"/>
  <c r="AW97" i="15"/>
  <c r="F97" i="15"/>
  <c r="AW96" i="15"/>
  <c r="F96" i="15"/>
  <c r="AW95" i="15"/>
  <c r="F95" i="15"/>
  <c r="AW94" i="15"/>
  <c r="F94" i="15"/>
  <c r="AW93" i="15"/>
  <c r="F93" i="15"/>
  <c r="AW92" i="15"/>
  <c r="F92" i="15"/>
  <c r="AW91" i="15"/>
  <c r="F91" i="15"/>
  <c r="AW90" i="15"/>
  <c r="F90" i="15"/>
  <c r="AW89" i="15"/>
  <c r="F89" i="15"/>
  <c r="AW88" i="15"/>
  <c r="F88" i="15"/>
  <c r="AW87" i="15"/>
  <c r="F87" i="15"/>
  <c r="AW86" i="15"/>
  <c r="F86" i="15"/>
  <c r="AW85" i="15"/>
  <c r="F85" i="15"/>
  <c r="AW84" i="15"/>
  <c r="F84" i="15"/>
  <c r="AW83" i="15"/>
  <c r="F83" i="15"/>
  <c r="AW82" i="15"/>
  <c r="F82" i="15"/>
  <c r="AW130" i="15"/>
  <c r="F130" i="15"/>
  <c r="AW131" i="15"/>
  <c r="F131" i="15"/>
  <c r="AW129" i="15"/>
  <c r="F129" i="15"/>
  <c r="AW128" i="15"/>
  <c r="F128" i="15"/>
  <c r="AW127" i="15"/>
  <c r="F127" i="15"/>
  <c r="AW126" i="15"/>
  <c r="F126" i="15"/>
  <c r="AW125" i="15"/>
  <c r="F125" i="15"/>
  <c r="AW124" i="15"/>
  <c r="F124" i="15"/>
  <c r="AW123" i="15"/>
  <c r="F123" i="15"/>
  <c r="AW122" i="15"/>
  <c r="F122" i="15"/>
  <c r="AW121" i="15"/>
  <c r="F121" i="15"/>
  <c r="AW120" i="15"/>
  <c r="F120" i="15"/>
  <c r="AW119" i="15"/>
  <c r="F119" i="15"/>
  <c r="AW118" i="15"/>
  <c r="F118" i="15"/>
  <c r="AW117" i="15"/>
  <c r="F117" i="15"/>
  <c r="AW116" i="15"/>
  <c r="F116" i="15"/>
  <c r="AW31" i="15" l="1"/>
  <c r="F31" i="15"/>
  <c r="AW35" i="15"/>
  <c r="F35" i="15"/>
  <c r="AW34" i="15"/>
  <c r="F34" i="15"/>
  <c r="AW33" i="15"/>
  <c r="F33" i="15"/>
  <c r="AW32" i="15"/>
  <c r="F32" i="15"/>
  <c r="AW30" i="15"/>
  <c r="F30" i="15"/>
  <c r="AW29" i="15"/>
  <c r="F29" i="15"/>
  <c r="AW28" i="15"/>
  <c r="F28" i="15"/>
  <c r="AW27" i="15"/>
  <c r="F27" i="15"/>
  <c r="AW26" i="15"/>
  <c r="F26" i="15"/>
  <c r="V12" i="13" l="1"/>
  <c r="V13" i="13"/>
  <c r="V14" i="13"/>
  <c r="V15" i="13"/>
  <c r="V16" i="13"/>
  <c r="V17" i="13"/>
  <c r="V18" i="13"/>
  <c r="V19" i="13"/>
  <c r="V20" i="13"/>
  <c r="V21" i="13"/>
  <c r="V22" i="13"/>
  <c r="V23" i="13"/>
  <c r="V24" i="13"/>
  <c r="V25" i="13"/>
  <c r="V26" i="13"/>
  <c r="V27" i="13"/>
  <c r="V28" i="13"/>
  <c r="V29" i="13"/>
  <c r="V30" i="13"/>
  <c r="V31" i="13"/>
  <c r="V32" i="13"/>
  <c r="V33" i="13"/>
  <c r="V34" i="13"/>
  <c r="V35" i="13"/>
  <c r="V36" i="13"/>
  <c r="V37" i="13"/>
  <c r="V38" i="13"/>
  <c r="V39" i="13"/>
  <c r="V40" i="13"/>
  <c r="V41" i="13"/>
  <c r="V42" i="13"/>
  <c r="V43" i="13"/>
  <c r="V44" i="13"/>
  <c r="V45" i="13"/>
  <c r="V46" i="13"/>
  <c r="V47" i="13"/>
  <c r="V48" i="13"/>
  <c r="V49" i="13"/>
  <c r="V50" i="13"/>
  <c r="V51" i="13"/>
  <c r="V56" i="13"/>
  <c r="V57" i="13"/>
  <c r="V52" i="13"/>
  <c r="V53" i="13"/>
  <c r="V54" i="13"/>
  <c r="V58" i="13"/>
  <c r="V60" i="13"/>
  <c r="V55" i="13"/>
  <c r="V59" i="13"/>
  <c r="V61" i="13"/>
  <c r="V62" i="13"/>
  <c r="V63" i="13"/>
  <c r="V64" i="13"/>
  <c r="V65" i="13"/>
  <c r="V66" i="13"/>
  <c r="V67" i="13"/>
  <c r="V68" i="13"/>
  <c r="V69" i="13"/>
  <c r="V70" i="13"/>
  <c r="V71" i="13"/>
  <c r="V72" i="13"/>
  <c r="V73" i="13"/>
  <c r="V74" i="13"/>
  <c r="V75" i="13"/>
  <c r="V76" i="13"/>
  <c r="V77" i="13"/>
  <c r="V78" i="13"/>
  <c r="V79" i="13"/>
  <c r="V80" i="13"/>
  <c r="V81" i="13"/>
  <c r="V82" i="13"/>
  <c r="V83" i="13"/>
  <c r="V84" i="13"/>
  <c r="V85" i="13"/>
  <c r="V86" i="13"/>
  <c r="V87" i="13"/>
  <c r="V88" i="13"/>
  <c r="V89" i="13"/>
  <c r="V90" i="13"/>
  <c r="V91" i="13"/>
  <c r="V92" i="13"/>
  <c r="V93" i="13"/>
  <c r="V94" i="13"/>
  <c r="V95" i="13"/>
  <c r="V96" i="13"/>
  <c r="V97" i="13"/>
  <c r="V98" i="13"/>
  <c r="V99" i="13"/>
  <c r="V100" i="13"/>
  <c r="V101" i="13"/>
  <c r="V102" i="13"/>
  <c r="V103" i="13"/>
  <c r="V104" i="13"/>
  <c r="V105" i="13"/>
  <c r="V106" i="13"/>
  <c r="V107" i="13"/>
  <c r="V108" i="13"/>
  <c r="V109" i="13"/>
  <c r="V110" i="13"/>
  <c r="V111" i="13"/>
  <c r="V112" i="13"/>
  <c r="V113" i="13"/>
  <c r="V114" i="13"/>
  <c r="V115" i="13"/>
  <c r="V116" i="13"/>
  <c r="V117" i="13"/>
  <c r="V118" i="13"/>
  <c r="V119" i="13"/>
  <c r="V120" i="13"/>
  <c r="V121" i="13"/>
  <c r="V122" i="13"/>
  <c r="V123" i="13"/>
  <c r="V124" i="13"/>
  <c r="V125" i="13"/>
  <c r="V126" i="13"/>
  <c r="V127" i="13"/>
  <c r="V128" i="13"/>
  <c r="V129" i="13"/>
  <c r="V130" i="13"/>
  <c r="V131" i="13"/>
  <c r="V132" i="13"/>
  <c r="V133" i="13"/>
  <c r="V134" i="13"/>
  <c r="V135" i="13"/>
  <c r="V136" i="13"/>
  <c r="V137" i="13"/>
  <c r="V138" i="13"/>
  <c r="V139" i="13"/>
  <c r="V140" i="13"/>
  <c r="V141" i="13"/>
  <c r="V142" i="13"/>
  <c r="V143" i="13"/>
  <c r="V144" i="13"/>
  <c r="V145" i="13"/>
  <c r="V146" i="13"/>
  <c r="V147" i="13"/>
  <c r="V148" i="13"/>
  <c r="V149" i="13"/>
  <c r="V150" i="13"/>
  <c r="V151" i="13"/>
  <c r="V152" i="13"/>
  <c r="V153" i="13"/>
  <c r="V154" i="13"/>
  <c r="V155" i="13"/>
  <c r="V156" i="13"/>
  <c r="V157" i="13"/>
  <c r="V158" i="13"/>
  <c r="V159" i="13"/>
  <c r="V160" i="13"/>
  <c r="V161" i="13"/>
  <c r="V162" i="13"/>
  <c r="V163" i="13"/>
  <c r="V164" i="13"/>
  <c r="V165" i="13"/>
  <c r="V166" i="13"/>
  <c r="V167" i="13"/>
  <c r="V168" i="13"/>
  <c r="V169" i="13"/>
  <c r="V170" i="13"/>
  <c r="V171" i="13"/>
  <c r="V172" i="13"/>
  <c r="V173" i="13"/>
  <c r="V174" i="13"/>
  <c r="V175" i="13"/>
  <c r="V176" i="13"/>
  <c r="V177" i="13"/>
  <c r="V178" i="13"/>
  <c r="V179" i="13"/>
  <c r="V180" i="13"/>
  <c r="V181" i="13"/>
  <c r="V182" i="13"/>
  <c r="V183" i="13"/>
  <c r="V184" i="13"/>
  <c r="V185" i="13"/>
  <c r="V186" i="13"/>
  <c r="V187" i="13"/>
  <c r="V188" i="13"/>
  <c r="V189" i="13"/>
  <c r="V190" i="13"/>
  <c r="V191" i="13"/>
  <c r="V192" i="13"/>
  <c r="V193" i="13"/>
  <c r="V194" i="13"/>
  <c r="V195" i="13"/>
  <c r="V196" i="13"/>
  <c r="V197" i="13"/>
  <c r="V198" i="13"/>
  <c r="V199" i="13"/>
  <c r="V200" i="13"/>
  <c r="V201" i="13"/>
  <c r="V202" i="13"/>
  <c r="V203" i="13"/>
  <c r="V204" i="13"/>
  <c r="V205" i="13"/>
  <c r="V206" i="13"/>
  <c r="V207" i="13"/>
  <c r="V208" i="13"/>
  <c r="V209" i="13"/>
  <c r="V210" i="13"/>
  <c r="V211" i="13"/>
  <c r="V212" i="13"/>
  <c r="V213" i="13"/>
  <c r="V214" i="13"/>
  <c r="V215" i="13"/>
  <c r="V216" i="13"/>
  <c r="V217" i="13"/>
  <c r="V218" i="13"/>
  <c r="V219" i="13"/>
  <c r="V220" i="13"/>
  <c r="V221" i="13"/>
  <c r="V222" i="13"/>
  <c r="V223" i="13"/>
  <c r="V224" i="13"/>
  <c r="V225" i="13"/>
  <c r="V226" i="13"/>
  <c r="V227" i="13"/>
  <c r="V228" i="13"/>
  <c r="V229" i="13"/>
  <c r="V230" i="13"/>
  <c r="V231" i="13"/>
  <c r="V232" i="13"/>
  <c r="V233" i="13"/>
  <c r="V234" i="13"/>
  <c r="V235" i="13"/>
  <c r="V236" i="13"/>
  <c r="V237" i="13"/>
  <c r="V7" i="13"/>
  <c r="V8" i="13"/>
  <c r="V9" i="13"/>
  <c r="V10" i="13"/>
  <c r="V11" i="13"/>
  <c r="L16" i="7" l="1"/>
  <c r="Y17" i="19" l="1"/>
  <c r="R17" i="19"/>
  <c r="L17" i="19"/>
  <c r="Y16" i="19"/>
  <c r="R16" i="19"/>
  <c r="L16" i="19"/>
  <c r="Y15" i="19"/>
  <c r="R15" i="19"/>
  <c r="L68" i="15" s="1"/>
  <c r="L15" i="19"/>
  <c r="Y14" i="19"/>
  <c r="R14" i="19"/>
  <c r="L14" i="19"/>
  <c r="Y13" i="19"/>
  <c r="R13" i="19"/>
  <c r="L80" i="15" s="1"/>
  <c r="L13" i="19"/>
  <c r="Y12" i="19"/>
  <c r="R12" i="19"/>
  <c r="L12" i="19"/>
  <c r="Y11" i="19"/>
  <c r="R11" i="19"/>
  <c r="L11" i="19"/>
  <c r="Y27" i="19"/>
  <c r="R27" i="19"/>
  <c r="L27" i="19"/>
  <c r="Y26" i="19"/>
  <c r="R26" i="19"/>
  <c r="L26" i="19"/>
  <c r="Y25" i="19"/>
  <c r="R25" i="19"/>
  <c r="L25" i="19"/>
  <c r="Y24" i="19"/>
  <c r="R24" i="19"/>
  <c r="L24" i="19"/>
  <c r="Y23" i="19"/>
  <c r="R23" i="19"/>
  <c r="L23" i="19"/>
  <c r="Y22" i="19"/>
  <c r="R22" i="19"/>
  <c r="L22" i="19"/>
  <c r="Y21" i="19"/>
  <c r="R21" i="19"/>
  <c r="L21" i="19"/>
  <c r="Y20" i="19"/>
  <c r="R20" i="19"/>
  <c r="L20" i="19"/>
  <c r="Y19" i="19"/>
  <c r="R19" i="19"/>
  <c r="L19" i="19"/>
  <c r="Y18" i="19"/>
  <c r="R18" i="19"/>
  <c r="L18" i="19"/>
  <c r="Y41" i="19"/>
  <c r="R41" i="19"/>
  <c r="L41" i="19"/>
  <c r="Y40" i="19"/>
  <c r="R40" i="19"/>
  <c r="L40" i="19"/>
  <c r="Y39" i="19"/>
  <c r="R39" i="19"/>
  <c r="L39" i="19"/>
  <c r="Y38" i="19"/>
  <c r="R38" i="19"/>
  <c r="L38" i="19"/>
  <c r="Y35" i="19"/>
  <c r="R35" i="19"/>
  <c r="L35" i="19"/>
  <c r="Y34" i="19"/>
  <c r="R34" i="19"/>
  <c r="Y33" i="19"/>
  <c r="R33" i="19"/>
  <c r="L33" i="19"/>
  <c r="Y32" i="19"/>
  <c r="R32" i="19"/>
  <c r="L32" i="19"/>
  <c r="AH11" i="14"/>
  <c r="AG11" i="14"/>
  <c r="AF11" i="14"/>
  <c r="AE11" i="14"/>
  <c r="AC11" i="14"/>
  <c r="AB11" i="14"/>
  <c r="AA11" i="14"/>
  <c r="Z11" i="14"/>
  <c r="Y11" i="14"/>
  <c r="X11" i="14"/>
  <c r="F14" i="16"/>
  <c r="F13" i="16"/>
  <c r="F12" i="16"/>
  <c r="F11" i="16"/>
  <c r="F18" i="16"/>
  <c r="F17" i="16"/>
  <c r="F16" i="16"/>
  <c r="F15" i="16"/>
  <c r="F23" i="16"/>
  <c r="F22" i="16"/>
  <c r="F21" i="16"/>
  <c r="F20" i="16"/>
  <c r="F27" i="16"/>
  <c r="F26" i="16"/>
  <c r="F25" i="16"/>
  <c r="F24" i="16"/>
  <c r="F19" i="16"/>
  <c r="AW81" i="15"/>
  <c r="F81" i="15"/>
  <c r="AW80" i="15"/>
  <c r="F80" i="15"/>
  <c r="AW79" i="15"/>
  <c r="F79" i="15"/>
  <c r="AW78" i="15"/>
  <c r="F78" i="15"/>
  <c r="AW77" i="15"/>
  <c r="F77" i="15"/>
  <c r="AW76" i="15"/>
  <c r="F76" i="15"/>
  <c r="AW75" i="15"/>
  <c r="F75" i="15"/>
  <c r="AW74" i="15"/>
  <c r="L74" i="15"/>
  <c r="F74" i="15"/>
  <c r="AW73" i="15"/>
  <c r="F73" i="15"/>
  <c r="AW72" i="15"/>
  <c r="F72" i="15"/>
  <c r="AW71" i="15"/>
  <c r="F71" i="15"/>
  <c r="AW70" i="15"/>
  <c r="F70" i="15"/>
  <c r="AW69" i="15"/>
  <c r="F69" i="15"/>
  <c r="AW68" i="15"/>
  <c r="F68" i="15"/>
  <c r="AW67" i="15"/>
  <c r="F67" i="15"/>
  <c r="AW66" i="15"/>
  <c r="F66" i="15"/>
  <c r="AW65" i="15"/>
  <c r="F65" i="15"/>
  <c r="AW64" i="15"/>
  <c r="F64" i="15"/>
  <c r="AW63" i="15"/>
  <c r="F63" i="15"/>
  <c r="AW62" i="15"/>
  <c r="F62" i="15"/>
  <c r="AW61" i="15"/>
  <c r="F61" i="15"/>
  <c r="AW60" i="15"/>
  <c r="F60" i="15"/>
  <c r="AW59" i="15"/>
  <c r="F59" i="15"/>
  <c r="AW58" i="15"/>
  <c r="L58" i="15"/>
  <c r="F58" i="15"/>
  <c r="AW57" i="15"/>
  <c r="F57" i="15"/>
  <c r="AW56" i="15"/>
  <c r="F56" i="15"/>
  <c r="AW55" i="15"/>
  <c r="F55" i="15"/>
  <c r="AW54" i="15"/>
  <c r="F54" i="15"/>
  <c r="AW53" i="15"/>
  <c r="F53" i="15"/>
  <c r="AW52" i="15"/>
  <c r="AW51" i="15"/>
  <c r="F51" i="15"/>
  <c r="AW50" i="15"/>
  <c r="F50" i="15"/>
  <c r="AW49" i="15"/>
  <c r="F49" i="15"/>
  <c r="AW48" i="15"/>
  <c r="L48" i="15"/>
  <c r="F48" i="15"/>
  <c r="AW47" i="15"/>
  <c r="F47" i="15"/>
  <c r="AW46" i="15"/>
  <c r="F46" i="15"/>
  <c r="AW45" i="15"/>
  <c r="F45" i="15"/>
  <c r="AW44" i="15"/>
  <c r="F44" i="15"/>
  <c r="AW43" i="15"/>
  <c r="F43" i="15"/>
  <c r="AW42" i="15"/>
  <c r="F42" i="15"/>
  <c r="AW41" i="15"/>
  <c r="F41" i="15"/>
  <c r="AW40" i="15"/>
  <c r="F40" i="15"/>
  <c r="AW39" i="15"/>
  <c r="F39" i="15"/>
  <c r="AW38" i="15"/>
  <c r="F38" i="15"/>
  <c r="AW37" i="15"/>
  <c r="F37" i="15"/>
  <c r="F146" i="15"/>
  <c r="AW145" i="15"/>
  <c r="F145" i="15"/>
  <c r="AW144" i="15"/>
  <c r="F144" i="15"/>
  <c r="AW143" i="15"/>
  <c r="F143" i="15"/>
  <c r="AW142" i="15"/>
  <c r="F142" i="15"/>
  <c r="AW141" i="15"/>
  <c r="F141" i="15"/>
  <c r="AW140" i="15"/>
  <c r="F140" i="15"/>
  <c r="AW139" i="15"/>
  <c r="F139" i="15"/>
  <c r="AW138" i="15"/>
  <c r="F138" i="15"/>
  <c r="AW137" i="15"/>
  <c r="F137" i="15"/>
  <c r="AW136" i="15"/>
  <c r="F136" i="15"/>
  <c r="AW135" i="15"/>
  <c r="L135" i="15"/>
  <c r="F135" i="15"/>
  <c r="AW134" i="15"/>
  <c r="F134" i="15"/>
  <c r="AW133" i="15"/>
  <c r="F133" i="15"/>
  <c r="AW132" i="15"/>
  <c r="F132" i="15"/>
  <c r="AW11" i="15"/>
  <c r="F11" i="15"/>
  <c r="AW10" i="15"/>
  <c r="F10" i="15"/>
  <c r="AW9" i="15"/>
  <c r="F9" i="15"/>
  <c r="AW8" i="15"/>
  <c r="F8" i="15"/>
  <c r="AW7" i="15"/>
  <c r="F7" i="15"/>
  <c r="AW6" i="15"/>
  <c r="F6" i="15"/>
  <c r="AW25" i="15"/>
  <c r="F25" i="15"/>
  <c r="AW24" i="15"/>
  <c r="F24" i="15"/>
  <c r="AW23" i="15"/>
  <c r="F23" i="15"/>
  <c r="AW22" i="15"/>
  <c r="F22" i="15"/>
  <c r="AW21" i="15"/>
  <c r="F21" i="15"/>
  <c r="AW20" i="15"/>
  <c r="F20" i="15"/>
  <c r="AW19" i="15"/>
  <c r="L19" i="15"/>
  <c r="F19" i="15"/>
  <c r="AW18" i="15"/>
  <c r="F18" i="15"/>
  <c r="AW17" i="15"/>
  <c r="F17" i="15"/>
  <c r="AW16" i="15"/>
  <c r="F16" i="15"/>
  <c r="AW15" i="15"/>
  <c r="F15" i="15"/>
  <c r="AW14" i="15"/>
  <c r="F14" i="15"/>
  <c r="AW13" i="15"/>
  <c r="F13" i="15"/>
  <c r="AW12" i="15"/>
  <c r="F12" i="15"/>
  <c r="AW36" i="15"/>
  <c r="F36" i="15"/>
  <c r="AH14" i="14"/>
  <c r="AG14" i="14"/>
  <c r="AF14" i="14"/>
  <c r="AE14" i="14"/>
  <c r="AC14" i="14"/>
  <c r="AB14" i="14"/>
  <c r="AA14" i="14"/>
  <c r="Z14" i="14"/>
  <c r="AD14" i="14" s="1"/>
  <c r="Y14" i="14"/>
  <c r="X14" i="14"/>
  <c r="AH13" i="14"/>
  <c r="AG13" i="14"/>
  <c r="AF13" i="14"/>
  <c r="AE13" i="14"/>
  <c r="AC13" i="14"/>
  <c r="AB13" i="14"/>
  <c r="AA13" i="14"/>
  <c r="Z13" i="14"/>
  <c r="Y13" i="14"/>
  <c r="X13" i="14"/>
  <c r="AH12" i="14"/>
  <c r="AG12" i="14"/>
  <c r="AF12" i="14"/>
  <c r="AE12" i="14"/>
  <c r="AC12" i="14"/>
  <c r="AB12" i="14"/>
  <c r="AA12" i="14"/>
  <c r="Z12" i="14"/>
  <c r="Y12" i="14"/>
  <c r="X12" i="14"/>
  <c r="AH17" i="14"/>
  <c r="AG17" i="14"/>
  <c r="AF17" i="14"/>
  <c r="AE17" i="14"/>
  <c r="AC17" i="14"/>
  <c r="AB17" i="14"/>
  <c r="AA17" i="14"/>
  <c r="Z17" i="14"/>
  <c r="AD17" i="14" s="1"/>
  <c r="Y17" i="14"/>
  <c r="X17" i="14"/>
  <c r="AH16" i="14"/>
  <c r="AG16" i="14"/>
  <c r="AF16" i="14"/>
  <c r="AE16" i="14"/>
  <c r="AC16" i="14"/>
  <c r="AB16" i="14"/>
  <c r="AA16" i="14"/>
  <c r="Z16" i="14"/>
  <c r="AD16" i="14" s="1"/>
  <c r="Y16" i="14"/>
  <c r="X16" i="14"/>
  <c r="AH15" i="14"/>
  <c r="AG15" i="14"/>
  <c r="AF15" i="14"/>
  <c r="AE15" i="14"/>
  <c r="AC15" i="14"/>
  <c r="AB15" i="14"/>
  <c r="AA15" i="14"/>
  <c r="Z15" i="14"/>
  <c r="AD15" i="14" s="1"/>
  <c r="Y15" i="14"/>
  <c r="X15" i="14"/>
  <c r="G46" i="13"/>
  <c r="G45" i="13"/>
  <c r="G44" i="13"/>
  <c r="G43" i="13"/>
  <c r="G42" i="13"/>
  <c r="G41" i="13"/>
  <c r="G40" i="13"/>
  <c r="G39" i="13"/>
  <c r="G38" i="13"/>
  <c r="G37" i="13"/>
  <c r="G36" i="13"/>
  <c r="G35" i="13"/>
  <c r="G34" i="13"/>
  <c r="G33" i="13"/>
  <c r="G32" i="13"/>
  <c r="G31" i="13"/>
  <c r="G30" i="13"/>
  <c r="G29" i="13"/>
  <c r="G28" i="13"/>
  <c r="G27" i="13"/>
  <c r="G66" i="13"/>
  <c r="G65" i="13"/>
  <c r="G64" i="13"/>
  <c r="G63" i="13"/>
  <c r="G62" i="13"/>
  <c r="G61" i="13"/>
  <c r="G59" i="13"/>
  <c r="G55" i="13"/>
  <c r="G60" i="13"/>
  <c r="G58" i="13"/>
  <c r="G54" i="13"/>
  <c r="G53" i="13"/>
  <c r="G52" i="13"/>
  <c r="G57" i="13"/>
  <c r="G56" i="13"/>
  <c r="G51" i="13"/>
  <c r="G50" i="13"/>
  <c r="G49" i="13"/>
  <c r="G48" i="13"/>
  <c r="G47" i="13"/>
  <c r="G86" i="13"/>
  <c r="G85" i="13"/>
  <c r="G84" i="13"/>
  <c r="G83" i="13"/>
  <c r="G82" i="13"/>
  <c r="G81" i="13"/>
  <c r="G80" i="13"/>
  <c r="G79" i="13"/>
  <c r="G78" i="13"/>
  <c r="G77" i="13"/>
  <c r="G76" i="13"/>
  <c r="G75" i="13"/>
  <c r="G74" i="13"/>
  <c r="G73" i="13"/>
  <c r="G72" i="13"/>
  <c r="G71" i="13"/>
  <c r="G70" i="13"/>
  <c r="G69" i="13"/>
  <c r="G68" i="13"/>
  <c r="G67" i="13"/>
  <c r="G106" i="13"/>
  <c r="G105" i="13"/>
  <c r="G104" i="13"/>
  <c r="G103" i="13"/>
  <c r="G102" i="13"/>
  <c r="G101" i="13"/>
  <c r="G100" i="13"/>
  <c r="G99" i="13"/>
  <c r="G98" i="13"/>
  <c r="G97" i="13"/>
  <c r="G96" i="13"/>
  <c r="G95" i="13"/>
  <c r="G94" i="13"/>
  <c r="G93" i="13"/>
  <c r="G92" i="13"/>
  <c r="G91" i="13"/>
  <c r="G90" i="13"/>
  <c r="G89" i="13"/>
  <c r="G88" i="13"/>
  <c r="G87" i="13"/>
  <c r="G126" i="13"/>
  <c r="G125" i="13"/>
  <c r="G124" i="13"/>
  <c r="G123" i="13"/>
  <c r="G122" i="13"/>
  <c r="G121" i="13"/>
  <c r="G120" i="13"/>
  <c r="G119" i="13"/>
  <c r="G118" i="13"/>
  <c r="G117" i="13"/>
  <c r="G116" i="13"/>
  <c r="G115" i="13"/>
  <c r="G114" i="13"/>
  <c r="G113" i="13"/>
  <c r="G112" i="13"/>
  <c r="G111" i="13"/>
  <c r="G110" i="13"/>
  <c r="G109" i="13"/>
  <c r="G108" i="13"/>
  <c r="G107" i="13"/>
  <c r="G146" i="13"/>
  <c r="G145" i="13"/>
  <c r="G144" i="13"/>
  <c r="G143" i="13"/>
  <c r="G142" i="13"/>
  <c r="G141" i="13"/>
  <c r="G140" i="13"/>
  <c r="G139" i="13"/>
  <c r="G138" i="13"/>
  <c r="G137" i="13"/>
  <c r="G136" i="13"/>
  <c r="G135" i="13"/>
  <c r="G134" i="13"/>
  <c r="G133" i="13"/>
  <c r="G132" i="13"/>
  <c r="G131" i="13"/>
  <c r="G130" i="13"/>
  <c r="G129" i="13"/>
  <c r="G128" i="13"/>
  <c r="G127" i="13"/>
  <c r="G166" i="13"/>
  <c r="G165" i="13"/>
  <c r="G164" i="13"/>
  <c r="G163" i="13"/>
  <c r="G162" i="13"/>
  <c r="G161" i="13"/>
  <c r="G160" i="13"/>
  <c r="G159" i="13"/>
  <c r="G158" i="13"/>
  <c r="G157" i="13"/>
  <c r="G156" i="13"/>
  <c r="G155" i="13"/>
  <c r="G154" i="13"/>
  <c r="G153" i="13"/>
  <c r="G152" i="13"/>
  <c r="G151" i="13"/>
  <c r="G150" i="13"/>
  <c r="G149" i="13"/>
  <c r="G148" i="13"/>
  <c r="G147" i="13"/>
  <c r="G186" i="13"/>
  <c r="G185" i="13"/>
  <c r="G184" i="13"/>
  <c r="G183" i="13"/>
  <c r="G182" i="13"/>
  <c r="G181" i="13"/>
  <c r="G180" i="13"/>
  <c r="G179" i="13"/>
  <c r="G178" i="13"/>
  <c r="G177" i="13"/>
  <c r="G176" i="13"/>
  <c r="G175" i="13"/>
  <c r="G174" i="13"/>
  <c r="G173" i="13"/>
  <c r="G172" i="13"/>
  <c r="G171" i="13"/>
  <c r="G170" i="13"/>
  <c r="G169" i="13"/>
  <c r="G168" i="13"/>
  <c r="G167" i="13"/>
  <c r="G206" i="13"/>
  <c r="G205" i="13"/>
  <c r="G204" i="13"/>
  <c r="G203" i="13"/>
  <c r="G202" i="13"/>
  <c r="G201" i="13"/>
  <c r="G200" i="13"/>
  <c r="G199" i="13"/>
  <c r="G198" i="13"/>
  <c r="G197" i="13"/>
  <c r="G196" i="13"/>
  <c r="G195" i="13"/>
  <c r="G194" i="13"/>
  <c r="G193" i="13"/>
  <c r="G192" i="13"/>
  <c r="G191" i="13"/>
  <c r="G190" i="13"/>
  <c r="G189" i="13"/>
  <c r="G188" i="13"/>
  <c r="G187" i="13"/>
  <c r="G226" i="13"/>
  <c r="G225" i="13"/>
  <c r="G224" i="13"/>
  <c r="G223" i="13"/>
  <c r="G222" i="13"/>
  <c r="G221" i="13"/>
  <c r="G220" i="13"/>
  <c r="G219" i="13"/>
  <c r="G218" i="13"/>
  <c r="G217" i="13"/>
  <c r="G216" i="13"/>
  <c r="G215" i="13"/>
  <c r="G214" i="13"/>
  <c r="G213" i="13"/>
  <c r="G212" i="13"/>
  <c r="G211" i="13"/>
  <c r="G210" i="13"/>
  <c r="G209" i="13"/>
  <c r="G208" i="13"/>
  <c r="G207" i="13"/>
  <c r="G237" i="13"/>
  <c r="G236" i="13"/>
  <c r="G235" i="13"/>
  <c r="G234" i="13"/>
  <c r="G233" i="13"/>
  <c r="G232" i="13"/>
  <c r="G231" i="13"/>
  <c r="G230" i="13"/>
  <c r="G229" i="13"/>
  <c r="G228" i="13"/>
  <c r="G227" i="13"/>
  <c r="G20" i="13"/>
  <c r="G19" i="13"/>
  <c r="G18" i="13"/>
  <c r="G17" i="13"/>
  <c r="G16" i="13"/>
  <c r="G15" i="13"/>
  <c r="G14" i="13"/>
  <c r="G13" i="13"/>
  <c r="G12" i="13"/>
  <c r="G11" i="13"/>
  <c r="G10" i="13"/>
  <c r="G9" i="13"/>
  <c r="G8" i="13"/>
  <c r="G7" i="13"/>
  <c r="G26" i="13"/>
  <c r="G25" i="13"/>
  <c r="G24" i="13"/>
  <c r="G23" i="13"/>
  <c r="G22" i="13"/>
  <c r="G21" i="13"/>
  <c r="BM13" i="12"/>
  <c r="AD13" i="12"/>
  <c r="AC13" i="12"/>
  <c r="AB13" i="12"/>
  <c r="AA13" i="12"/>
  <c r="Z13" i="12"/>
  <c r="T13" i="12"/>
  <c r="AD6" i="12"/>
  <c r="AC6" i="12"/>
  <c r="AB6" i="12"/>
  <c r="AA6" i="12"/>
  <c r="Z6" i="12"/>
  <c r="T6" i="12"/>
  <c r="BM9" i="12"/>
  <c r="AD9" i="12"/>
  <c r="AC9" i="12"/>
  <c r="AB9" i="12"/>
  <c r="AA9" i="12"/>
  <c r="Z9" i="12"/>
  <c r="T9" i="12"/>
  <c r="BM8" i="12"/>
  <c r="AD8" i="12"/>
  <c r="AC8" i="12"/>
  <c r="AB8" i="12"/>
  <c r="AA8" i="12"/>
  <c r="Z8" i="12"/>
  <c r="T8" i="12"/>
  <c r="BM7" i="12"/>
  <c r="AD7" i="12"/>
  <c r="AC7" i="12"/>
  <c r="AB7" i="12"/>
  <c r="AA7" i="12"/>
  <c r="Z7" i="12"/>
  <c r="T7" i="12"/>
  <c r="BM12" i="12"/>
  <c r="AD12" i="12"/>
  <c r="AC12" i="12"/>
  <c r="AB12" i="12"/>
  <c r="AA12" i="12"/>
  <c r="Z12" i="12"/>
  <c r="T12" i="12"/>
  <c r="BM11" i="12"/>
  <c r="AD11" i="12"/>
  <c r="AC11" i="12"/>
  <c r="AB11" i="12"/>
  <c r="AA11" i="12"/>
  <c r="Z11" i="12"/>
  <c r="T11" i="12"/>
  <c r="BM10" i="12"/>
  <c r="AD10" i="12"/>
  <c r="AC10" i="12"/>
  <c r="AB10" i="12"/>
  <c r="AA10" i="12"/>
  <c r="Z10" i="12"/>
  <c r="T10" i="12"/>
  <c r="BM16" i="12"/>
  <c r="AD16" i="12"/>
  <c r="AC16" i="12"/>
  <c r="AB16" i="12"/>
  <c r="AA16" i="12"/>
  <c r="Z16" i="12"/>
  <c r="T16" i="12"/>
  <c r="BM15" i="12"/>
  <c r="AD15" i="12"/>
  <c r="AC15" i="12"/>
  <c r="AB15" i="12"/>
  <c r="AA15" i="12"/>
  <c r="Z15" i="12"/>
  <c r="T15" i="12"/>
  <c r="BM14" i="12"/>
  <c r="AD14" i="12"/>
  <c r="AC14" i="12"/>
  <c r="AB14" i="12"/>
  <c r="AA14" i="12"/>
  <c r="Z14" i="12"/>
  <c r="T14" i="12"/>
  <c r="L6" i="15" l="1"/>
  <c r="L42" i="15"/>
  <c r="L139" i="15"/>
  <c r="L62" i="15"/>
  <c r="L78" i="15"/>
  <c r="L17" i="15"/>
  <c r="L133" i="15"/>
  <c r="L46" i="15"/>
  <c r="L56" i="15"/>
  <c r="L72" i="15"/>
  <c r="L36" i="15"/>
  <c r="L24" i="15"/>
  <c r="L143" i="15"/>
  <c r="L40" i="15"/>
  <c r="L66" i="15"/>
  <c r="L9" i="15"/>
  <c r="L52" i="15"/>
  <c r="L21" i="15"/>
  <c r="L50" i="15"/>
  <c r="L60" i="15"/>
  <c r="L76" i="15"/>
  <c r="L15" i="15"/>
  <c r="L8" i="15"/>
  <c r="L11" i="15"/>
  <c r="L44" i="15"/>
  <c r="L54" i="15"/>
  <c r="L70" i="15"/>
  <c r="L13" i="15"/>
  <c r="L145" i="15"/>
  <c r="L137" i="15"/>
  <c r="L141" i="15"/>
  <c r="L38" i="15"/>
  <c r="L64" i="15"/>
  <c r="AD13" i="14"/>
  <c r="AD12" i="14"/>
  <c r="H115" i="15"/>
  <c r="L115" i="15"/>
  <c r="AL16" i="12"/>
  <c r="AL15" i="12"/>
  <c r="AL14" i="12"/>
  <c r="AL13" i="12"/>
  <c r="AL12" i="12"/>
  <c r="AL11" i="12"/>
  <c r="AL10" i="12"/>
  <c r="AL9" i="12"/>
  <c r="AL8" i="12"/>
  <c r="AL7" i="12"/>
  <c r="AL6" i="12"/>
  <c r="H31" i="15"/>
  <c r="L130" i="15"/>
  <c r="L31" i="15"/>
  <c r="H130" i="15"/>
  <c r="H131" i="15"/>
  <c r="H129" i="15"/>
  <c r="H128" i="15"/>
  <c r="H127" i="15"/>
  <c r="H126" i="15"/>
  <c r="H125" i="15"/>
  <c r="H124" i="15"/>
  <c r="H123" i="15"/>
  <c r="H122" i="15"/>
  <c r="H121" i="15"/>
  <c r="H120" i="15"/>
  <c r="H119" i="15"/>
  <c r="H118" i="15"/>
  <c r="H117" i="15"/>
  <c r="H116" i="15"/>
  <c r="H87" i="15"/>
  <c r="H85" i="15"/>
  <c r="H83" i="15"/>
  <c r="H105" i="15"/>
  <c r="H103" i="15"/>
  <c r="H101" i="15"/>
  <c r="H99" i="15"/>
  <c r="H97" i="15"/>
  <c r="H95" i="15"/>
  <c r="H93" i="15"/>
  <c r="H91" i="15"/>
  <c r="H89" i="15"/>
  <c r="H86" i="15"/>
  <c r="H84" i="15"/>
  <c r="H82" i="15"/>
  <c r="H114" i="15"/>
  <c r="H113" i="15"/>
  <c r="H112" i="15"/>
  <c r="H111" i="15"/>
  <c r="H110" i="15"/>
  <c r="H109" i="15"/>
  <c r="H108" i="15"/>
  <c r="H107" i="15"/>
  <c r="H106" i="15"/>
  <c r="H104" i="15"/>
  <c r="H102" i="15"/>
  <c r="H100" i="15"/>
  <c r="H98" i="15"/>
  <c r="H96" i="15"/>
  <c r="H94" i="15"/>
  <c r="H92" i="15"/>
  <c r="H90" i="15"/>
  <c r="H88" i="15"/>
  <c r="H34" i="15"/>
  <c r="H30" i="15"/>
  <c r="H28" i="15"/>
  <c r="H35" i="15"/>
  <c r="H33" i="15"/>
  <c r="H32" i="15"/>
  <c r="H29" i="15"/>
  <c r="H27" i="15"/>
  <c r="H26" i="15"/>
  <c r="L81" i="15"/>
  <c r="L14" i="15"/>
  <c r="L18" i="15"/>
  <c r="L22" i="15"/>
  <c r="L25" i="15"/>
  <c r="L134" i="15"/>
  <c r="L138" i="15"/>
  <c r="L142" i="15"/>
  <c r="L146" i="15"/>
  <c r="L39" i="15"/>
  <c r="L43" i="15"/>
  <c r="L47" i="15"/>
  <c r="L51" i="15"/>
  <c r="L55" i="15"/>
  <c r="L59" i="15"/>
  <c r="L63" i="15"/>
  <c r="L67" i="15"/>
  <c r="L71" i="15"/>
  <c r="L75" i="15"/>
  <c r="L79" i="15"/>
  <c r="L12" i="15"/>
  <c r="L16" i="15"/>
  <c r="L20" i="15"/>
  <c r="L23" i="15"/>
  <c r="L7" i="15"/>
  <c r="L10" i="15"/>
  <c r="L132" i="15"/>
  <c r="L136" i="15"/>
  <c r="L140" i="15"/>
  <c r="L144" i="15"/>
  <c r="L37" i="15"/>
  <c r="L41" i="15"/>
  <c r="L45" i="15"/>
  <c r="L49" i="15"/>
  <c r="L53" i="15"/>
  <c r="L57" i="15"/>
  <c r="L61" i="15"/>
  <c r="L65" i="15"/>
  <c r="L69" i="15"/>
  <c r="L73" i="15"/>
  <c r="L77" i="15"/>
  <c r="L112" i="15"/>
  <c r="L108" i="15"/>
  <c r="L104" i="15"/>
  <c r="L100" i="15"/>
  <c r="L96" i="15"/>
  <c r="L92" i="15"/>
  <c r="L88" i="15"/>
  <c r="L84" i="15"/>
  <c r="L127" i="15"/>
  <c r="L123" i="15"/>
  <c r="L119" i="15"/>
  <c r="L122" i="15"/>
  <c r="L118" i="15"/>
  <c r="L114" i="15"/>
  <c r="L106" i="15"/>
  <c r="L94" i="15"/>
  <c r="L82" i="15"/>
  <c r="L129" i="15"/>
  <c r="L125" i="15"/>
  <c r="L121" i="15"/>
  <c r="L117" i="15"/>
  <c r="L101" i="15"/>
  <c r="L93" i="15"/>
  <c r="L85" i="15"/>
  <c r="L128" i="15"/>
  <c r="L124" i="15"/>
  <c r="L120" i="15"/>
  <c r="L116" i="15"/>
  <c r="L111" i="15"/>
  <c r="L107" i="15"/>
  <c r="L103" i="15"/>
  <c r="L99" i="15"/>
  <c r="L95" i="15"/>
  <c r="L91" i="15"/>
  <c r="L87" i="15"/>
  <c r="L83" i="15"/>
  <c r="L131" i="15"/>
  <c r="L126" i="15"/>
  <c r="L110" i="15"/>
  <c r="L102" i="15"/>
  <c r="L98" i="15"/>
  <c r="L90" i="15"/>
  <c r="L86" i="15"/>
  <c r="L113" i="15"/>
  <c r="L109" i="15"/>
  <c r="L105" i="15"/>
  <c r="L97" i="15"/>
  <c r="L89" i="15"/>
  <c r="L34" i="15"/>
  <c r="L29" i="15"/>
  <c r="L32" i="15"/>
  <c r="L27" i="15"/>
  <c r="L35" i="15"/>
  <c r="L30" i="15"/>
  <c r="L26" i="15"/>
  <c r="L33" i="15"/>
  <c r="L28" i="15"/>
  <c r="AF11" i="12" l="1"/>
  <c r="AE7" i="12"/>
  <c r="AE15" i="12"/>
  <c r="AE16" i="12"/>
  <c r="AF14" i="12"/>
  <c r="AE6" i="12"/>
  <c r="X10" i="12"/>
  <c r="X8" i="12"/>
  <c r="AF10" i="12"/>
  <c r="AE10" i="12"/>
  <c r="AE11" i="12"/>
  <c r="AF16" i="12"/>
  <c r="AE12" i="12"/>
  <c r="AE13" i="12"/>
  <c r="AF13" i="12"/>
  <c r="AE14" i="12"/>
  <c r="X12" i="12"/>
  <c r="X14" i="12"/>
  <c r="AF6" i="12"/>
  <c r="X16" i="12"/>
  <c r="X7" i="12"/>
  <c r="X13" i="12"/>
  <c r="AF7" i="12"/>
  <c r="AF12" i="12"/>
  <c r="AE8" i="12"/>
  <c r="X15" i="12"/>
  <c r="AF9" i="12"/>
  <c r="AF8" i="12"/>
  <c r="X11" i="12"/>
  <c r="X9" i="12"/>
  <c r="AE9" i="12"/>
  <c r="AF15" i="12"/>
  <c r="BZ11" i="8" l="1"/>
  <c r="BX11" i="8"/>
  <c r="BW11" i="8"/>
  <c r="BV11" i="8"/>
  <c r="BU11" i="8"/>
  <c r="BY11" i="8" s="1"/>
  <c r="BT11" i="8"/>
  <c r="BS11" i="8"/>
  <c r="BE11" i="8"/>
  <c r="G6" i="13"/>
  <c r="BB11" i="8"/>
  <c r="AV11" i="8"/>
  <c r="AU11" i="8"/>
  <c r="AT11" i="8"/>
  <c r="AM11" i="8"/>
  <c r="AR11" i="8" s="1"/>
  <c r="AL11" i="8"/>
  <c r="AK11" i="8"/>
  <c r="H78" i="15" l="1"/>
  <c r="H68" i="15"/>
  <c r="H67" i="15"/>
  <c r="H66" i="15"/>
  <c r="H54" i="15"/>
  <c r="H44" i="15"/>
  <c r="H43" i="15"/>
  <c r="H42" i="15"/>
  <c r="H144" i="15"/>
  <c r="H134" i="15"/>
  <c r="H25" i="15"/>
  <c r="H24" i="15"/>
  <c r="H15" i="15"/>
  <c r="H62" i="15"/>
  <c r="H52" i="15"/>
  <c r="H51" i="15"/>
  <c r="H50" i="15"/>
  <c r="H40" i="15"/>
  <c r="H142" i="15"/>
  <c r="H132" i="15"/>
  <c r="H11" i="15"/>
  <c r="H10" i="15"/>
  <c r="H9" i="15"/>
  <c r="H6" i="15"/>
  <c r="H13" i="15"/>
  <c r="H60" i="15"/>
  <c r="H59" i="15"/>
  <c r="H58" i="15"/>
  <c r="H48" i="15"/>
  <c r="H38" i="15"/>
  <c r="H140" i="15"/>
  <c r="H139" i="15"/>
  <c r="H138" i="15"/>
  <c r="H8" i="15"/>
  <c r="H21" i="15"/>
  <c r="H12" i="15"/>
  <c r="H72" i="15"/>
  <c r="H56" i="15"/>
  <c r="H46" i="15"/>
  <c r="H146" i="15"/>
  <c r="H136" i="15"/>
  <c r="H19" i="15"/>
  <c r="H18" i="15"/>
  <c r="H17" i="15"/>
  <c r="H36" i="15"/>
  <c r="H81" i="15"/>
  <c r="H133" i="15"/>
  <c r="H41" i="15"/>
  <c r="H63" i="15"/>
  <c r="H64" i="15"/>
  <c r="H76" i="15"/>
  <c r="H23" i="15"/>
  <c r="H145" i="15"/>
  <c r="H55" i="15"/>
  <c r="H77" i="15"/>
  <c r="H135" i="15"/>
  <c r="H7" i="15"/>
  <c r="H137" i="15"/>
  <c r="H47" i="15"/>
  <c r="H69" i="15"/>
  <c r="H70" i="15"/>
  <c r="H80" i="15"/>
  <c r="H39" i="15"/>
  <c r="H65" i="15"/>
  <c r="H16" i="15"/>
  <c r="H143" i="15"/>
  <c r="H53" i="15"/>
  <c r="H73" i="15"/>
  <c r="H74" i="15"/>
  <c r="H14" i="15"/>
  <c r="H22" i="15"/>
  <c r="H37" i="15"/>
  <c r="H57" i="15"/>
  <c r="H79" i="15"/>
  <c r="H75" i="15"/>
  <c r="H20" i="15"/>
  <c r="H141" i="15"/>
  <c r="H49" i="15"/>
  <c r="H71" i="15"/>
  <c r="H61" i="15"/>
  <c r="H45" i="15"/>
  <c r="AX11" i="8" l="1"/>
  <c r="BR11" i="8"/>
  <c r="BP11" i="8"/>
  <c r="BO11" i="8"/>
  <c r="BN11" i="8"/>
  <c r="BM11" i="8"/>
  <c r="BQ11" i="8" s="1"/>
  <c r="BL11" i="8"/>
  <c r="BJ11" i="8"/>
  <c r="BH11" i="8"/>
  <c r="BG11" i="8"/>
  <c r="BF11" i="8"/>
  <c r="BI11" i="8"/>
  <c r="BD11" i="8"/>
  <c r="BC11" i="8"/>
  <c r="AN11" i="8" l="1"/>
  <c r="AW11" i="8"/>
  <c r="AO11" i="8"/>
  <c r="L11" i="7"/>
  <c r="L17" i="7"/>
  <c r="L19" i="7"/>
  <c r="L18" i="7"/>
  <c r="L22" i="7"/>
  <c r="BK11" i="8"/>
  <c r="AQ11" i="8" l="1"/>
  <c r="AZ11" i="8"/>
  <c r="AP11" i="8"/>
  <c r="AY11" i="8"/>
  <c r="V6" i="13" l="1"/>
  <c r="BA11" i="8" l="1"/>
  <c r="S11" i="9"/>
  <c r="R11" i="9"/>
  <c r="Q11" i="9"/>
  <c r="P11" i="9"/>
  <c r="O11" i="9"/>
  <c r="AS11" i="8" l="1"/>
</calcChain>
</file>

<file path=xl/comments1.xml><?xml version="1.0" encoding="utf-8"?>
<comments xmlns="http://schemas.openxmlformats.org/spreadsheetml/2006/main">
  <authors>
    <author>Kim, EunJee</author>
  </authors>
  <commentList>
    <comment ref="H12" authorId="0" shapeId="0">
      <text>
        <r>
          <rPr>
            <b/>
            <sz val="9"/>
            <color indexed="81"/>
            <rFont val="돋움"/>
            <family val="3"/>
            <charset val="129"/>
          </rPr>
          <t xml:space="preserve">정책출자금액 비율 43% 맞추어 제안 </t>
        </r>
      </text>
    </comment>
  </commentList>
</comments>
</file>

<file path=xl/comments2.xml><?xml version="1.0" encoding="utf-8"?>
<comments xmlns="http://schemas.openxmlformats.org/spreadsheetml/2006/main">
  <authors>
    <author>Choi, JooHee</author>
  </authors>
  <commentList>
    <comment ref="Y5" authorId="0" shapeId="0">
      <text>
        <r>
          <rPr>
            <b/>
            <sz val="9"/>
            <color indexed="81"/>
            <rFont val="맑은 고딕"/>
            <family val="2"/>
            <charset val="129"/>
          </rPr>
          <t xml:space="preserve">3.4 대표이사&amp;참여인력 경력상 전체 기재 필요 관련 경력이 동일해야 함  </t>
        </r>
      </text>
    </comment>
  </commentList>
</comments>
</file>

<file path=xl/comments3.xml><?xml version="1.0" encoding="utf-8"?>
<comments xmlns="http://schemas.openxmlformats.org/spreadsheetml/2006/main">
  <authors>
    <author>Kim, EunJee</author>
  </authors>
  <commentList>
    <comment ref="S5" authorId="0" shapeId="0">
      <text>
        <r>
          <rPr>
            <sz val="9"/>
            <color indexed="81"/>
            <rFont val="돋움"/>
            <family val="3"/>
            <charset val="129"/>
          </rPr>
          <t>투자경력</t>
        </r>
        <r>
          <rPr>
            <sz val="9"/>
            <color indexed="81"/>
            <rFont val="Tahoma"/>
            <family val="2"/>
          </rPr>
          <t xml:space="preserve"> : </t>
        </r>
        <r>
          <rPr>
            <sz val="9"/>
            <color indexed="81"/>
            <rFont val="돋움"/>
            <family val="3"/>
            <charset val="129"/>
          </rPr>
          <t>자산에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대한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투자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또는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자산운용을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목적으로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설립된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법인</t>
        </r>
        <r>
          <rPr>
            <sz val="9"/>
            <color indexed="81"/>
            <rFont val="Tahoma"/>
            <family val="2"/>
          </rPr>
          <t>(</t>
        </r>
        <r>
          <rPr>
            <sz val="9"/>
            <color indexed="81"/>
            <rFont val="돋움"/>
            <family val="3"/>
            <charset val="129"/>
          </rPr>
          <t>금융투자기관</t>
        </r>
        <r>
          <rPr>
            <sz val="9"/>
            <color indexed="81"/>
            <rFont val="Tahoma"/>
            <family val="2"/>
          </rPr>
          <t xml:space="preserve">) </t>
        </r>
        <r>
          <rPr>
            <sz val="9"/>
            <color indexed="81"/>
            <rFont val="돋움"/>
            <family val="3"/>
            <charset val="129"/>
          </rPr>
          <t>재직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중에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①</t>
        </r>
        <r>
          <rPr>
            <sz val="9"/>
            <color indexed="81"/>
            <rFont val="Tahoma"/>
            <family val="2"/>
          </rPr>
          <t xml:space="preserve">PE </t>
        </r>
        <r>
          <rPr>
            <sz val="9"/>
            <color indexed="81"/>
            <rFont val="돋움"/>
            <family val="3"/>
            <charset val="129"/>
          </rPr>
          <t>및</t>
        </r>
        <r>
          <rPr>
            <sz val="9"/>
            <color indexed="81"/>
            <rFont val="Tahoma"/>
            <family val="2"/>
          </rPr>
          <t xml:space="preserve"> VC </t>
        </r>
        <r>
          <rPr>
            <sz val="9"/>
            <color indexed="81"/>
            <rFont val="돋움"/>
            <family val="3"/>
            <charset val="129"/>
          </rPr>
          <t>펀드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계정을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통한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투자업무</t>
        </r>
        <r>
          <rPr>
            <sz val="9"/>
            <color indexed="81"/>
            <rFont val="Tahoma"/>
            <family val="2"/>
          </rPr>
          <t xml:space="preserve">, </t>
        </r>
        <r>
          <rPr>
            <sz val="9"/>
            <color indexed="81"/>
            <rFont val="돋움"/>
            <family val="3"/>
            <charset val="129"/>
          </rPr>
          <t>②</t>
        </r>
        <r>
          <rPr>
            <sz val="9"/>
            <color indexed="81"/>
            <rFont val="Tahoma"/>
            <family val="2"/>
          </rPr>
          <t xml:space="preserve">PE </t>
        </r>
        <r>
          <rPr>
            <sz val="9"/>
            <color indexed="81"/>
            <rFont val="돋움"/>
            <family val="3"/>
            <charset val="129"/>
          </rPr>
          <t>및</t>
        </r>
        <r>
          <rPr>
            <sz val="9"/>
            <color indexed="81"/>
            <rFont val="Tahoma"/>
            <family val="2"/>
          </rPr>
          <t xml:space="preserve"> VC </t>
        </r>
        <r>
          <rPr>
            <sz val="9"/>
            <color indexed="81"/>
            <rFont val="돋움"/>
            <family val="3"/>
            <charset val="129"/>
          </rPr>
          <t>고유계정을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통한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투자업무</t>
        </r>
        <r>
          <rPr>
            <sz val="9"/>
            <color indexed="81"/>
            <rFont val="Tahoma"/>
            <family val="2"/>
          </rPr>
          <t xml:space="preserve">, </t>
        </r>
        <r>
          <rPr>
            <sz val="9"/>
            <color indexed="81"/>
            <rFont val="돋움"/>
            <family val="3"/>
            <charset val="129"/>
          </rPr>
          <t>③기타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투자업무와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관련하여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투자대상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발굴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∙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투자검토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∙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사후관리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∙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회수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등의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실무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수행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또는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의사결정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과정에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참여한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경력</t>
        </r>
      </text>
    </comment>
  </commentList>
</comments>
</file>

<file path=xl/sharedStrings.xml><?xml version="1.0" encoding="utf-8"?>
<sst xmlns="http://schemas.openxmlformats.org/spreadsheetml/2006/main" count="1064" uniqueCount="944">
  <si>
    <t>펀드명</t>
  </si>
  <si>
    <t>성과보수제안</t>
  </si>
  <si>
    <t>관리보수제안</t>
  </si>
  <si>
    <t>수시납</t>
  </si>
  <si>
    <t>출자자유형</t>
  </si>
  <si>
    <t>출자자명</t>
  </si>
  <si>
    <t>비고</t>
  </si>
  <si>
    <t>미정</t>
  </si>
  <si>
    <t>운용사</t>
  </si>
  <si>
    <t>기본정보</t>
    <phoneticPr fontId="6" type="noConversion"/>
  </si>
  <si>
    <t>업력</t>
    <phoneticPr fontId="6" type="noConversion"/>
  </si>
  <si>
    <t>주소</t>
    <phoneticPr fontId="6" type="noConversion"/>
  </si>
  <si>
    <t>인원</t>
    <phoneticPr fontId="6" type="noConversion"/>
  </si>
  <si>
    <t>담당자</t>
    <phoneticPr fontId="6" type="noConversion"/>
  </si>
  <si>
    <t>청산완료 펀드</t>
    <phoneticPr fontId="6" type="noConversion"/>
  </si>
  <si>
    <t>운용(결성)예정/운용중/청산중 펀드</t>
    <phoneticPr fontId="6" type="noConversion"/>
  </si>
  <si>
    <t>대표자명</t>
  </si>
  <si>
    <t>설립일</t>
  </si>
  <si>
    <t>우편번호</t>
  </si>
  <si>
    <t>주소</t>
  </si>
  <si>
    <t>주소상세</t>
  </si>
  <si>
    <t>성명</t>
    <phoneticPr fontId="6" type="noConversion"/>
  </si>
  <si>
    <t>부서</t>
    <phoneticPr fontId="6" type="noConversion"/>
  </si>
  <si>
    <t>전화</t>
    <phoneticPr fontId="6" type="noConversion"/>
  </si>
  <si>
    <t>펀드수</t>
  </si>
  <si>
    <t>납입총액</t>
    <phoneticPr fontId="6" type="noConversion"/>
  </si>
  <si>
    <t>투자총액</t>
    <phoneticPr fontId="6" type="noConversion"/>
  </si>
  <si>
    <t>회수총액</t>
  </si>
  <si>
    <t>출자자앞
분배총액</t>
    <phoneticPr fontId="6" type="noConversion"/>
  </si>
  <si>
    <t>납입총액
가중평균
펀드
수익률
(IRR)</t>
    <phoneticPr fontId="6" type="noConversion"/>
  </si>
  <si>
    <t>펀드수</t>
    <phoneticPr fontId="6" type="noConversion"/>
  </si>
  <si>
    <t>약정총액</t>
  </si>
  <si>
    <t>회수총액</t>
    <phoneticPr fontId="6" type="noConversion"/>
  </si>
  <si>
    <t>펀드
순자산</t>
    <phoneticPr fontId="6" type="noConversion"/>
  </si>
  <si>
    <t>투자건수</t>
    <phoneticPr fontId="6" type="noConversion"/>
  </si>
  <si>
    <t>투자건수
(회수료)</t>
    <phoneticPr fontId="6" type="noConversion"/>
  </si>
  <si>
    <t>미회수
투자자산
가치총액</t>
    <phoneticPr fontId="6" type="noConversion"/>
  </si>
  <si>
    <t>투자금액
가중평균
수익율</t>
    <phoneticPr fontId="6" type="noConversion"/>
  </si>
  <si>
    <t>투자금액
가중수익율</t>
    <phoneticPr fontId="6" type="noConversion"/>
  </si>
  <si>
    <t>투자금액
가중평균
수익율
(회수료)</t>
    <phoneticPr fontId="6" type="noConversion"/>
  </si>
  <si>
    <t>(가)결산일자</t>
    <phoneticPr fontId="6" type="noConversion"/>
  </si>
  <si>
    <t>총자산</t>
    <phoneticPr fontId="6" type="noConversion"/>
  </si>
  <si>
    <t>유동자산</t>
  </si>
  <si>
    <t>총부채</t>
    <phoneticPr fontId="6" type="noConversion"/>
  </si>
  <si>
    <t>유동부채</t>
    <phoneticPr fontId="6" type="noConversion"/>
  </si>
  <si>
    <t>자기자본</t>
    <phoneticPr fontId="6" type="noConversion"/>
  </si>
  <si>
    <t>자본금</t>
    <phoneticPr fontId="6" type="noConversion"/>
  </si>
  <si>
    <t>영업수익</t>
    <phoneticPr fontId="6" type="noConversion"/>
  </si>
  <si>
    <t>영업비용</t>
  </si>
  <si>
    <t>당기순이익</t>
  </si>
  <si>
    <t>유동비율</t>
  </si>
  <si>
    <t>부채비율</t>
  </si>
  <si>
    <t>자본충실률</t>
    <phoneticPr fontId="6" type="noConversion"/>
  </si>
  <si>
    <t>영업수지율</t>
  </si>
  <si>
    <t>자기자본순이익률</t>
    <phoneticPr fontId="6" type="noConversion"/>
  </si>
  <si>
    <t>미회수투자자산</t>
    <phoneticPr fontId="6" type="noConversion"/>
  </si>
  <si>
    <t>성과보수</t>
    <phoneticPr fontId="6" type="noConversion"/>
  </si>
  <si>
    <t>청산료</t>
  </si>
  <si>
    <t>블라인드펀드</t>
  </si>
  <si>
    <t>국내설립법인</t>
  </si>
  <si>
    <t>보통주</t>
  </si>
  <si>
    <t>펀드
상태</t>
    <phoneticPr fontId="6" type="noConversion"/>
  </si>
  <si>
    <t>투자기업의
주된
법인유형</t>
    <phoneticPr fontId="6" type="noConversion"/>
  </si>
  <si>
    <t>납입
총액</t>
    <phoneticPr fontId="6" type="noConversion"/>
  </si>
  <si>
    <t>투자기간
종료(예정)일</t>
    <phoneticPr fontId="6" type="noConversion"/>
  </si>
  <si>
    <t>기간(연)</t>
    <phoneticPr fontId="6" type="noConversion"/>
  </si>
  <si>
    <t>IRR</t>
    <phoneticPr fontId="6" type="noConversion"/>
  </si>
  <si>
    <t>회수
총액</t>
    <phoneticPr fontId="6" type="noConversion"/>
  </si>
  <si>
    <t>가치
총액</t>
    <phoneticPr fontId="6" type="noConversion"/>
  </si>
  <si>
    <t>성과보수지급총액</t>
    <phoneticPr fontId="6" type="noConversion"/>
  </si>
  <si>
    <t>관리보수
지급총액</t>
    <phoneticPr fontId="6" type="noConversion"/>
  </si>
  <si>
    <t>종료일</t>
    <phoneticPr fontId="5" type="noConversion"/>
  </si>
  <si>
    <t>제안사명</t>
    <phoneticPr fontId="5" type="noConversion"/>
  </si>
  <si>
    <t>약정액</t>
    <phoneticPr fontId="6" type="noConversion"/>
  </si>
  <si>
    <t>우선손실
충당액</t>
    <phoneticPr fontId="6" type="noConversion"/>
  </si>
  <si>
    <t>운용사명</t>
    <phoneticPr fontId="5" type="noConversion"/>
  </si>
  <si>
    <t>출자자명</t>
    <phoneticPr fontId="5" type="noConversion"/>
  </si>
  <si>
    <t>약정액</t>
    <phoneticPr fontId="5" type="noConversion"/>
  </si>
  <si>
    <t>펀드유형</t>
    <phoneticPr fontId="6" type="noConversion"/>
  </si>
  <si>
    <t>휴대전화
번호</t>
    <phoneticPr fontId="6" type="noConversion"/>
  </si>
  <si>
    <t>미회수
투자자산
투자원금
총액</t>
    <phoneticPr fontId="6" type="noConversion"/>
  </si>
  <si>
    <t>회수투자자산</t>
    <phoneticPr fontId="6" type="noConversion"/>
  </si>
  <si>
    <t>기타사항</t>
    <phoneticPr fontId="6" type="noConversion"/>
  </si>
  <si>
    <t>피투자기업
법인유형</t>
    <phoneticPr fontId="6" type="noConversion"/>
  </si>
  <si>
    <t>회수구분</t>
    <phoneticPr fontId="6" type="noConversion"/>
  </si>
  <si>
    <t>투자
수익율
(IRR)</t>
    <phoneticPr fontId="6" type="noConversion"/>
  </si>
  <si>
    <t>동반투자자</t>
    <phoneticPr fontId="6" type="noConversion"/>
  </si>
  <si>
    <t>최종회수일</t>
    <phoneticPr fontId="6" type="noConversion"/>
  </si>
  <si>
    <t>투자원금</t>
    <phoneticPr fontId="6" type="noConversion"/>
  </si>
  <si>
    <t>회수방법</t>
    <phoneticPr fontId="6" type="noConversion"/>
  </si>
  <si>
    <t>감액
여부</t>
    <phoneticPr fontId="6" type="noConversion"/>
  </si>
  <si>
    <t>가치</t>
    <phoneticPr fontId="6" type="noConversion"/>
  </si>
  <si>
    <t>현재
담당자
성명</t>
    <phoneticPr fontId="6" type="noConversion"/>
  </si>
  <si>
    <t>발굴및 
투자검토</t>
  </si>
  <si>
    <t>사후
관리</t>
  </si>
  <si>
    <t>PE펀드계정</t>
  </si>
  <si>
    <t>코스닥</t>
  </si>
  <si>
    <t>해외출자법인</t>
  </si>
  <si>
    <t>CB</t>
  </si>
  <si>
    <t>NO</t>
  </si>
  <si>
    <t>부실발생기준에 의거한 회계상
감액내역</t>
    <phoneticPr fontId="6" type="noConversion"/>
  </si>
  <si>
    <t>참여자정보</t>
    <phoneticPr fontId="6" type="noConversion"/>
  </si>
  <si>
    <t>피투자기업명</t>
    <phoneticPr fontId="6" type="noConversion"/>
  </si>
  <si>
    <t>피투자기업
주요산업분야</t>
    <phoneticPr fontId="6" type="noConversion"/>
  </si>
  <si>
    <t>투자일</t>
    <phoneticPr fontId="6" type="noConversion"/>
  </si>
  <si>
    <t>투자금액</t>
    <phoneticPr fontId="6" type="noConversion"/>
  </si>
  <si>
    <t>투자기간</t>
    <phoneticPr fontId="6" type="noConversion"/>
  </si>
  <si>
    <t>감액
금액</t>
    <phoneticPr fontId="6" type="noConversion"/>
  </si>
  <si>
    <t>대표펀드매니저</t>
  </si>
  <si>
    <t>핵심운용인력</t>
  </si>
  <si>
    <t>주민등록번호상 앞6자리</t>
    <phoneticPr fontId="6" type="noConversion"/>
  </si>
  <si>
    <t>펀드명</t>
    <phoneticPr fontId="6" type="noConversion"/>
  </si>
  <si>
    <t>YES</t>
  </si>
  <si>
    <t>회수료</t>
  </si>
  <si>
    <t>우선주</t>
  </si>
  <si>
    <t>장외매각</t>
  </si>
  <si>
    <t>외국법인</t>
  </si>
  <si>
    <t>투자
계정
구분</t>
  </si>
  <si>
    <t>기타</t>
  </si>
  <si>
    <t>일반운용인력</t>
  </si>
  <si>
    <t>학력사항</t>
    <phoneticPr fontId="6" type="noConversion"/>
  </si>
  <si>
    <t>졸업일/수료일</t>
    <phoneticPr fontId="6" type="noConversion"/>
  </si>
  <si>
    <t>졸업/수료 학교명</t>
    <phoneticPr fontId="6" type="noConversion"/>
  </si>
  <si>
    <t>학과(전공)명</t>
  </si>
  <si>
    <t>학위명</t>
  </si>
  <si>
    <t>취득국명</t>
  </si>
  <si>
    <t>납입</t>
  </si>
  <si>
    <t>현금분배</t>
  </si>
  <si>
    <t>성과보수</t>
  </si>
  <si>
    <t>가상분배</t>
  </si>
  <si>
    <t>제안서 작성 기준일</t>
  </si>
  <si>
    <t>※ M&amp;A 또는 회사분할 등이 있었던 경우 변경전의 펀드운용업무시작일을 기재</t>
  </si>
  <si>
    <t>펀드운용</t>
  </si>
  <si>
    <t>펀드결성(예정)일</t>
  </si>
  <si>
    <t>펀드해산(예정)일</t>
  </si>
  <si>
    <t>투자대상이 확정되지 않은 펀드</t>
  </si>
  <si>
    <t>프로젝트펀드</t>
  </si>
  <si>
    <t>투자대상이 확정되어 있는 펀드</t>
  </si>
  <si>
    <t>결성예정</t>
  </si>
  <si>
    <t>운용예정</t>
  </si>
  <si>
    <t>출자자 구성을 완료하고 투자규약(또는 정관)은 체결되었으나 납입출자금이 없는 경우</t>
  </si>
  <si>
    <t>운용중</t>
  </si>
  <si>
    <t>펀드결성일의 기준에 따라 펀드를 결성한 경우로서 납입출자금 있는 경우</t>
  </si>
  <si>
    <t>청산중</t>
  </si>
  <si>
    <t>해산 후 청산절차를 진행중인 경우</t>
  </si>
  <si>
    <t>청산 절차를 완료한 경우</t>
  </si>
  <si>
    <t>펀드 순자산</t>
  </si>
  <si>
    <t>ⅰ) 제안서 작성 기준일 현재 제안사에 재직중이면서</t>
  </si>
  <si>
    <t>출자자가 납입한 출자금</t>
  </si>
  <si>
    <t>현물분배</t>
  </si>
  <si>
    <t>펀드 청산시 출자자에게 현물로 분배한 경우 그 가치</t>
  </si>
  <si>
    <t>펀드 운용중 또는 청산시 운용사에게 지급한 성과보수</t>
  </si>
  <si>
    <t xml:space="preserve">    - 최총회수일은 제안서 작성 기준일 이후일 수 없음</t>
  </si>
  <si>
    <t>구분</t>
    <phoneticPr fontId="6" type="noConversion"/>
  </si>
  <si>
    <t>목록값</t>
    <phoneticPr fontId="6" type="noConversion"/>
  </si>
  <si>
    <t>BW</t>
  </si>
  <si>
    <t>대여금</t>
  </si>
  <si>
    <t>운용사유형</t>
  </si>
  <si>
    <t>신기술사업금융회사</t>
  </si>
  <si>
    <t>자산운용사</t>
  </si>
  <si>
    <t>은행</t>
  </si>
  <si>
    <t>증권사</t>
  </si>
  <si>
    <t>독립 PEF 운용사</t>
  </si>
  <si>
    <t>펀드상태</t>
  </si>
  <si>
    <t>동반투자자유형</t>
  </si>
  <si>
    <t>타운용사 펀드</t>
  </si>
  <si>
    <t>규정상
성과보수
최대지급
비율</t>
    <phoneticPr fontId="1" type="noConversion"/>
  </si>
  <si>
    <t>제안사 내규 현황</t>
    <phoneticPr fontId="1" type="noConversion"/>
  </si>
  <si>
    <t>투자유형</t>
    <phoneticPr fontId="6" type="noConversion"/>
  </si>
  <si>
    <t>시장성
유무</t>
    <phoneticPr fontId="6" type="noConversion"/>
  </si>
  <si>
    <t>기타메자닌증권</t>
  </si>
  <si>
    <t>관리인력</t>
  </si>
  <si>
    <t>VC펀드계정</t>
  </si>
  <si>
    <t>장외매각(M&amp;A)</t>
  </si>
  <si>
    <t>대표이사/참여인력</t>
    <phoneticPr fontId="6" type="noConversion"/>
  </si>
  <si>
    <t>Ⅰ. 열제목별 목록값</t>
    <phoneticPr fontId="6" type="noConversion"/>
  </si>
  <si>
    <t>PE펀드계정 투자</t>
    <phoneticPr fontId="6" type="noConversion"/>
  </si>
  <si>
    <t>VC펀드계정 투자</t>
    <phoneticPr fontId="6" type="noConversion"/>
  </si>
  <si>
    <t>비고</t>
    <phoneticPr fontId="6" type="noConversion"/>
  </si>
  <si>
    <t>부분회수</t>
  </si>
  <si>
    <t>미회수</t>
  </si>
  <si>
    <t>경영참여형 사모집합투자기구</t>
  </si>
  <si>
    <t>설립</t>
  </si>
  <si>
    <t>유출</t>
  </si>
  <si>
    <t>유입</t>
  </si>
  <si>
    <t>청산시 또는 제안서기준일</t>
  </si>
  <si>
    <t>펀드법적유형</t>
    <phoneticPr fontId="1" type="noConversion"/>
  </si>
  <si>
    <t>거래구분</t>
    <phoneticPr fontId="6" type="noConversion"/>
  </si>
  <si>
    <t>거래일자</t>
    <phoneticPr fontId="6" type="noConversion"/>
  </si>
  <si>
    <t>이름</t>
    <phoneticPr fontId="6" type="noConversion"/>
  </si>
  <si>
    <t>PE펀드운용</t>
  </si>
  <si>
    <t>VC펀드운용</t>
  </si>
  <si>
    <t>펀드구분</t>
    <phoneticPr fontId="1" type="noConversion"/>
  </si>
  <si>
    <t>3) 청산시 또는 제안서작성기준일 현재 기재대상핵심인력 전원을 기재</t>
  </si>
  <si>
    <t xml:space="preserve">    - 기존 기재대상핵심인력 2인을 동시에 변경하는 경우 : </t>
  </si>
  <si>
    <t xml:space="preserve">    - 기존 기재대상핵심인력의 변경 없이 1인을 추가 선임하는 경우 : "유입"으로 기재</t>
  </si>
  <si>
    <t xml:space="preserve">    - 변경선임없이 기존 기재대상핵심인력 1인이 퇴사하는 경우 : "유출"로 기재</t>
  </si>
  <si>
    <t xml:space="preserve">    - 공석의 기재대상핵심인력 1인을 선임하는 경우 : "유입"으로 기재</t>
  </si>
  <si>
    <t xml:space="preserve">    - 일반기재대상핵심인력을 대표펀드매니저로 변경하는 경우 : "기타"로 기재하며, 기타로 분류한 사유를 비고에 적시</t>
  </si>
  <si>
    <t xml:space="preserve">    - 기재대상핵심인력 1인이 퇴사하고 2인을 추가로 선임하는 경우 : 각각 "유출", "유입" 총 3개 행으로 기재</t>
  </si>
  <si>
    <t>금융투자기관</t>
  </si>
  <si>
    <t>기타 주식등 투자펀드계정</t>
  </si>
  <si>
    <t>기타 주식등 투자펀드 계정</t>
    <phoneticPr fontId="6" type="noConversion"/>
  </si>
  <si>
    <t>PE펀드계정투자</t>
  </si>
  <si>
    <t>PE고유계정투자</t>
  </si>
  <si>
    <t>비투자업무</t>
  </si>
  <si>
    <t>대표이사</t>
  </si>
  <si>
    <t>VC고유계정투자</t>
  </si>
  <si>
    <t>기타 투자</t>
  </si>
  <si>
    <t>참여 예정</t>
  </si>
  <si>
    <t>제안사 펀드</t>
  </si>
  <si>
    <t>대표이사/참여인력</t>
    <phoneticPr fontId="6" type="noConversion"/>
  </si>
  <si>
    <t>성명</t>
    <phoneticPr fontId="6" type="noConversion"/>
  </si>
  <si>
    <t>주민등록번호상 앞6자리</t>
    <phoneticPr fontId="6" type="noConversion"/>
  </si>
  <si>
    <t>재직회사
유형</t>
    <phoneticPr fontId="6" type="noConversion"/>
  </si>
  <si>
    <t>재직회사명</t>
    <phoneticPr fontId="6" type="noConversion"/>
  </si>
  <si>
    <t>공직유관단체
코드</t>
    <phoneticPr fontId="1" type="noConversion"/>
  </si>
  <si>
    <t>시작일</t>
    <phoneticPr fontId="1" type="noConversion"/>
  </si>
  <si>
    <t>종료일</t>
    <phoneticPr fontId="1" type="noConversion"/>
  </si>
  <si>
    <t>기간(년수)</t>
    <phoneticPr fontId="1" type="noConversion"/>
  </si>
  <si>
    <t>재직회사</t>
    <phoneticPr fontId="6" type="noConversion"/>
  </si>
  <si>
    <t>회사 재직기간</t>
    <phoneticPr fontId="1" type="noConversion"/>
  </si>
  <si>
    <t>재직부서 및 담당업무</t>
    <phoneticPr fontId="1" type="noConversion"/>
  </si>
  <si>
    <t>부서 재직기간</t>
    <phoneticPr fontId="1" type="noConversion"/>
  </si>
  <si>
    <t>업무상세내역</t>
    <phoneticPr fontId="1" type="noConversion"/>
  </si>
  <si>
    <t>업무수행기간</t>
    <phoneticPr fontId="1" type="noConversion"/>
  </si>
  <si>
    <t>재직시 소속부서명</t>
    <phoneticPr fontId="6" type="noConversion"/>
  </si>
  <si>
    <t>재직시 직위</t>
    <phoneticPr fontId="6" type="noConversion"/>
  </si>
  <si>
    <t>재직시 담당업무(자세히 기재)</t>
    <phoneticPr fontId="6" type="noConversion"/>
  </si>
  <si>
    <t>투자업무
수행여부</t>
    <phoneticPr fontId="1" type="noConversion"/>
  </si>
  <si>
    <t>제안펀드 신청분야 관련여부</t>
    <phoneticPr fontId="1" type="noConversion"/>
  </si>
  <si>
    <t>제안펀드 신청분야
관련성 상세서술</t>
    <phoneticPr fontId="1" type="noConversion"/>
  </si>
  <si>
    <t>주요업무
수행내역</t>
    <phoneticPr fontId="6" type="noConversion"/>
  </si>
  <si>
    <t>참여인력구분</t>
    <phoneticPr fontId="6" type="noConversion"/>
  </si>
  <si>
    <t>투자유형</t>
    <phoneticPr fontId="1" type="noConversion"/>
  </si>
  <si>
    <t>목적 달성을 위해 판단하고 있는 투자기간의 종료(예정)일</t>
  </si>
  <si>
    <t>펀드
사업자번호(고유번호)</t>
    <phoneticPr fontId="6" type="noConversion"/>
  </si>
  <si>
    <t xml:space="preserve">   - [부품·소재전문기업등의육성에관한특별조치법]제6조에 따른 부품·소재전문투자조합</t>
  </si>
  <si>
    <t xml:space="preserve">   - [여신전문금융업법]제41조제3항에 따른 신기술사업투자조합</t>
  </si>
  <si>
    <t xml:space="preserve">   - [농림수산식품투자조합결성및운용에관한법률]제8조1항1호 및 동법률제8조1항6호에 따른 조합</t>
  </si>
  <si>
    <t xml:space="preserve">   - [자본시장과금융투자업에관한법률]제9조18항1호에 따른 사모투자신탁 (채권형 제외)</t>
  </si>
  <si>
    <t xml:space="preserve">   - [자본시장과금융투자업에관한법률]제9조18항2호에 따른 사모투자회사</t>
  </si>
  <si>
    <t xml:space="preserve">   - [해외자원개발사업법]제13조2항에 따른 해외자원개발투자전문회사</t>
  </si>
  <si>
    <t xml:space="preserve">   - [산업발전법] 제15조(법률 제9584호 산업발전법 전부개정 법률로 개정되기 전의 것을 말함)에 따라</t>
  </si>
  <si>
    <t xml:space="preserve">      등록된 기업구조조정조합 및 [산업발전법]제20조에 따른 기업구조개선 경영참여형 사모집합투자기구</t>
  </si>
  <si>
    <t>[(미회수투자자산 가치총액) + (예금 등 투자자산 이외 자산총액) - (미지급 등 부채총액)]</t>
  </si>
  <si>
    <t>※  [2.5 제안사 펀드현황] ·  [4.2 핵심운용인력 변경이력] 작성관련 정의</t>
  </si>
  <si>
    <t>회수투자자산</t>
    <phoneticPr fontId="6" type="noConversion"/>
  </si>
  <si>
    <t>부실발생기준에 의거한 회계상
감액내역</t>
    <phoneticPr fontId="6" type="noConversion"/>
  </si>
  <si>
    <t>미회수투자자산</t>
    <phoneticPr fontId="6" type="noConversion"/>
  </si>
  <si>
    <t>기타사항</t>
    <phoneticPr fontId="6" type="noConversion"/>
  </si>
  <si>
    <t>펀드
사업자번호(고유번호)</t>
    <phoneticPr fontId="6" type="noConversion"/>
  </si>
  <si>
    <t>투자원금</t>
    <phoneticPr fontId="6" type="noConversion"/>
  </si>
  <si>
    <t>가치산출근거</t>
    <phoneticPr fontId="6" type="noConversion"/>
  </si>
  <si>
    <t>펀드명칭</t>
    <phoneticPr fontId="6" type="noConversion"/>
  </si>
  <si>
    <t>펀드개요</t>
    <phoneticPr fontId="6" type="noConversion"/>
  </si>
  <si>
    <t>펀드규모</t>
    <phoneticPr fontId="6" type="noConversion"/>
  </si>
  <si>
    <t>펀드 존속기간</t>
    <phoneticPr fontId="6" type="noConversion"/>
  </si>
  <si>
    <t>보수</t>
    <phoneticPr fontId="6" type="noConversion"/>
  </si>
  <si>
    <t>펀드수익율</t>
    <phoneticPr fontId="6" type="noConversion"/>
  </si>
  <si>
    <t>투자 및 회수</t>
    <phoneticPr fontId="6" type="noConversion"/>
  </si>
  <si>
    <t>미회수투자자산</t>
    <phoneticPr fontId="6" type="noConversion"/>
  </si>
  <si>
    <t>분배 및 비용</t>
    <phoneticPr fontId="6" type="noConversion"/>
  </si>
  <si>
    <t>예금 등
투자자산
이외 
자산총액</t>
    <phoneticPr fontId="6" type="noConversion"/>
  </si>
  <si>
    <t>미지급등
부채총액</t>
    <phoneticPr fontId="6" type="noConversion"/>
  </si>
  <si>
    <t>펀드
 순자산</t>
    <phoneticPr fontId="6" type="noConversion"/>
  </si>
  <si>
    <t>추가투자
예상금액</t>
    <phoneticPr fontId="6" type="noConversion"/>
  </si>
  <si>
    <t>핵심운용인력1 (최초규약상)</t>
    <phoneticPr fontId="6" type="noConversion"/>
  </si>
  <si>
    <t>핵심운용인력2 (최초규약상)</t>
    <phoneticPr fontId="6" type="noConversion"/>
  </si>
  <si>
    <t>핵심운용인력3 (최초규약상)</t>
    <phoneticPr fontId="6" type="noConversion"/>
  </si>
  <si>
    <t>최초규약상 핵심 운용인력 수</t>
    <phoneticPr fontId="6" type="noConversion"/>
  </si>
  <si>
    <t>핵심운용인력1(청산시 or 작성기준일 상)</t>
    <phoneticPr fontId="6" type="noConversion"/>
  </si>
  <si>
    <t>핵심운용인력2(청산시 or 작성기준일 상)</t>
    <phoneticPr fontId="6" type="noConversion"/>
  </si>
  <si>
    <t>핵심운용인력3(청산시 or 작성기준일 상)</t>
    <phoneticPr fontId="6" type="noConversion"/>
  </si>
  <si>
    <t>핵심인력변경횟수</t>
    <phoneticPr fontId="6" type="noConversion"/>
  </si>
  <si>
    <t>운용사수</t>
    <phoneticPr fontId="6" type="noConversion"/>
  </si>
  <si>
    <t>제안사출자</t>
    <phoneticPr fontId="5" type="noConversion"/>
  </si>
  <si>
    <t>공동운용사1출자</t>
    <phoneticPr fontId="5" type="noConversion"/>
  </si>
  <si>
    <t>공동운용사2출자</t>
    <phoneticPr fontId="5" type="noConversion"/>
  </si>
  <si>
    <t>투자자1 출자</t>
    <phoneticPr fontId="5" type="noConversion"/>
  </si>
  <si>
    <t>투자자2 출자</t>
    <phoneticPr fontId="5" type="noConversion"/>
  </si>
  <si>
    <t>투자자3 출자</t>
    <phoneticPr fontId="5" type="noConversion"/>
  </si>
  <si>
    <t>펀드법적유형</t>
    <phoneticPr fontId="6" type="noConversion"/>
  </si>
  <si>
    <t>주목적투자분야</t>
    <phoneticPr fontId="6" type="noConversion"/>
  </si>
  <si>
    <t>주된
투자유형</t>
    <phoneticPr fontId="6" type="noConversion"/>
  </si>
  <si>
    <t>약정
총액</t>
    <phoneticPr fontId="6" type="noConversion"/>
  </si>
  <si>
    <t>결성(예정)일</t>
    <phoneticPr fontId="6" type="noConversion"/>
  </si>
  <si>
    <t>해산(예정)일</t>
    <phoneticPr fontId="6" type="noConversion"/>
  </si>
  <si>
    <t>기준
수익률</t>
    <phoneticPr fontId="6" type="noConversion"/>
  </si>
  <si>
    <t>관리보수</t>
    <phoneticPr fontId="6" type="noConversion"/>
  </si>
  <si>
    <t>Multiple</t>
    <phoneticPr fontId="6" type="noConversion"/>
  </si>
  <si>
    <t>투자
총액</t>
    <phoneticPr fontId="6" type="noConversion"/>
  </si>
  <si>
    <t>투자
원금
총액</t>
    <phoneticPr fontId="6" type="noConversion"/>
  </si>
  <si>
    <t>출자자앞
분배총액</t>
    <phoneticPr fontId="6" type="noConversion"/>
  </si>
  <si>
    <t>성과보수
운용인력
분배총액</t>
    <phoneticPr fontId="6" type="noConversion"/>
  </si>
  <si>
    <t>비용
지급총액</t>
    <phoneticPr fontId="6" type="noConversion"/>
  </si>
  <si>
    <t>성명</t>
    <phoneticPr fontId="5" type="noConversion"/>
  </si>
  <si>
    <t>시작일</t>
    <phoneticPr fontId="5" type="noConversion"/>
  </si>
  <si>
    <t>재직여부</t>
    <phoneticPr fontId="5" type="noConversion"/>
  </si>
  <si>
    <t>약정액</t>
    <phoneticPr fontId="6" type="noConversion"/>
  </si>
  <si>
    <t>운용사명</t>
    <phoneticPr fontId="5" type="noConversion"/>
  </si>
  <si>
    <t>우선손실
충당액</t>
    <phoneticPr fontId="6" type="noConversion"/>
  </si>
  <si>
    <t>제안사 대표이사</t>
    <phoneticPr fontId="1" type="noConversion"/>
  </si>
  <si>
    <t>대표이사 재직기간</t>
    <phoneticPr fontId="1" type="noConversion"/>
  </si>
  <si>
    <t>비고</t>
    <phoneticPr fontId="1" type="noConversion"/>
  </si>
  <si>
    <t>구분</t>
    <phoneticPr fontId="1" type="noConversion"/>
  </si>
  <si>
    <t>이름</t>
    <phoneticPr fontId="1" type="noConversion"/>
  </si>
  <si>
    <t>시작일</t>
    <phoneticPr fontId="1" type="noConversion"/>
  </si>
  <si>
    <t>종료일</t>
    <phoneticPr fontId="1" type="noConversion"/>
  </si>
  <si>
    <t>기간(년수)</t>
    <phoneticPr fontId="1" type="noConversion"/>
  </si>
  <si>
    <t>주주명</t>
    <phoneticPr fontId="6" type="noConversion"/>
  </si>
  <si>
    <t>보유주식수</t>
    <phoneticPr fontId="1" type="noConversion"/>
  </si>
  <si>
    <t>지분율</t>
    <phoneticPr fontId="6" type="noConversion"/>
  </si>
  <si>
    <t>최대주주와의 관계</t>
    <phoneticPr fontId="6" type="noConversion"/>
  </si>
  <si>
    <t>핵심운용인력 여부</t>
    <phoneticPr fontId="1" type="noConversion"/>
  </si>
  <si>
    <t>비고</t>
    <phoneticPr fontId="6" type="noConversion"/>
  </si>
  <si>
    <t>제안사명</t>
    <phoneticPr fontId="6" type="noConversion"/>
  </si>
  <si>
    <t>법인
등록번호</t>
    <phoneticPr fontId="1" type="noConversion"/>
  </si>
  <si>
    <t>사업자
등록번호</t>
    <phoneticPr fontId="1" type="noConversion"/>
  </si>
  <si>
    <t>제안사유형</t>
    <phoneticPr fontId="6" type="noConversion"/>
  </si>
  <si>
    <t>총발행주식수</t>
    <phoneticPr fontId="1" type="noConversion"/>
  </si>
  <si>
    <t>펀드운용
업무
시작일</t>
    <phoneticPr fontId="6" type="noConversion"/>
  </si>
  <si>
    <t>전체
인원수</t>
    <phoneticPr fontId="6" type="noConversion"/>
  </si>
  <si>
    <t>펀드운용
담당
인력수</t>
    <phoneticPr fontId="6" type="noConversion"/>
  </si>
  <si>
    <t>내부통제
기준 보유
유무</t>
    <phoneticPr fontId="1" type="noConversion"/>
  </si>
  <si>
    <t>운용인력앞성과보수
지급규정
보유 유무</t>
    <phoneticPr fontId="1" type="noConversion"/>
  </si>
  <si>
    <t>성명</t>
    <phoneticPr fontId="6" type="noConversion"/>
  </si>
  <si>
    <t>직위</t>
    <phoneticPr fontId="6" type="noConversion"/>
  </si>
  <si>
    <t>팩스</t>
    <phoneticPr fontId="6" type="noConversion"/>
  </si>
  <si>
    <t>Email</t>
    <phoneticPr fontId="6" type="noConversion"/>
  </si>
  <si>
    <t>약정총액</t>
    <phoneticPr fontId="6" type="noConversion"/>
  </si>
  <si>
    <t>투자총액</t>
    <phoneticPr fontId="6" type="noConversion"/>
  </si>
  <si>
    <t>성과보수
지급총액</t>
    <phoneticPr fontId="6" type="noConversion"/>
  </si>
  <si>
    <t>펀드
수익율
(Multiple)</t>
    <phoneticPr fontId="6" type="noConversion"/>
  </si>
  <si>
    <t>납입총액</t>
    <phoneticPr fontId="6" type="noConversion"/>
  </si>
  <si>
    <t>회수총액</t>
    <phoneticPr fontId="6" type="noConversion"/>
  </si>
  <si>
    <t>투자건수
(회수료)</t>
    <phoneticPr fontId="6" type="noConversion"/>
  </si>
  <si>
    <t>미회수
투자자산
가치총액</t>
    <phoneticPr fontId="6" type="noConversion"/>
  </si>
  <si>
    <t>투자금액
가중평균
수익율
(회수료)</t>
    <phoneticPr fontId="6" type="noConversion"/>
  </si>
  <si>
    <t>대표이사/참여인력</t>
    <phoneticPr fontId="6" type="noConversion"/>
  </si>
  <si>
    <t>제재</t>
    <phoneticPr fontId="6" type="noConversion"/>
  </si>
  <si>
    <t>투자관련
경력
(년수)</t>
    <phoneticPr fontId="6" type="noConversion"/>
  </si>
  <si>
    <t>산업경력
(년수)</t>
    <phoneticPr fontId="1" type="noConversion"/>
  </si>
  <si>
    <t>투자 및 회수실적</t>
    <phoneticPr fontId="6" type="noConversion"/>
  </si>
  <si>
    <t>현재 관리중인 투자</t>
    <phoneticPr fontId="5" type="noConversion"/>
  </si>
  <si>
    <t>성명</t>
    <phoneticPr fontId="6" type="noConversion"/>
  </si>
  <si>
    <t>주민등록번호상 앞6자리</t>
    <phoneticPr fontId="6" type="noConversion"/>
  </si>
  <si>
    <t>국적</t>
    <phoneticPr fontId="6" type="noConversion"/>
  </si>
  <si>
    <t>제재경력여부</t>
    <phoneticPr fontId="6" type="noConversion"/>
  </si>
  <si>
    <t>제재내역</t>
    <phoneticPr fontId="6" type="noConversion"/>
  </si>
  <si>
    <t>투자
건수</t>
    <phoneticPr fontId="6" type="noConversion"/>
  </si>
  <si>
    <t>투자건수
(회수료)</t>
    <phoneticPr fontId="6" type="noConversion"/>
  </si>
  <si>
    <t>투자총액</t>
    <phoneticPr fontId="6" type="noConversion"/>
  </si>
  <si>
    <t>회수총액</t>
    <phoneticPr fontId="6" type="noConversion"/>
  </si>
  <si>
    <t>미회수
투자자산
투자원금
총액</t>
    <phoneticPr fontId="6" type="noConversion"/>
  </si>
  <si>
    <t>미회수
투자자산
가치총액</t>
    <phoneticPr fontId="6" type="noConversion"/>
  </si>
  <si>
    <t>투자금액
가중평균
수익율</t>
    <phoneticPr fontId="6" type="noConversion"/>
  </si>
  <si>
    <t>투자금액
가중평균수익율
(회수료)</t>
    <phoneticPr fontId="6" type="noConversion"/>
  </si>
  <si>
    <t>미회수
투자건수</t>
    <phoneticPr fontId="5" type="noConversion"/>
  </si>
  <si>
    <t>미회수투자자산
투자원금총액</t>
    <phoneticPr fontId="5" type="noConversion"/>
  </si>
  <si>
    <t>미회수투자자산가치총액</t>
    <phoneticPr fontId="5" type="noConversion"/>
  </si>
  <si>
    <t>펀드명</t>
    <phoneticPr fontId="6" type="noConversion"/>
  </si>
  <si>
    <t>회사경력</t>
    <phoneticPr fontId="1" type="noConversion"/>
  </si>
  <si>
    <t>투자 내역</t>
    <phoneticPr fontId="1" type="noConversion"/>
  </si>
  <si>
    <t>투자건 담당 기간</t>
    <phoneticPr fontId="6" type="noConversion"/>
  </si>
  <si>
    <t>담당 역할(중복선택 가능)</t>
    <phoneticPr fontId="1" type="noConversion"/>
  </si>
  <si>
    <t>투자펀드 내역(펀드계정일 경우 작성)</t>
    <phoneticPr fontId="1" type="noConversion"/>
  </si>
  <si>
    <t>검증인</t>
    <phoneticPr fontId="6" type="noConversion"/>
  </si>
  <si>
    <t>재직회사명</t>
    <phoneticPr fontId="6" type="noConversion"/>
  </si>
  <si>
    <t>기간</t>
    <phoneticPr fontId="1" type="noConversion"/>
  </si>
  <si>
    <t>피투자기업명</t>
    <phoneticPr fontId="6" type="noConversion"/>
  </si>
  <si>
    <t>피투자기업
법인유형</t>
    <phoneticPr fontId="6" type="noConversion"/>
  </si>
  <si>
    <t>피투자기업
주요산업분야</t>
    <phoneticPr fontId="6" type="noConversion"/>
  </si>
  <si>
    <t>투자자금 용도 및 사업내용</t>
    <phoneticPr fontId="1" type="noConversion"/>
  </si>
  <si>
    <t>투자일</t>
    <phoneticPr fontId="6" type="noConversion"/>
  </si>
  <si>
    <t>투자형태</t>
    <phoneticPr fontId="6" type="noConversion"/>
  </si>
  <si>
    <t>투자금액</t>
    <phoneticPr fontId="6" type="noConversion"/>
  </si>
  <si>
    <t>투자시점
취득
지분율</t>
    <phoneticPr fontId="1" type="noConversion"/>
  </si>
  <si>
    <t>회수여부</t>
    <phoneticPr fontId="6" type="noConversion"/>
  </si>
  <si>
    <t>투자
수익율
(IRR)</t>
    <phoneticPr fontId="6" type="noConversion"/>
  </si>
  <si>
    <t>최종회수일</t>
    <phoneticPr fontId="6" type="noConversion"/>
  </si>
  <si>
    <t>투자원금</t>
    <phoneticPr fontId="6" type="noConversion"/>
  </si>
  <si>
    <t>회수방법</t>
    <phoneticPr fontId="6" type="noConversion"/>
  </si>
  <si>
    <t>투자
기간</t>
    <phoneticPr fontId="6" type="noConversion"/>
  </si>
  <si>
    <t>감액
여부</t>
    <phoneticPr fontId="6" type="noConversion"/>
  </si>
  <si>
    <t>감액
금액</t>
    <phoneticPr fontId="6" type="noConversion"/>
  </si>
  <si>
    <t>시장성유무</t>
    <phoneticPr fontId="6" type="noConversion"/>
  </si>
  <si>
    <t>가치</t>
    <phoneticPr fontId="6" type="noConversion"/>
  </si>
  <si>
    <t>가치산출근거</t>
    <phoneticPr fontId="6" type="noConversion"/>
  </si>
  <si>
    <t>시작일</t>
    <phoneticPr fontId="6" type="noConversion"/>
  </si>
  <si>
    <t>종료일</t>
    <phoneticPr fontId="6" type="noConversion"/>
  </si>
  <si>
    <t>의사
결정</t>
    <phoneticPr fontId="1" type="noConversion"/>
  </si>
  <si>
    <t>발굴</t>
    <phoneticPr fontId="1" type="noConversion"/>
  </si>
  <si>
    <t>투자
검토 및
실행</t>
    <phoneticPr fontId="6" type="noConversion"/>
  </si>
  <si>
    <t>사후
관리</t>
    <phoneticPr fontId="6" type="noConversion"/>
  </si>
  <si>
    <t>회수</t>
    <phoneticPr fontId="6" type="noConversion"/>
  </si>
  <si>
    <t>담당 역할 상세서술</t>
    <phoneticPr fontId="1" type="noConversion"/>
  </si>
  <si>
    <t>펀드명</t>
    <phoneticPr fontId="6" type="noConversion"/>
  </si>
  <si>
    <t>펀드법적유형</t>
    <phoneticPr fontId="6" type="noConversion"/>
  </si>
  <si>
    <t>인력구분</t>
    <phoneticPr fontId="1" type="noConversion"/>
  </si>
  <si>
    <t>펀드
담당업무
시작일</t>
    <phoneticPr fontId="1" type="noConversion"/>
  </si>
  <si>
    <t>기간
(년수)</t>
    <phoneticPr fontId="1" type="noConversion"/>
  </si>
  <si>
    <t>소속</t>
    <phoneticPr fontId="6" type="noConversion"/>
  </si>
  <si>
    <t>연락처</t>
    <phoneticPr fontId="6" type="noConversion"/>
  </si>
  <si>
    <t>거래금액</t>
    <phoneticPr fontId="6" type="noConversion"/>
  </si>
  <si>
    <t>기재대상핵심인력 변경구분</t>
    <phoneticPr fontId="6" type="noConversion"/>
  </si>
  <si>
    <t>변경일자</t>
    <phoneticPr fontId="6" type="noConversion"/>
  </si>
  <si>
    <t>제안서
작성
기준일</t>
    <phoneticPr fontId="6" type="noConversion"/>
  </si>
  <si>
    <t>제안펀드</t>
    <phoneticPr fontId="6" type="noConversion"/>
  </si>
  <si>
    <t>보수</t>
    <phoneticPr fontId="5" type="noConversion"/>
  </si>
  <si>
    <t>제안펀드 담당자</t>
    <phoneticPr fontId="6" type="noConversion"/>
  </si>
  <si>
    <t>투자기구</t>
    <phoneticPr fontId="6" type="noConversion"/>
  </si>
  <si>
    <t>납입방식</t>
    <phoneticPr fontId="6" type="noConversion"/>
  </si>
  <si>
    <t>목표
수익율
(IRR)</t>
    <phoneticPr fontId="6" type="noConversion"/>
  </si>
  <si>
    <t>회사명</t>
    <phoneticPr fontId="5" type="noConversion"/>
  </si>
  <si>
    <t>법인등록번호</t>
    <phoneticPr fontId="6" type="noConversion"/>
  </si>
  <si>
    <t>출자약정예상액</t>
    <phoneticPr fontId="6" type="noConversion"/>
  </si>
  <si>
    <t>우선
손실
충당
비율</t>
    <phoneticPr fontId="6" type="noConversion"/>
  </si>
  <si>
    <t>참여
핵심
운용
인력수</t>
    <phoneticPr fontId="5" type="noConversion"/>
  </si>
  <si>
    <t>참여
일반
운용
인력수</t>
    <phoneticPr fontId="5" type="noConversion"/>
  </si>
  <si>
    <t>성명</t>
    <phoneticPr fontId="5" type="noConversion"/>
  </si>
  <si>
    <t>소속</t>
    <phoneticPr fontId="5" type="noConversion"/>
  </si>
  <si>
    <t>연락처</t>
    <phoneticPr fontId="5" type="noConversion"/>
  </si>
  <si>
    <t>출자확정구분</t>
    <phoneticPr fontId="6" type="noConversion"/>
  </si>
  <si>
    <t>우선손실충당비율</t>
    <phoneticPr fontId="6" type="noConversion"/>
  </si>
  <si>
    <t>우선손실충당예상액</t>
    <phoneticPr fontId="6" type="noConversion"/>
  </si>
  <si>
    <t>중소기업창업투자회사</t>
  </si>
  <si>
    <t>펀드구분</t>
    <phoneticPr fontId="1" type="noConversion"/>
  </si>
  <si>
    <t>분할납</t>
  </si>
  <si>
    <t>전략적투자자(SI)</t>
  </si>
  <si>
    <t>재무적투자자(FI)</t>
  </si>
  <si>
    <t>중기특화금융투자회사</t>
  </si>
  <si>
    <t>금융회사계열 PEF 운용사</t>
  </si>
  <si>
    <t>유한회사형 운용사</t>
  </si>
  <si>
    <t>제안사내 (타)펀드</t>
  </si>
  <si>
    <t>제안사 자본계정</t>
  </si>
  <si>
    <t>타운용사 자본계정</t>
  </si>
  <si>
    <t>공동(각자)대표이사</t>
  </si>
  <si>
    <t>사업부문 대표</t>
  </si>
  <si>
    <t>일반회사채</t>
  </si>
  <si>
    <t>자펀드출자</t>
  </si>
  <si>
    <t>대출채권</t>
  </si>
  <si>
    <t>펀드청산시자본계정투자</t>
  </si>
  <si>
    <t>코스피</t>
  </si>
  <si>
    <t>환매</t>
  </si>
  <si>
    <t>운용사자본계정매각</t>
  </si>
  <si>
    <t>상환</t>
  </si>
  <si>
    <t>VC펀드계정투자</t>
  </si>
  <si>
    <t>외국법인국내지점</t>
  </si>
  <si>
    <t>기타(부동산 및 부실채권 자산의 합계액이 자산총액 50% 이상인 법인 등)</t>
  </si>
  <si>
    <t>M&amp;A자문</t>
  </si>
  <si>
    <t>투자컨설팅</t>
  </si>
  <si>
    <t>부동산 및 부실채권</t>
  </si>
  <si>
    <t>LP업무</t>
  </si>
  <si>
    <t>기타투자업무</t>
  </si>
  <si>
    <t>기타기관</t>
  </si>
  <si>
    <t>제안사</t>
    <phoneticPr fontId="5" type="noConversion"/>
  </si>
  <si>
    <t>신기술사업투자조합</t>
  </si>
  <si>
    <t>창업·벤처전문 경영참여형 사모집합투자기구</t>
  </si>
  <si>
    <t>Ⅰ.작성시 주의사항</t>
    <phoneticPr fontId="5" type="noConversion"/>
  </si>
  <si>
    <t>[공통사항]</t>
    <phoneticPr fontId="5" type="noConversion"/>
  </si>
  <si>
    <t xml:space="preserve">   예시) [4.1.펀드 거래] Sheet 에서 행삽입시 75행 위로만 삽입할것</t>
    <phoneticPr fontId="6" type="noConversion"/>
  </si>
  <si>
    <t xml:space="preserve">       (2행~75행까지 '펀드_거래'라는 이름으로 범위지정되어 있어 이 범위를 벗어나 행삽입시 타시트에서 오류발생)</t>
    <phoneticPr fontId="6" type="noConversion"/>
  </si>
  <si>
    <t>10. 입력값이 없는 부분은 행은 '행 숨기기'  또는 '삭제' 기능을 사용하여 인쇄영역을 조정</t>
    <phoneticPr fontId="5" type="noConversion"/>
  </si>
  <si>
    <t>[잦은 기재 오류 내용]</t>
    <phoneticPr fontId="6" type="noConversion"/>
  </si>
  <si>
    <t>Ⅱ. 용어의 정의 등</t>
    <phoneticPr fontId="5" type="noConversion"/>
  </si>
  <si>
    <t>스튜어드십 코드
참여여부</t>
  </si>
  <si>
    <t>운용펀드
최초결성일</t>
    <phoneticPr fontId="6" type="noConversion"/>
  </si>
  <si>
    <t>민간출자자(연기금, 공제회 포함)</t>
  </si>
  <si>
    <t>정책기관(정부,지자체,공공기관 등)</t>
  </si>
  <si>
    <t>1. 별첨(1.1~5.1) 자료 작성전에 본 사항을 반드시 숙지할 것 (별첨번호는 Sheet별 머리글에서 확인 가능)</t>
    <phoneticPr fontId="6" type="noConversion"/>
  </si>
  <si>
    <t>2. 일자는  yyyy-mm-dd, 주민등록번호 앞  6자리까지만 '111111'로 기재(외국인의 경우 생일 6자리)</t>
    <phoneticPr fontId="5" type="noConversion"/>
  </si>
  <si>
    <t xml:space="preserve">   사업자등록번호는 000-00-00000, 법인등록번호는 000000-0000000 형식으로 입력 </t>
    <phoneticPr fontId="5" type="noConversion"/>
  </si>
  <si>
    <t>3. drop down 목록이 있는 셀은 목록에 포함되어 있는 값을 입력하거나 목록에서 선택 ("열제목별 목록값" 참고)</t>
    <phoneticPr fontId="5" type="noConversion"/>
  </si>
  <si>
    <t>4. 'Alt+Enter'나 연이은 공백은 입력하지 말 것</t>
    <phoneticPr fontId="5" type="noConversion"/>
  </si>
  <si>
    <t>6. 펀드명, 회사명 등은 정식명칭을 기입하기 바람</t>
    <phoneticPr fontId="5" type="noConversion"/>
  </si>
  <si>
    <t>제안사 법인등기부등본 상의 설립일</t>
    <phoneticPr fontId="6" type="noConversion"/>
  </si>
  <si>
    <t>펀드운용업무시작일</t>
    <phoneticPr fontId="6" type="noConversion"/>
  </si>
  <si>
    <t>제안사가 펀드법적유형 중 하나에 해당하는 자격을 가지고 있는 경우 해당 자격 취득일</t>
    <phoneticPr fontId="6" type="noConversion"/>
  </si>
  <si>
    <t>자격이 필요 없는 경우는 조직개편일 등</t>
    <phoneticPr fontId="6" type="noConversion"/>
  </si>
  <si>
    <t>운용펀드
최초결성일</t>
    <phoneticPr fontId="6" type="noConversion"/>
  </si>
  <si>
    <t>결성일이 가장 빠른 펀드의 펀드결성일</t>
    <phoneticPr fontId="6" type="noConversion"/>
  </si>
  <si>
    <t>※ PE 펀드로 지원시 PE 펀드 최초 결성일, VC 펀드로 지원시 VC펀드 최초 결성일 작성</t>
    <phoneticPr fontId="6" type="noConversion"/>
  </si>
  <si>
    <t>※ M&amp;A이전 운용 펀드와 회사분할 후 운용한 펀드는 고려하되 회사분할 이전에 청산한 펀드는 제외</t>
    <phoneticPr fontId="5" type="noConversion"/>
  </si>
  <si>
    <t>펀드</t>
    <phoneticPr fontId="6" type="noConversion"/>
  </si>
  <si>
    <t>ⅱ) 법적유형이 다음 중 하나에 해당하는 경우에 한하며</t>
    <phoneticPr fontId="6" type="noConversion"/>
  </si>
  <si>
    <t xml:space="preserve"> ① PE펀드</t>
    <phoneticPr fontId="1" type="noConversion"/>
  </si>
  <si>
    <t xml:space="preserve">     따른 사모투자전문회사</t>
    <phoneticPr fontId="5" type="noConversion"/>
  </si>
  <si>
    <t xml:space="preserve">   - [자본시장과금융투자업에관한법률]제9조19항1호에 따른 경영참여형 사모집합투자기구</t>
    <phoneticPr fontId="6" type="noConversion"/>
  </si>
  <si>
    <t xml:space="preserve"> ② VC펀드</t>
    <phoneticPr fontId="1" type="noConversion"/>
  </si>
  <si>
    <t xml:space="preserve">     (이하 농식품투자조합)</t>
    <phoneticPr fontId="5" type="noConversion"/>
  </si>
  <si>
    <t xml:space="preserve">   - [자본시장과금융투자업에관한법률]제249조23 1항에 따른 창업·벤처전문 경영참여형 사모집합투자기구</t>
    <phoneticPr fontId="5" type="noConversion"/>
  </si>
  <si>
    <t xml:space="preserve"> ③ 기타 주식등 투자 펀드 : 주식 및 주식연계채권에 주로 투자하는 펀드로서, </t>
    <phoneticPr fontId="1" type="noConversion"/>
  </si>
  <si>
    <t xml:space="preserve">      등</t>
    <phoneticPr fontId="5" type="noConversion"/>
  </si>
  <si>
    <t>ⅲ) 단, 투자구조와 관계없이 최종 투자대상이 부동산, 무수익대출(NPL), Commodity(현물 및 파생상품)등인</t>
    <phoneticPr fontId="5" type="noConversion"/>
  </si>
  <si>
    <t>의사결정, 투자대상 발굴, 투자검토 및 투자실행, 사후관리, 회수 업무</t>
    <phoneticPr fontId="6" type="noConversion"/>
  </si>
  <si>
    <t>관련 법령에 따라 감독기관에 등록한 날 또는 그 예정일.</t>
    <phoneticPr fontId="6" type="noConversion"/>
  </si>
  <si>
    <t>등록이 필요없는 경우 결성총회일, 창립총회일 또는 계약체결일</t>
    <phoneticPr fontId="6" type="noConversion"/>
  </si>
  <si>
    <t>투자기간종료(예정)일</t>
    <phoneticPr fontId="6" type="noConversion"/>
  </si>
  <si>
    <t>펀드 투자규약(또는 정관) 상에 기재된 투자기간 종료(예정)일.</t>
    <phoneticPr fontId="6" type="noConversion"/>
  </si>
  <si>
    <t>출자자총회에서 의결된 해산일. 또는 투자규약(또는 정관) 상의 해산 예정일</t>
    <phoneticPr fontId="6" type="noConversion"/>
  </si>
  <si>
    <t>펀드
유형</t>
    <phoneticPr fontId="6" type="noConversion"/>
  </si>
  <si>
    <t>펀드
상태</t>
    <phoneticPr fontId="6" type="noConversion"/>
  </si>
  <si>
    <t>제3자로부터 Contest 방식에 의해 펀드운용사로 선정되어 출자자를 모집하고 있는 경우</t>
    <phoneticPr fontId="5" type="noConversion"/>
  </si>
  <si>
    <t>투자
기업
법인
유형</t>
    <phoneticPr fontId="6" type="noConversion"/>
  </si>
  <si>
    <t>국내설립법인</t>
    <phoneticPr fontId="6" type="noConversion"/>
  </si>
  <si>
    <t>본점 소재지가 국내인 법인 및 국내에 법인 등기한 외국법인의 국내 지사</t>
    <phoneticPr fontId="6" type="noConversion"/>
  </si>
  <si>
    <t>해외출자법인</t>
    <phoneticPr fontId="6" type="noConversion"/>
  </si>
  <si>
    <t>국내설립법인의 사업과 관련하여 동 국내설립법인이 출자한 외국법인</t>
    <phoneticPr fontId="6" type="noConversion"/>
  </si>
  <si>
    <t>※ 펀드 또는 운용인력이 국내설립법인과 공동 투자하여 해외출자법인이 된 경우 포함</t>
    <phoneticPr fontId="5" type="noConversion"/>
  </si>
  <si>
    <t>외국법인
국내지점</t>
    <phoneticPr fontId="6" type="noConversion"/>
  </si>
  <si>
    <t>외국환거래규정에 따라 국내에 지점 신고와 영업소를 등기를 완료한 외국법인의 국내 영업소</t>
    <phoneticPr fontId="6" type="noConversion"/>
  </si>
  <si>
    <t>외국법인</t>
    <phoneticPr fontId="5" type="noConversion"/>
  </si>
  <si>
    <t>본점 소재지가 국외인 법인으로서 해외출자법인 및 외국법인 국내지점을 제외한 법인</t>
    <phoneticPr fontId="5" type="noConversion"/>
  </si>
  <si>
    <t>기타</t>
    <phoneticPr fontId="5" type="noConversion"/>
  </si>
  <si>
    <t>법인이 아닌 경우</t>
    <phoneticPr fontId="5" type="noConversion"/>
  </si>
  <si>
    <t>운용 중 또는 청산 중 펀드에 대해 다음 식으로 계산된 금액</t>
    <phoneticPr fontId="6" type="noConversion"/>
  </si>
  <si>
    <t>펀드추가투자
예상금액</t>
    <phoneticPr fontId="6" type="noConversion"/>
  </si>
  <si>
    <t xml:space="preserve">ⅰ) 제안서 작성 기준일이 펀드의 투자기간종료(예정)일 이전인 경우로서 </t>
    <phoneticPr fontId="6" type="noConversion"/>
  </si>
  <si>
    <t xml:space="preserve">ⅱ) 펀드 투자규약(또는 정관)상의 투자의무비율 준수 또는 펀드운용목적 달성을 위해 </t>
    <phoneticPr fontId="6" type="noConversion"/>
  </si>
  <si>
    <t>ⅲ) 해당 펀드를 통해 추가로 투자할 계획인 금액</t>
    <phoneticPr fontId="6" type="noConversion"/>
  </si>
  <si>
    <t xml:space="preserve">참여
인력
</t>
    <phoneticPr fontId="6" type="noConversion"/>
  </si>
  <si>
    <t>대표펀드
매니저</t>
    <phoneticPr fontId="6" type="noConversion"/>
  </si>
  <si>
    <t>ⅰ) 핵심운용인력중 규약(또는 정관) 상에 타펀드에 대한 겸임을 금지하는 겸임금지조항 및 교체금지조항이</t>
    <phoneticPr fontId="6" type="noConversion"/>
  </si>
  <si>
    <t>핵심운용인력</t>
    <phoneticPr fontId="1" type="noConversion"/>
  </si>
  <si>
    <t>ⅰ) 제안서작성기준일 현재 제안사에 재직중이면서</t>
    <phoneticPr fontId="6" type="noConversion"/>
  </si>
  <si>
    <t>ⅱ) 금번 제안펀드를 책임지고 전담하여 운용할 인력으로서</t>
    <phoneticPr fontId="6" type="noConversion"/>
  </si>
  <si>
    <t>ⅲ) 제안펀드의 규약(또는 정관)에 기재될 예정인 인력</t>
    <phoneticPr fontId="6" type="noConversion"/>
  </si>
  <si>
    <t>ⅱ) 핵심운용인력과 관리인력이 아닌 자로서</t>
    <phoneticPr fontId="5" type="noConversion"/>
  </si>
  <si>
    <t xml:space="preserve">    펀드운용 실무를 담당할 인력</t>
    <phoneticPr fontId="1" type="noConversion"/>
  </si>
  <si>
    <t>관리인력</t>
    <phoneticPr fontId="6" type="noConversion"/>
  </si>
  <si>
    <t>ⅱ) 제안펀드의 운용에는 참여하지 않으나 제안펀드를 관리(회계관리, 리스크관리 등)하는 인력</t>
    <phoneticPr fontId="5" type="noConversion"/>
  </si>
  <si>
    <t>펀드
거래
유형</t>
    <phoneticPr fontId="6" type="noConversion"/>
  </si>
  <si>
    <t>펀드 운용중 또는 청산시 출자자에게 현금으로 분배한 경우 그 금액</t>
    <phoneticPr fontId="5" type="noConversion"/>
  </si>
  <si>
    <t xml:space="preserve"> (원천징수 후 금액을 분배한 경우 원천징수 후 금액)</t>
    <phoneticPr fontId="1" type="noConversion"/>
  </si>
  <si>
    <t>운용중 또는 청산중인 펀드의 수익률 산출을 위한 가상의 거래로 펀드 순자산을 출자자 앞 분배하는 것으로</t>
    <phoneticPr fontId="6" type="noConversion"/>
  </si>
  <si>
    <t>가정한 금액</t>
    <phoneticPr fontId="1" type="noConversion"/>
  </si>
  <si>
    <t>기재대상핵심인력</t>
    <phoneticPr fontId="6" type="noConversion"/>
  </si>
  <si>
    <t>규약(또는 정관) 등에 기재되어 있는 인력</t>
    <phoneticPr fontId="6" type="noConversion"/>
  </si>
  <si>
    <t xml:space="preserve">   본 작성요령에서 정의하는 "핵심운용인력"에 준하는 인력</t>
    <phoneticPr fontId="6" type="noConversion"/>
  </si>
  <si>
    <t>※ 핵심운용인력 자격요건</t>
    <phoneticPr fontId="1" type="noConversion"/>
  </si>
  <si>
    <t xml:space="preserve">   (단, 투자경력과 산업경력의 합산 산정은 불가)</t>
    <phoneticPr fontId="1" type="noConversion"/>
  </si>
  <si>
    <t xml:space="preserve">                    창업 ∙ 벤처 전문 경영참여형 사모집합투자기구</t>
    <phoneticPr fontId="1" type="noConversion"/>
  </si>
  <si>
    <t xml:space="preserve">      ② PE 및 VC 고유계정 투자 : PE 또는 VC 투자 전담부서에서 주식 또는 주식연계채권(문화∙ 컨텐츠 등에 대한 프로젝트 투자</t>
    <phoneticPr fontId="1" type="noConversion"/>
  </si>
  <si>
    <t xml:space="preserve">         포함)을 통한 해당 법인의 고유재산 투자</t>
    <phoneticPr fontId="1" type="noConversion"/>
  </si>
  <si>
    <t xml:space="preserve">      ③ 기타 투자업무 : ①, ②를 제외한 투자관련 업무(M&amp;A자문, 투자컨설팅, 부동산∙ 부실채권, LP업무 등 투자 업무∙ 상품을 </t>
    <phoneticPr fontId="1" type="noConversion"/>
  </si>
  <si>
    <t xml:space="preserve">         포괄적으로 인정)</t>
    <phoneticPr fontId="1" type="noConversion"/>
  </si>
  <si>
    <t>Ⅲ. Sheet별 작성요령</t>
    <phoneticPr fontId="5" type="noConversion"/>
  </si>
  <si>
    <t>[1.1 제안펀드]</t>
    <phoneticPr fontId="5" type="noConversion"/>
  </si>
  <si>
    <t xml:space="preserve">    - 특수관계인과 펀드참여인력(핵심운용인력)에 모두 해당될 경우, 펀드참여인력으로 기재</t>
    <phoneticPr fontId="6" type="noConversion"/>
  </si>
  <si>
    <t>2. 출자확정구분</t>
    <phoneticPr fontId="6" type="noConversion"/>
  </si>
  <si>
    <t xml:space="preserve">   - "제안사", "계열회사 및 특수관계인", "펀드참여인력"은 "운용사" 선택</t>
    <phoneticPr fontId="6" type="noConversion"/>
  </si>
  <si>
    <t xml:space="preserve">   - "정책기관", "민간출자자"는 "LOC" 선택</t>
    <phoneticPr fontId="6" type="noConversion"/>
  </si>
  <si>
    <t>3. 펀드 전략 연계 SI 여부 : 펀드 주목적 투자 전략과 연계하여 출자하는 SI(전략적 투자자)의 경우에만 "YES" 선택</t>
    <phoneticPr fontId="6" type="noConversion"/>
  </si>
  <si>
    <t>[2.1 제안사 개요]</t>
    <phoneticPr fontId="5" type="noConversion"/>
  </si>
  <si>
    <t>1. 항목별 작성요령</t>
    <phoneticPr fontId="5" type="noConversion"/>
  </si>
  <si>
    <t xml:space="preserve">  3) '펀드운용업무시작일' 및 '운용펀드 최초결성일'에 대한 근거서류를 기초로 작성</t>
    <phoneticPr fontId="5" type="noConversion"/>
  </si>
  <si>
    <t xml:space="preserve">  4) 펀드운용 담당인력수, 자본계정투자 담당인력수</t>
    <phoneticPr fontId="5" type="noConversion"/>
  </si>
  <si>
    <t xml:space="preserve">    - '제안서작성기준일' 현재 제안사에 소속되어 있는 인력을 기준으로 작성</t>
    <phoneticPr fontId="5" type="noConversion"/>
  </si>
  <si>
    <t xml:space="preserve">    - 특정인력이 펀드운용과 자본계정 투자를 동시에 담당하는 경우 주된 업무를 기준으로 작성</t>
    <phoneticPr fontId="5" type="noConversion"/>
  </si>
  <si>
    <t xml:space="preserve">  5) "제안사 내규 현황"은 실제 제안사의 내규 및 규정에 의거하여 작성</t>
    <phoneticPr fontId="5" type="noConversion"/>
  </si>
  <si>
    <t>[2.2 제안사 재무현황]</t>
    <phoneticPr fontId="5" type="noConversion"/>
  </si>
  <si>
    <t xml:space="preserve">  1) 최근 연도순으로 작성</t>
    <phoneticPr fontId="5" type="noConversion"/>
  </si>
  <si>
    <t>[2.3 제안사 주주현황]</t>
    <phoneticPr fontId="5" type="noConversion"/>
  </si>
  <si>
    <t>1. 지분율이 높은순으로 작성</t>
    <phoneticPr fontId="5" type="noConversion"/>
  </si>
  <si>
    <t>2. 금번 제안펀드의 핵심운용인력이 지분 보유시, "핵심운용인력 여부" 란에 해당내용 선택</t>
    <phoneticPr fontId="5" type="noConversion"/>
  </si>
  <si>
    <t xml:space="preserve">3. 제안사의 대표이사 및 핵심운용인력이 타법인을 경유하여 출자한 경우, 비고란에 타법인명과 지분율 기재 </t>
    <phoneticPr fontId="5" type="noConversion"/>
  </si>
  <si>
    <t>[2.4 제안사 대표이사 변경이력]</t>
    <phoneticPr fontId="5" type="noConversion"/>
  </si>
  <si>
    <t>1. 제안사 설립일부터 제안서 작성기준일까지의 대표이사 변경이력 모두 기재 단, 설립일부터 대표이사 변경이력 작성 불가한</t>
    <phoneticPr fontId="5" type="noConversion"/>
  </si>
  <si>
    <t xml:space="preserve">   경우, 현 대표이사 포함 최근 5명에 대한 변경이력 작성</t>
    <phoneticPr fontId="5" type="noConversion"/>
  </si>
  <si>
    <t>2. 대표이사 변경이력 작성이 불가한 경우, 현 사업부문 대표의 변경이력으로 변경 가능</t>
    <phoneticPr fontId="5" type="noConversion"/>
  </si>
  <si>
    <t>3. 2인 이상의 대표이사(또는 사업부문 대표)가 재직한 경우에도 모든 인원의 내용을 작성하고 특이사항은 비고란에 작성</t>
    <phoneticPr fontId="5" type="noConversion"/>
  </si>
  <si>
    <t>[2.5 제안사 펀드현황]</t>
    <phoneticPr fontId="5" type="noConversion"/>
  </si>
  <si>
    <t>1. 작성대상</t>
    <phoneticPr fontId="5" type="noConversion"/>
  </si>
  <si>
    <t>1) 펀드 규약(또는 정관) 상에 제안사가 운용사로 기재된 펀드로서</t>
    <phoneticPr fontId="6" type="noConversion"/>
  </si>
  <si>
    <t xml:space="preserve">  ※ M&amp;A가 있었던 경우 M&amp;A 이전에 청산한 펀드는 포함</t>
    <phoneticPr fontId="5" type="noConversion"/>
  </si>
  <si>
    <t xml:space="preserve">  ※ 회사분할이 있었던 경우 분할 이전에 청산한 펀드는 제외</t>
    <phoneticPr fontId="5" type="noConversion"/>
  </si>
  <si>
    <t>3) '펀드 구분'은 [Ⅱ. 용어의 정의 등]에서 [펀드] 기준에 따라 "PE펀드", "VC펀드", "기타 주식등 투자펀드"로 구분하여 선택</t>
    <phoneticPr fontId="5" type="noConversion"/>
  </si>
  <si>
    <t>2. 작성순서 : 등록/신고(예정)일이 빠른 순서</t>
    <phoneticPr fontId="5" type="noConversion"/>
  </si>
  <si>
    <t>3. 항목별 작성요령</t>
    <phoneticPr fontId="5" type="noConversion"/>
  </si>
  <si>
    <t xml:space="preserve">  1) 펀드사업자등록번호(또는 고유번호) : 미결성 등으로 인해 사업자등록번호(또는 고유번호)가 없는 경우 제외</t>
    <phoneticPr fontId="5" type="noConversion"/>
  </si>
  <si>
    <t xml:space="preserve">  2) 펀드상태 : 제안서작성기준일을 기준으로 펀드상태를 판단</t>
    <phoneticPr fontId="5" type="noConversion"/>
  </si>
  <si>
    <t xml:space="preserve">  3) 주목적투자분야 : 펀드 투자규약(또는 정관) 상의 주목적투자분야 및 펀드의 주요 투자분야 작성</t>
    <phoneticPr fontId="5" type="noConversion"/>
  </si>
  <si>
    <t xml:space="preserve">  6) 펀드수익율, 분배 및 비용의 음영부분 : [4.1 펀드 거래] Sheet 작성 후 자동반영</t>
    <phoneticPr fontId="5" type="noConversion"/>
  </si>
  <si>
    <t xml:space="preserve">    ※ 펀드수익율 : 성과보수 배분전 수익율 기준임</t>
    <phoneticPr fontId="5" type="noConversion"/>
  </si>
  <si>
    <t xml:space="preserve">  7) 투자 및 회수, 미회수자산 : [2.6 제안사 투자현황] Sheet 작성 후 자동반영</t>
    <phoneticPr fontId="5" type="noConversion"/>
  </si>
  <si>
    <t xml:space="preserve">    ※ 회수총액 : 투자에 대한 회수금액 총액으로 예금 등 금융상품에 대한 원리금 등 회수금액을 포함하지 않음</t>
    <phoneticPr fontId="5" type="noConversion"/>
  </si>
  <si>
    <t xml:space="preserve">  8) 관리보수지급총액, 성과보수운용인력 지급총액 기타비용지급총액, 기타자산총액, 기타부채총액 : 제안서작성기준일 기준</t>
    <phoneticPr fontId="5" type="noConversion"/>
  </si>
  <si>
    <r>
      <t xml:space="preserve">  9) 기재대상핵심인력 : 해당 펀드의 </t>
    </r>
    <r>
      <rPr>
        <b/>
        <sz val="10"/>
        <rFont val="맑은 고딕"/>
        <family val="3"/>
        <charset val="129"/>
        <scheme val="major"/>
      </rPr>
      <t>기재대상핵심인력</t>
    </r>
    <r>
      <rPr>
        <sz val="10"/>
        <rFont val="맑은 고딕"/>
        <family val="3"/>
        <charset val="129"/>
        <scheme val="major"/>
      </rPr>
      <t>( "Ⅱ.용어의 정의 등"의 정의에 따름)을 모두 기재</t>
    </r>
    <phoneticPr fontId="5" type="noConversion"/>
  </si>
  <si>
    <t xml:space="preserve">      존속중인 펀드의 경우, 제안서 작성기준일 현재의 핵심운용인력으로 최대 3인 작성</t>
    <phoneticPr fontId="6" type="noConversion"/>
  </si>
  <si>
    <t xml:space="preserve">    - [4.2. 펀드 인력변경이력] Sheet 상 내역과 일치하여야 함</t>
    <phoneticPr fontId="6" type="noConversion"/>
  </si>
  <si>
    <t xml:space="preserve">  10) 운용인력변경횟수 : [4.2 핵심운용인력 변경이력] Sheet 작성 후 자동반영</t>
    <phoneticPr fontId="5" type="noConversion"/>
  </si>
  <si>
    <t xml:space="preserve">    ※ 최초규약상 핵심운용인력이 존재하지 않는경우 "최초규약상 핵심 운용 인력 수" 항목은 0을 기재</t>
    <phoneticPr fontId="5" type="noConversion"/>
  </si>
  <si>
    <t xml:space="preserve">  11) 운용사수 : 제안사 단독운용인 경우에는 1로 기재</t>
    <phoneticPr fontId="5" type="noConversion"/>
  </si>
  <si>
    <t xml:space="preserve">  12) 운용사가 3개사 이상인 경우 : 제안사 우선 기재 후, 출자약정액 순으로 큰 운용사 2곳을 기재</t>
    <phoneticPr fontId="5" type="noConversion"/>
  </si>
  <si>
    <t xml:space="preserve">  13) 우선손실충당 : 투자규약(또는 정관) 상의 우선손실충당조건을 기재 (해당사항이 없을 경우 생략 가능)</t>
    <phoneticPr fontId="5" type="noConversion"/>
  </si>
  <si>
    <t xml:space="preserve">    - 투자규약(또는 정관)의 변경이 있었던 경우 최종 투자규약(또는 정관)의 내용을 기재</t>
    <phoneticPr fontId="5" type="noConversion"/>
  </si>
  <si>
    <t xml:space="preserve">  14) 투자자 : 출자약정액 순으로 3개 투자자를 기재. 그외 투자자는 기타에 출자약정액 기재 (운용사 제외)</t>
    <phoneticPr fontId="5" type="noConversion"/>
  </si>
  <si>
    <t>[2.6 제안사 투자현황]</t>
    <phoneticPr fontId="5" type="noConversion"/>
  </si>
  <si>
    <t xml:space="preserve">1. 작성대상 </t>
    <phoneticPr fontId="5" type="noConversion"/>
  </si>
  <si>
    <t>1) 펀드계정 : [2.3. 제안사 펀드현황] Sheet 상 작성된 펀드의 펀드계정을 통해 실행된 모든 투자</t>
    <phoneticPr fontId="5" type="noConversion"/>
  </si>
  <si>
    <t xml:space="preserve">      ※ 작성시 성공, 실패 사례 모두 포함</t>
    <phoneticPr fontId="5" type="noConversion"/>
  </si>
  <si>
    <t>2) 자본계정은 작성대상 외</t>
    <phoneticPr fontId="5" type="noConversion"/>
  </si>
  <si>
    <t>3) 동일 기업에 대한 중복 투자의 경우 투자일자 및 투자 유형에 따라 건별 분리 기재</t>
    <phoneticPr fontId="1" type="noConversion"/>
  </si>
  <si>
    <t>2. 작성순서</t>
    <phoneticPr fontId="5" type="noConversion"/>
  </si>
  <si>
    <t xml:space="preserve">  1) [2.5 제안사 펀드현황] Sheet 상 기재된 펀드 순서대로 작성하되, 각 펀드별 투자실행일이 빠른 순서로 투자내역 작성</t>
    <phoneticPr fontId="5" type="noConversion"/>
  </si>
  <si>
    <t xml:space="preserve">  1) 펀드구분 : [Ⅱ. 용어의 정의 등]에서 '펀드' 기준에 따라 "PE펀드", "VC펀드", "기타 주식등 투자펀드"로 구분하여 선택</t>
    <phoneticPr fontId="5" type="noConversion"/>
  </si>
  <si>
    <t xml:space="preserve">  2) 투자계정이 다르거나 투자펀드가 다른 경우 및 동일 펀드의 투자일이 다른 경우 각각의 투자건으로 기재 </t>
    <phoneticPr fontId="5" type="noConversion"/>
  </si>
  <si>
    <t xml:space="preserve">  3) 펀드명과 펀드사업자등록번호를 정확히 기재하여야 연관된 수식이 정상적으로 작동</t>
    <phoneticPr fontId="5" type="noConversion"/>
  </si>
  <si>
    <t xml:space="preserve">  4) 투자목적의 특수목적회사(SPC 등)를 통해 투자한 경우 실제 투자대상기업을 기재</t>
    <phoneticPr fontId="5" type="noConversion"/>
  </si>
  <si>
    <t xml:space="preserve">  5) 회수구분 : 제안서작성기준일을 기준으로 판단</t>
    <phoneticPr fontId="5" type="noConversion"/>
  </si>
  <si>
    <r>
      <t xml:space="preserve">    i) 부분감액 후 추가회수 없음 : 감액금액을 차감한 투자원금을 </t>
    </r>
    <r>
      <rPr>
        <b/>
        <sz val="10"/>
        <rFont val="맑은 고딕"/>
        <family val="3"/>
        <charset val="129"/>
        <scheme val="major"/>
      </rPr>
      <t>감액일</t>
    </r>
    <r>
      <rPr>
        <sz val="10"/>
        <rFont val="맑은 고딕"/>
        <family val="3"/>
        <charset val="129"/>
        <scheme val="major"/>
      </rPr>
      <t>에 회수한 것으로 가정하여 IRR산출</t>
    </r>
    <phoneticPr fontId="5" type="noConversion"/>
  </si>
  <si>
    <t xml:space="preserve">  7) 동반투자자 : 개별기업에 대한 투자시 동반투자한 펀드, 운용사, 회사 등을 기재 </t>
    <phoneticPr fontId="5" type="noConversion"/>
  </si>
  <si>
    <t xml:space="preserve">    - 자본계정 투자건이 펀드계정과 동반투자한 경우 그 사유와 이해상충 방지관련 내용을 기입</t>
    <phoneticPr fontId="5" type="noConversion"/>
  </si>
  <si>
    <t xml:space="preserve">    - Co-GP로 투자한 경우 각자의 투자건으로 기입</t>
    <phoneticPr fontId="5" type="noConversion"/>
  </si>
  <si>
    <t xml:space="preserve">  8) 회수총액 : '회수료' 및 '부분회수' 투자건에 대해 실제 펀드계정으로 회수한 금액 기재. '미회수' 투자건은 0원 기재</t>
    <phoneticPr fontId="5" type="noConversion"/>
  </si>
  <si>
    <t xml:space="preserve">    -  "회수투자자산 투자원금(T) + 감액금액(X) + 미회수투자자산 투자원금(Z) = 'N'열 투자금액"이 되어야 함</t>
    <phoneticPr fontId="5" type="noConversion"/>
  </si>
  <si>
    <t xml:space="preserve">  9) 감액 : 감액은 아래의 부실발생 기준 참고하여 투자건 중 감액사실이 있는 경우에 감액 콤보 "YES" 선택하고 금액 기재     </t>
    <phoneticPr fontId="5" type="noConversion"/>
  </si>
  <si>
    <t xml:space="preserve">    - 부실발생 기준</t>
    <phoneticPr fontId="5" type="noConversion"/>
  </si>
  <si>
    <t xml:space="preserve">    i) 투자대상기업 또는 투자목적회사에 대하여 어음교환소의 거래정지 처분이 있는 경우</t>
    <phoneticPr fontId="5" type="noConversion"/>
  </si>
  <si>
    <t xml:space="preserve">    ii) 투자대상기업 또는 투자목적회사에 대하여 청산, 회생절차, 파산절차, 부실징후 기업 인정 및 그와 유사한 절차</t>
    <phoneticPr fontId="5" type="noConversion"/>
  </si>
  <si>
    <t xml:space="preserve">       (기업개선작업, 채권금융기관의 퇴출결정 등을 포함)의 개시신청이 있는 경우</t>
    <phoneticPr fontId="5" type="noConversion"/>
  </si>
  <si>
    <t xml:space="preserve">        의한 강제집행개시의 신청이 있거나 체납처분의 착수가 있는 경우로서 대상이 된 재산들의 장부가액의  합계가 투자대상</t>
    <phoneticPr fontId="5" type="noConversion"/>
  </si>
  <si>
    <t xml:space="preserve">        기업 또는 투자목적회사의 자기자본의 5% 이상인 경우</t>
    <phoneticPr fontId="5" type="noConversion"/>
  </si>
  <si>
    <t xml:space="preserve">    iv) 투자대상기업 또는 투자목적회사가 제세공과금에 대하여 국세징수법 제14조 제2항에 따른 납기전 납부고지를 받은 경우</t>
    <phoneticPr fontId="5" type="noConversion"/>
  </si>
  <si>
    <t xml:space="preserve">    v) 투자대상기업 또는 투자목적회사가 당사자인 금융관련계약상 채무의 기한의 이익을 상실한 것으로 확인되는 경우</t>
    <phoneticPr fontId="5" type="noConversion"/>
  </si>
  <si>
    <t xml:space="preserve">  10) 최종회수일 : 회수여부가 '부분회수'인 경우도 최종회수일을 기재. '미회수'인 경우는 생략. 부실발생 기준에 의한 사유로</t>
    <phoneticPr fontId="5" type="noConversion"/>
  </si>
  <si>
    <t xml:space="preserve">       감액시, 감액일자를 최종회수일로 기재하되, 감액일 이후 회수일이 있을 경우에는 실제 최종회수일을 기재</t>
    <phoneticPr fontId="5" type="noConversion"/>
  </si>
  <si>
    <t xml:space="preserve">  11) 회수방법 : 분할회수로 회수방법이 다양한 경우 대표적인 회수방법으로 기재</t>
    <phoneticPr fontId="5" type="noConversion"/>
  </si>
  <si>
    <t xml:space="preserve">  12) 미회수투자자산의 시장성유무(Y열) : 상장기업, IPO 예정종목, 시가평가대상 회사채 등 시장성이 있는 자산</t>
    <phoneticPr fontId="5" type="noConversion"/>
  </si>
  <si>
    <t xml:space="preserve">  13) 가치(시장성 : Y열 YES인 경우 ) : 시가, 공모 예정가(수요예측 후 결정된 단일가격이 있는 경우), 채권시가 등을 각각 기재</t>
    <phoneticPr fontId="5" type="noConversion"/>
  </si>
  <si>
    <t xml:space="preserve">                 등으로 산정근거를 명확하게 기재 </t>
    <phoneticPr fontId="5" type="noConversion"/>
  </si>
  <si>
    <t xml:space="preserve">    - 가치(비시장성 : Y열 NO인 경우) : 최근 년도 감사보고서(또는 가결산보고서) 상의 금액</t>
    <phoneticPr fontId="5" type="noConversion"/>
  </si>
  <si>
    <r>
      <t xml:space="preserve">  14) 참여자정보 : 발굴</t>
    </r>
    <r>
      <rPr>
        <sz val="10"/>
        <rFont val="맑은 고딕"/>
        <family val="3"/>
        <charset val="129"/>
      </rPr>
      <t>∙투자</t>
    </r>
    <r>
      <rPr>
        <sz val="10"/>
        <rFont val="맑은 고딕"/>
        <family val="3"/>
        <charset val="129"/>
        <scheme val="major"/>
      </rPr>
      <t>검토, 사후관리 및 회수를 담당한 인력을 기재</t>
    </r>
    <phoneticPr fontId="5" type="noConversion"/>
  </si>
  <si>
    <t xml:space="preserve">  15) 기타사항 </t>
    <phoneticPr fontId="5" type="noConversion"/>
  </si>
  <si>
    <t xml:space="preserve">    - 투자목적회사를 통한 투자인 경우 그 사실 </t>
    <phoneticPr fontId="5" type="noConversion"/>
  </si>
  <si>
    <t xml:space="preserve">    - 청산시 현물분배한 경우 또는 운용사 자본계정으로 매각한 경우에는 가격 산출근거 </t>
    <phoneticPr fontId="5" type="noConversion"/>
  </si>
  <si>
    <t xml:space="preserve">    - 미회수투자자산 가치가 감액처리된 가치인 경우 감액처리한 사실</t>
    <phoneticPr fontId="5" type="noConversion"/>
  </si>
  <si>
    <t xml:space="preserve">    - 회수구분이 "부분회수"인 경우 그 사유 등 </t>
    <phoneticPr fontId="5" type="noConversion"/>
  </si>
  <si>
    <t xml:space="preserve">    - 신주인수권부사채의 Warrant를 행사하여 신주인수시에는 별도의 투자건으로 작성(단, 대용납입 경우 작성제외)</t>
    <phoneticPr fontId="5" type="noConversion"/>
  </si>
  <si>
    <t xml:space="preserve">  16) 펀드 청산시 운용사가 자본계정을 통해 펀드 보유자산을 매수한 경우 회수한 것으로 작성</t>
    <phoneticPr fontId="5" type="noConversion"/>
  </si>
  <si>
    <t>[3.1 대표이사&amp;참여인력 개요]</t>
    <phoneticPr fontId="5" type="noConversion"/>
  </si>
  <si>
    <t>1. 작성대상 : 대표이사(또는 사업부문 대표) 및 제안펀드에 참여하는 대표펀드매니저, 핵심운용인력, 일반운용인력 및 관리인력</t>
    <phoneticPr fontId="5" type="noConversion"/>
  </si>
  <si>
    <t xml:space="preserve">    ※ 이후 Sheet 작성시, [3.1 대표이사&amp;참여인력 개요]에 작성된 대표이사(또는 사업부문 대표)의 내용으로 작성할 것 </t>
    <phoneticPr fontId="1" type="noConversion"/>
  </si>
  <si>
    <t xml:space="preserve">  1) 대표이사(또는 사업부문 대표), 대표펀드매니저, 핵심운용인력, 일반운용인력, 관리인력 순</t>
    <phoneticPr fontId="5" type="noConversion"/>
  </si>
  <si>
    <t xml:space="preserve">  1) 제안사 지분율 및 등기임원 여부 선택</t>
    <phoneticPr fontId="5" type="noConversion"/>
  </si>
  <si>
    <t xml:space="preserve">  2) 인력구분 : 제안펀드에서 수행할 역할 선택</t>
    <phoneticPr fontId="5" type="noConversion"/>
  </si>
  <si>
    <t xml:space="preserve">  4) 제재내용 : 제재경력여부가 "YES"인 경우에 한해 간략히 작성 </t>
    <phoneticPr fontId="5" type="noConversion"/>
  </si>
  <si>
    <t>[3.2 참여인력 투자현황]</t>
    <phoneticPr fontId="5" type="noConversion"/>
  </si>
  <si>
    <t xml:space="preserve">     포함) 투자</t>
    <phoneticPr fontId="6" type="noConversion"/>
  </si>
  <si>
    <t xml:space="preserve">     대한 프로젝트 투자포함) 투자  </t>
    <phoneticPr fontId="6" type="noConversion"/>
  </si>
  <si>
    <t xml:space="preserve">     - 트레이딩, 공모펀드 운용 등 단기 수익 획득 목적 투자와 주관사 업무·인수업무로 인한 투자</t>
    <phoneticPr fontId="6" type="noConversion"/>
  </si>
  <si>
    <t xml:space="preserve">     - 투자구조와 관계없이 최종 투자대상이 부동산, 무수익대출(NPL), 실물(Commodity) 등의 자산과 관련된  주식 또는 주식</t>
    <phoneticPr fontId="6" type="noConversion"/>
  </si>
  <si>
    <t xml:space="preserve">       연계채권(동 자산의 합계액이 자산총액의 50% 이상인 법인의 주식이나 주식연계채권 포함)에 대한 투자 제외</t>
    <phoneticPr fontId="6" type="noConversion"/>
  </si>
  <si>
    <t xml:space="preserve">  ※ 성공 및 실패사례 누락없이 작성</t>
    <phoneticPr fontId="5" type="noConversion"/>
  </si>
  <si>
    <t xml:space="preserve">  ※ 동일 투자건에 다수의 인력이 참여한 경우 가장 기여도가 높은 1인의 실적으로 기재</t>
    <phoneticPr fontId="5" type="noConversion"/>
  </si>
  <si>
    <t xml:space="preserve">     예시) ㈜가나다에 A가 발굴및투자검토, B가 사후관리, C가 회수한 경우 A,B,C, 중 가장 기여도가 높은 1인만 기재 </t>
    <phoneticPr fontId="5" type="noConversion"/>
  </si>
  <si>
    <t xml:space="preserve">            즉, ㈜가나다 투자건에는 1명(A,B,C중 1명)만 기재되어야 함</t>
    <phoneticPr fontId="5" type="noConversion"/>
  </si>
  <si>
    <t xml:space="preserve">  ※ 투자시기 차이 등으로 참여인력의 실적이 구분되는 경우에는 참여인력별로 구분 가능</t>
    <phoneticPr fontId="5" type="noConversion"/>
  </si>
  <si>
    <t xml:space="preserve">2. 작성순서 </t>
    <phoneticPr fontId="5" type="noConversion"/>
  </si>
  <si>
    <t xml:space="preserve">  1) [3.1 대표이사&amp;참여인력 개요] Sheet의 입력된 인력순</t>
    <phoneticPr fontId="1" type="noConversion"/>
  </si>
  <si>
    <t xml:space="preserve"> ※  단, 제안펀드에 참여하지 않는 대표이사(또는 사업부문 대표)의 경우, 확인 불가시 작성 생략 가능</t>
    <phoneticPr fontId="5" type="noConversion"/>
  </si>
  <si>
    <t xml:space="preserve">  2) 투자실행일이 빠른 순</t>
    <phoneticPr fontId="5" type="noConversion"/>
  </si>
  <si>
    <t xml:space="preserve">3. 항목별 작성요령 </t>
    <phoneticPr fontId="5" type="noConversion"/>
  </si>
  <si>
    <t xml:space="preserve">  1) 부서명 및 재직기간 : [3.4 참여인력 경력] Sheet 상의 작성된 부서명 및 재직기간과 일치하도록 작성</t>
    <phoneticPr fontId="5" type="noConversion"/>
  </si>
  <si>
    <t xml:space="preserve">  2) 투자 내역 중 제안펀드 주목적투자분야 관련성 : 세컨더리 관련 투자건은 "YES"를 선택, 그외의 투자건은 "NO" 선택</t>
    <phoneticPr fontId="5" type="noConversion"/>
  </si>
  <si>
    <t xml:space="preserve">  3) 투자자금 용도 및 관련 사업내용 상세서술 : 투자자금 용도 및 투자를 통해 실행된 사업내용을 기재</t>
    <phoneticPr fontId="5" type="noConversion"/>
  </si>
  <si>
    <t xml:space="preserve">  4) 투자내역, 회수내역, 미회수내역 및 감액내역은 [2.6 제안사 투자현황] Sheet 작성 요령과 동일한 방법으로 기재</t>
    <phoneticPr fontId="5" type="noConversion"/>
  </si>
  <si>
    <t xml:space="preserve">     ※ 감액내역이 있는 투자건 기재시 주의 요망</t>
    <phoneticPr fontId="5" type="noConversion"/>
  </si>
  <si>
    <t xml:space="preserve">  5) 투자건 담당기간 : 시작일과 종료일은 해당 투자건을 담당했던 기간을 의미(재직 시작일 및 종료일을 의미하지 않음)</t>
    <phoneticPr fontId="5" type="noConversion"/>
  </si>
  <si>
    <t xml:space="preserve">     - 담당기간 시작일과 종료일은 부서 재직기간을 벗어날 수 없음</t>
    <phoneticPr fontId="5" type="noConversion"/>
  </si>
  <si>
    <t xml:space="preserve">     - 현재 재직기관의 담당역할(발굴, 투자검토 등)에 대하여 현장실사시 증빙가능하여야 함</t>
    <phoneticPr fontId="5" type="noConversion"/>
  </si>
  <si>
    <t xml:space="preserve">  7) 담당역할 : 해당 투자건의 담당역할을 선택하고(중복선택 가능) 해당내용 기재</t>
    <phoneticPr fontId="5" type="noConversion"/>
  </si>
  <si>
    <t xml:space="preserve">  8) 투자펀드내역 : 해당 투자건이 펀드를 통한 투자일 경우, 해당내용 작성</t>
    <phoneticPr fontId="5" type="noConversion"/>
  </si>
  <si>
    <t xml:space="preserve">     - 인력구분 : 해당펀드에서 담당한 역할 선택</t>
    <phoneticPr fontId="5" type="noConversion"/>
  </si>
  <si>
    <t xml:space="preserve">     - 펀드운용업무 시작일 및 종료일 기재. 단, 운용업무 시작일과 종료일은 부서 재직기간을 벗어날 수 없음</t>
    <phoneticPr fontId="5" type="noConversion"/>
  </si>
  <si>
    <t xml:space="preserve">  9) 검증인은 운용인력이 과거 근무했던 운용사에 현재 근무하고 있는 담당자 또는 검증 가능한 직원(펀드 투자의 경우, </t>
    <phoneticPr fontId="5" type="noConversion"/>
  </si>
  <si>
    <t xml:space="preserve">     청산펀드 관리 담당자 등)을 의미</t>
    <phoneticPr fontId="1" type="noConversion"/>
  </si>
  <si>
    <t xml:space="preserve">     - 검증인의 성명, 부서, 직위, 전화번호를 포함한 접촉 정보를 기입</t>
    <phoneticPr fontId="5" type="noConversion"/>
  </si>
  <si>
    <t>[3.3 참여인력 학력]</t>
    <phoneticPr fontId="5" type="noConversion"/>
  </si>
  <si>
    <t>1. 작성대상 : [3.1 대표이사&amp;참여인력 개요] Sheet의 입력된 인력</t>
    <phoneticPr fontId="1" type="noConversion"/>
  </si>
  <si>
    <t xml:space="preserve">    ※ 학력 : 고등학교부터 기재하되, 최종학력이 맨위에 오도록 기재할 것</t>
    <phoneticPr fontId="5" type="noConversion"/>
  </si>
  <si>
    <t>[3.4 대표이사&amp;참여인력 경력]</t>
    <phoneticPr fontId="5" type="noConversion"/>
  </si>
  <si>
    <t xml:space="preserve">1. 작성대상 : 대표이사(또는 사업부문 대표), 핵심운용인력(대표펀드매니저 포함), 일반운용인력, 관리인력 </t>
    <phoneticPr fontId="5" type="noConversion"/>
  </si>
  <si>
    <t xml:space="preserve">    ※ 대표이사(또는 사업부문 대표) 필수 작성, 작성 생략 불가</t>
    <phoneticPr fontId="5" type="noConversion"/>
  </si>
  <si>
    <t>2. 담당업무수행기간을 기준으로 작성(회사 재직기간, 부서 재직기간 중복 입력)</t>
    <phoneticPr fontId="1" type="noConversion"/>
  </si>
  <si>
    <t xml:space="preserve">      VC본부 1년간 VC펀드운용업무인 경우, 아래와 같이 3건의 경력으로 기재</t>
    <phoneticPr fontId="5" type="noConversion"/>
  </si>
  <si>
    <t>2. 항목별 작성요령</t>
    <phoneticPr fontId="5" type="noConversion"/>
  </si>
  <si>
    <t xml:space="preserve">  1) 재직회사 및 담당업무</t>
    <phoneticPr fontId="5" type="noConversion"/>
  </si>
  <si>
    <t xml:space="preserve">   - 재직부서 및 담당업무 : 재직부서명, 직위 및 담당업무 기재</t>
    <phoneticPr fontId="5" type="noConversion"/>
  </si>
  <si>
    <t xml:space="preserve">   - 담당업무 상세내역</t>
    <phoneticPr fontId="5" type="noConversion"/>
  </si>
  <si>
    <t xml:space="preserve">     ⅰ) '투자업무 수행여부' 선택 후 '주요업무 수행내역' 선택</t>
    <phoneticPr fontId="5" type="noConversion"/>
  </si>
  <si>
    <t xml:space="preserve">    ※ '투자업무 수행여부'란에 "YES" 선택시, '주요업무 수행내역'에는 "비투자업무" 선택할 수 없음</t>
    <phoneticPr fontId="5" type="noConversion"/>
  </si>
  <si>
    <t xml:space="preserve">  ⅱ) '주요업무 수행내역'은 해당부서 재직 당시 담당업무를 기간별로 나누어 세부적으로 기재하되, 동일기간에 담당업무가 </t>
    <phoneticPr fontId="6" type="noConversion"/>
  </si>
  <si>
    <t xml:space="preserve">      중복되는 경우에는 주된 업무내용을 기재</t>
    <phoneticPr fontId="6" type="noConversion"/>
  </si>
  <si>
    <t xml:space="preserve">    ※ '주요업무 수행내역'는 아래의 기준에 따라 선택</t>
    <phoneticPr fontId="5" type="noConversion"/>
  </si>
  <si>
    <r>
      <t xml:space="preserve">     </t>
    </r>
    <r>
      <rPr>
        <b/>
        <sz val="10"/>
        <rFont val="맑은 고딕"/>
        <family val="3"/>
        <charset val="129"/>
      </rPr>
      <t>④ 비투자업무 : 자산에 대한 투자 또는 자산운용을 목적으로 설립된 법인(금융투자기관) 외 업무</t>
    </r>
    <phoneticPr fontId="5" type="noConversion"/>
  </si>
  <si>
    <t xml:space="preserve">      '제안펀드의 신청분야 관련성 상세기재'에 관련내용 상세 기재</t>
    <phoneticPr fontId="6" type="noConversion"/>
  </si>
  <si>
    <t xml:space="preserve">  ⅳ) 업무 수행기간 : 해당 업무 담당기간 기재하되, 담당기간의 합산년수가 회사 및 부서 재직기간과 일치하도록 작성</t>
    <phoneticPr fontId="1" type="noConversion"/>
  </si>
  <si>
    <t xml:space="preserve">    ※ 현재 재직기관의 주요수행업무(PE/VC펀드운용, PE/VC고유계정투자, 기타투자)에 대하여 현장실사시 객관적으로 </t>
    <phoneticPr fontId="5" type="noConversion"/>
  </si>
  <si>
    <t xml:space="preserve">       증빙가능한 서류가 존재해야함</t>
    <phoneticPr fontId="5" type="noConversion"/>
  </si>
  <si>
    <t>[4.1 펀드 거래]</t>
    <phoneticPr fontId="5" type="noConversion"/>
  </si>
  <si>
    <t xml:space="preserve">  1) 펀드 : [2.5 제안사 펀드현황] Sheet 에 기재한 펀드</t>
    <phoneticPr fontId="5" type="noConversion"/>
  </si>
  <si>
    <t xml:space="preserve">  2) 거래내역 : 펀드 입장에서 출자자와 거래한 내역 및 성과보수로 운용사와 거래한 내역</t>
    <phoneticPr fontId="5" type="noConversion"/>
  </si>
  <si>
    <t xml:space="preserve">2. 작성순서 : '결성일'이 빠른 펀드의 거래내역을 거래일자가 빠른 순으로 작성 </t>
    <phoneticPr fontId="5" type="noConversion"/>
  </si>
  <si>
    <t xml:space="preserve">  1) 반드시 한 개 펀드에 대한 거래내역 전체를 기입한 후 다른 펀드에 대한 거래내역을 기입 </t>
    <phoneticPr fontId="5" type="noConversion"/>
  </si>
  <si>
    <t xml:space="preserve">  2) 운용중/청산중 펀드는 해당 펀드의 전체 실제 거래 내역 기입 후, 타 펀드 거래내역 입력 전 "가상분배"를 반드시 입력</t>
    <phoneticPr fontId="5" type="noConversion"/>
  </si>
  <si>
    <t>3. 작성시 주의사항</t>
    <phoneticPr fontId="5" type="noConversion"/>
  </si>
  <si>
    <t xml:space="preserve">  1) 거래일자가 제안서 작성 기준일이전 경우에만 기입</t>
    <phoneticPr fontId="5" type="noConversion"/>
  </si>
  <si>
    <t xml:space="preserve">  2) 거래구분 중 "납입"은 음(-)의 값을, "현금분배" 및 "현물분배", "성과보수", "가상분배"는 양(+)의 값을 기록 </t>
    <phoneticPr fontId="5" type="noConversion"/>
  </si>
  <si>
    <t xml:space="preserve">  3) 타 Sheet와 달리 금액단위가 '백만원'이 아닌 '원'임</t>
    <phoneticPr fontId="5" type="noConversion"/>
  </si>
  <si>
    <t xml:space="preserve">  4) 운용중/청산중 펀드의 수익율 계산을 위해 '가상분배' 입력 필수</t>
    <phoneticPr fontId="5" type="noConversion"/>
  </si>
  <si>
    <t xml:space="preserve">    - 거래일 : 제안서 작성 기준일</t>
    <phoneticPr fontId="5" type="noConversion"/>
  </si>
  <si>
    <t xml:space="preserve">    - 거래금액 : [2.5 제안사 펀드현황] Sheet 상의 [펀드 순자산] 금액 ×1,000,000 (원단위)</t>
    <phoneticPr fontId="5" type="noConversion"/>
  </si>
  <si>
    <t>[4.2 핵심운용인력 변경이력]</t>
    <phoneticPr fontId="5" type="noConversion"/>
  </si>
  <si>
    <t xml:space="preserve">  1) 펀드 : [2.5 제안사 펀드현황] Sheet 상에 기재한 펀드</t>
    <phoneticPr fontId="5" type="noConversion"/>
  </si>
  <si>
    <t xml:space="preserve">  2) 인력변경이력 : 해당 펀드 기재대상핵심인력의 모든 변경이력</t>
    <phoneticPr fontId="5" type="noConversion"/>
  </si>
  <si>
    <t xml:space="preserve">     ※  설립시 선임, 퇴사 · 변경선임, 추가선임, 청산시 또는 제안서기준일 현재 등</t>
    <phoneticPr fontId="6" type="noConversion"/>
  </si>
  <si>
    <t>2. 작성순서 :</t>
    <phoneticPr fontId="5" type="noConversion"/>
  </si>
  <si>
    <t xml:space="preserve">  1) [2.5 제안사 펀드현황] Sheet 상의 펀드순</t>
    <phoneticPr fontId="6" type="noConversion"/>
  </si>
  <si>
    <t xml:space="preserve">  2) 기재대상핵심인력 변경일자 순</t>
    <phoneticPr fontId="6" type="noConversion"/>
  </si>
  <si>
    <t>3. 항목별 작성요령</t>
    <phoneticPr fontId="6" type="noConversion"/>
  </si>
  <si>
    <t>1) 펀드설립시 선임한 기재대상핵심인력 전원을 기재</t>
    <phoneticPr fontId="1" type="noConversion"/>
  </si>
  <si>
    <t xml:space="preserve">    - 해당펀드 규약(또는 정관) 상 기재되어 있는 기재대상핵심인력이 없는 경우는 기재하지 않음</t>
    <phoneticPr fontId="6" type="noConversion"/>
  </si>
  <si>
    <t xml:space="preserve"> - 펀드 기재대상핵심인력에서 제외되는 경우 "유출", 신규로 선임되는 경우 "유입"으로 기재</t>
    <phoneticPr fontId="1" type="noConversion"/>
  </si>
  <si>
    <t xml:space="preserve"> - 동시에 수인의 기재대상핵심인력이 변경될 경우 각각 별도 행으로 기재 (1인당 1개 행으로 기재하는 것이 원칙)</t>
    <phoneticPr fontId="1" type="noConversion"/>
  </si>
  <si>
    <t xml:space="preserve">   ※ 변경구분 기재요령(사례별)</t>
    <phoneticPr fontId="6" type="noConversion"/>
  </si>
  <si>
    <t>각각 "유출"로 기재하여 2개 행으로 기재 (신규로 선임되는 인력은 각각 "유입"으로 기재하여 별도의 2개 행으로 기재)</t>
    <phoneticPr fontId="6" type="noConversion"/>
  </si>
  <si>
    <t>납입방식</t>
    <phoneticPr fontId="1" type="noConversion"/>
  </si>
  <si>
    <t>공동투자약정
상대방 유형</t>
    <phoneticPr fontId="1" type="noConversion"/>
  </si>
  <si>
    <t>회수구분</t>
    <phoneticPr fontId="1" type="noConversion"/>
  </si>
  <si>
    <t>회수유형</t>
    <phoneticPr fontId="1" type="noConversion"/>
  </si>
  <si>
    <t>펀드거래유형</t>
    <phoneticPr fontId="1" type="noConversion"/>
  </si>
  <si>
    <t>펀드유형
(투자대상확정여부)</t>
    <phoneticPr fontId="6" type="noConversion"/>
  </si>
  <si>
    <t>출자자유형</t>
    <phoneticPr fontId="6" type="noConversion"/>
  </si>
  <si>
    <t>계열회사 및 특수관계인</t>
    <phoneticPr fontId="1" type="noConversion"/>
  </si>
  <si>
    <t>투자계정구분</t>
    <phoneticPr fontId="6" type="noConversion"/>
  </si>
  <si>
    <t>펀드참여인력(핵심운용인력)</t>
    <phoneticPr fontId="1" type="noConversion"/>
  </si>
  <si>
    <t>정책기관(정부,지자체,공공기관 등)</t>
    <phoneticPr fontId="1" type="noConversion"/>
  </si>
  <si>
    <t>민간출자자(연기금, 공제회 포함)</t>
    <phoneticPr fontId="1" type="noConversion"/>
  </si>
  <si>
    <t>출자확정구분</t>
    <phoneticPr fontId="6" type="noConversion"/>
  </si>
  <si>
    <t>LOC</t>
    <phoneticPr fontId="1" type="noConversion"/>
  </si>
  <si>
    <t>투자기업
법인유형</t>
    <phoneticPr fontId="1" type="noConversion"/>
  </si>
  <si>
    <t>담당역할</t>
    <phoneticPr fontId="1" type="noConversion"/>
  </si>
  <si>
    <t>재직회사
유형</t>
    <phoneticPr fontId="1" type="noConversion"/>
  </si>
  <si>
    <t>대표이사 구분</t>
    <phoneticPr fontId="1" type="noConversion"/>
  </si>
  <si>
    <t>여부</t>
    <phoneticPr fontId="1" type="noConversion"/>
  </si>
  <si>
    <t>기업규모</t>
    <phoneticPr fontId="1" type="noConversion"/>
  </si>
  <si>
    <t>중소(벤처)</t>
    <phoneticPr fontId="1" type="noConversion"/>
  </si>
  <si>
    <t>핵심운용인력
변경구분</t>
    <phoneticPr fontId="1" type="noConversion"/>
  </si>
  <si>
    <t>중견</t>
    <phoneticPr fontId="1" type="noConversion"/>
  </si>
  <si>
    <t>대기업</t>
    <phoneticPr fontId="1" type="noConversion"/>
  </si>
  <si>
    <t>기타</t>
    <phoneticPr fontId="1" type="noConversion"/>
  </si>
  <si>
    <t>펀드계정구분</t>
    <phoneticPr fontId="1" type="noConversion"/>
  </si>
  <si>
    <t>참여</t>
    <phoneticPr fontId="1" type="noConversion"/>
  </si>
  <si>
    <t>펀드구분</t>
    <phoneticPr fontId="1" type="noConversion"/>
  </si>
  <si>
    <t>미참여</t>
    <phoneticPr fontId="1" type="noConversion"/>
  </si>
  <si>
    <t>VC펀드</t>
    <phoneticPr fontId="6" type="noConversion"/>
  </si>
  <si>
    <t>기타 주식등 투자펀드</t>
    <phoneticPr fontId="1" type="noConversion"/>
  </si>
  <si>
    <t>현재 재직회사</t>
    <phoneticPr fontId="6" type="noConversion"/>
  </si>
  <si>
    <t>인력구분</t>
    <phoneticPr fontId="6" type="noConversion"/>
  </si>
  <si>
    <t>회사명</t>
    <phoneticPr fontId="6" type="noConversion"/>
  </si>
  <si>
    <t>부서</t>
    <phoneticPr fontId="6" type="noConversion"/>
  </si>
  <si>
    <t>직위</t>
    <phoneticPr fontId="6" type="noConversion"/>
  </si>
  <si>
    <t>제안사
지분율
(%)</t>
    <phoneticPr fontId="1" type="noConversion"/>
  </si>
  <si>
    <t>제안사
등기임원
등재여부</t>
    <phoneticPr fontId="1" type="noConversion"/>
  </si>
  <si>
    <t>주요담당업무</t>
    <phoneticPr fontId="6" type="noConversion"/>
  </si>
  <si>
    <t>전화번호</t>
    <phoneticPr fontId="6" type="noConversion"/>
  </si>
  <si>
    <t>휴대전화번호</t>
    <phoneticPr fontId="6" type="noConversion"/>
  </si>
  <si>
    <t>이메일</t>
    <phoneticPr fontId="6" type="noConversion"/>
  </si>
  <si>
    <t>기업규모</t>
    <phoneticPr fontId="1" type="noConversion"/>
  </si>
  <si>
    <t>펀드 전략 연계 SI 여부</t>
    <phoneticPr fontId="1" type="noConversion"/>
  </si>
  <si>
    <t>ⅲ) 제안하는 펀드에서 투자대상기업 발굴, 투자검토, 투자실행, 사후관리, 회수 등</t>
    <phoneticPr fontId="6" type="noConversion"/>
  </si>
  <si>
    <t>회수</t>
    <phoneticPr fontId="1" type="noConversion"/>
  </si>
  <si>
    <t>펀드
담당업무
종료일</t>
    <phoneticPr fontId="1" type="noConversion"/>
  </si>
  <si>
    <t>부서명</t>
    <phoneticPr fontId="1" type="noConversion"/>
  </si>
  <si>
    <t>부서경력</t>
    <phoneticPr fontId="1" type="noConversion"/>
  </si>
  <si>
    <t xml:space="preserve">     ※ 과거 근무한 재직기관의 투자현황은 별도첨부한 '경력확인서'를 받아야 함</t>
    <phoneticPr fontId="5" type="noConversion"/>
  </si>
  <si>
    <t>프로젝트투자
(문화·컨텐츠 분야 한정)</t>
    <phoneticPr fontId="1" type="noConversion"/>
  </si>
  <si>
    <t>제안사</t>
    <phoneticPr fontId="1" type="noConversion"/>
  </si>
  <si>
    <t>제안사(GP)</t>
    <phoneticPr fontId="1" type="noConversion"/>
  </si>
  <si>
    <t>1. 출자자유형 : "제안사 (GP) ", "계열회사 및 특수관계인", "펀드참여인력", "정책기관", "민간출자자" 중 선택</t>
    <phoneticPr fontId="6" type="noConversion"/>
  </si>
  <si>
    <t>제안/신청금액 기재</t>
    <phoneticPr fontId="1" type="noConversion"/>
  </si>
  <si>
    <t xml:space="preserve">  4) 모태펀드/성장금융/산업은행 위탁펀드 여부 : 모태펀드/성장금융/KDB가 LP로서 출자한 펀드의 경우 "YES" 선택</t>
    <phoneticPr fontId="1" type="noConversion"/>
  </si>
  <si>
    <t xml:space="preserve">  5) 보수(관리보수, 성과보수) : 펀드 투자규약(또는 정관) 상의 보수기준</t>
    <phoneticPr fontId="5" type="noConversion"/>
  </si>
  <si>
    <t>투자현황</t>
    <phoneticPr fontId="1" type="noConversion"/>
  </si>
  <si>
    <t>결성 예정액</t>
    <phoneticPr fontId="6" type="noConversion"/>
  </si>
  <si>
    <t>확정금액</t>
    <phoneticPr fontId="6" type="noConversion"/>
  </si>
  <si>
    <t>확정비중</t>
    <phoneticPr fontId="6" type="noConversion"/>
  </si>
  <si>
    <t>운용사</t>
    <phoneticPr fontId="1" type="noConversion"/>
  </si>
  <si>
    <t>성장금융/KDB/모태펀드
위탁펀드
여부</t>
    <phoneticPr fontId="1" type="noConversion"/>
  </si>
  <si>
    <t xml:space="preserve">    ※ 과거 근무한 재직기관의 투자현황은 '경력확인서'를 받아야 함</t>
    <phoneticPr fontId="5" type="noConversion"/>
  </si>
  <si>
    <t xml:space="preserve">   - 신한자산운용의 사전 허락 없이 수식을 편집한 경우는 허위사실 기재로 간주될 수 있음</t>
    <phoneticPr fontId="6" type="noConversion"/>
  </si>
  <si>
    <t xml:space="preserve">   - [자본시장과금융투자업에관한법률]제9조18항7호('15.7.24자 삭제되기 전의 것을 말함)에</t>
    <phoneticPr fontId="5" type="noConversion"/>
  </si>
  <si>
    <t xml:space="preserve">   - [벤처투자촉진에관한법률]제2조제11호에 따른 벤처투자조합 </t>
    <phoneticPr fontId="5" type="noConversion"/>
  </si>
  <si>
    <t>※ 참여인력은 제안서작성기준일 현재 제안사에 재직중인 것이 원칙이나 접수일 현재 재직자에 한해서도 인정</t>
    <phoneticPr fontId="6" type="noConversion"/>
  </si>
  <si>
    <t>벤처투자조합</t>
    <phoneticPr fontId="1" type="noConversion"/>
  </si>
  <si>
    <t>LOI</t>
    <phoneticPr fontId="1" type="noConversion"/>
  </si>
  <si>
    <t>존속기간
(년)</t>
    <phoneticPr fontId="6" type="noConversion"/>
  </si>
  <si>
    <t>투자기간
(년)</t>
    <phoneticPr fontId="6" type="noConversion"/>
  </si>
  <si>
    <t xml:space="preserve">       회수 등의 실무 수행 또는 의사결정 과정에 참여한 경력</t>
    <phoneticPr fontId="1" type="noConversion"/>
  </si>
  <si>
    <t xml:space="preserve">  주2) 산업경력 : 자산에 대한 투자 또는 자산운용을 목적으로 설립된 법인(금융투자기관) 外 근무경력 중 제안펀드의 주목적</t>
    <phoneticPr fontId="1" type="noConversion"/>
  </si>
  <si>
    <r>
      <t xml:space="preserve">       대상과 관련성 있는 업무경력(일반 행정업무 外 연구</t>
    </r>
    <r>
      <rPr>
        <sz val="10"/>
        <rFont val="굴림체"/>
        <family val="3"/>
        <charset val="129"/>
      </rPr>
      <t>∙</t>
    </r>
    <r>
      <rPr>
        <sz val="10"/>
        <rFont val="맑은 고딕"/>
        <family val="3"/>
        <charset val="129"/>
        <scheme val="minor"/>
      </rPr>
      <t>개발, 신사업발굴, 영업 등 업무 인정)</t>
    </r>
    <phoneticPr fontId="1" type="noConversion"/>
  </si>
  <si>
    <t xml:space="preserve">  3) 접수일이 제안사의 결산일 이전인 경우 대표이사의 확인을 받은 가결산보고서 상의 금액을 기재</t>
    <phoneticPr fontId="5" type="noConversion"/>
  </si>
  <si>
    <t xml:space="preserve">    iii) 투자대상기업 또는 투자목적회사의 재산들에 대하여 압류명령 또는 체납처분압류통지가 발송된 때 또는 기타의 방법에</t>
    <phoneticPr fontId="5" type="noConversion"/>
  </si>
  <si>
    <t>지분율</t>
    <phoneticPr fontId="1" type="noConversion"/>
  </si>
  <si>
    <t xml:space="preserve">  3) 주요평가대상 핵심운용인력 : 금번 심사시 주요 평가희망대상 3인(대표펀드매니저 필수 포함)은 "Yes", 나머지 인력은 "No" 선택</t>
    <phoneticPr fontId="5" type="noConversion"/>
  </si>
  <si>
    <t xml:space="preserve">   - [자본시장과금융투자업에관한법률]제249조의7 5항에 따른 경영참여목적 투자를 하는 제9조19항에 따른 
                    일반사모집합투자기구 ('21.10.21일 이후 설립)</t>
    <phoneticPr fontId="5" type="noConversion"/>
  </si>
  <si>
    <t xml:space="preserve">   - [자본시장과금융투자업에관한법률]제249조의7 5항에 따른 경영참여목적 투자를 하는 제9조19항에 따른 
                    기관전용사모집합투자기구 ('21.10.21일 이후 설립)</t>
    <phoneticPr fontId="5" type="noConversion"/>
  </si>
  <si>
    <t>[1.2 예상출자내역]</t>
    <phoneticPr fontId="1" type="noConversion"/>
  </si>
  <si>
    <t>신한혁신성장펀드</t>
  </si>
  <si>
    <t>신한혁신성장펀드</t>
    <phoneticPr fontId="1" type="noConversion"/>
  </si>
  <si>
    <t xml:space="preserve">      ① PE펀드 : 자본시장법에 따른 사모투자전문회사, 경영참여형 사모집합투자기구, 일반사모집합투자기구, 기관전용사모집합투자
                    기구</t>
    <phoneticPr fontId="1" type="noConversion"/>
  </si>
  <si>
    <t xml:space="preserve">  예) A에서 3년간 근무(PE본부 2년, VC본부 1년), PE본부 2년 중 PE펀드운용업무 1년, PE고유계정투자업무 1년</t>
  </si>
  <si>
    <t>펀드법적유형</t>
    <phoneticPr fontId="1" type="noConversion"/>
  </si>
  <si>
    <t>산업은행</t>
  </si>
  <si>
    <t>산업은행</t>
    <phoneticPr fontId="1" type="noConversion"/>
  </si>
  <si>
    <t>산업은행</t>
    <phoneticPr fontId="1" type="noConversion"/>
  </si>
  <si>
    <t>대표펀드매니저 및 핵심운용인력</t>
    <phoneticPr fontId="1" type="noConversion"/>
  </si>
  <si>
    <t>12. 해당사항이 없을 경우 공란인 상태로 제출</t>
    <phoneticPr fontId="5" type="noConversion"/>
  </si>
  <si>
    <t>13. 외화거래의 경우, 환율은 거래일 당시 최초고시 매매기준율을 적용하여 원화 환산</t>
    <phoneticPr fontId="5" type="noConversion"/>
  </si>
  <si>
    <t xml:space="preserve">  2) 최근 5개 년도 회계연도의 감사보고서 상의 금액을 기재</t>
    <phoneticPr fontId="5" type="noConversion"/>
  </si>
  <si>
    <t xml:space="preserve">  6) 투자수익률 : 회수료이거나 감액사실이 있는 개별 투자건에 대해 제안사 내부적으로 산출한 IRR기재(엑셀 XIRR함수 사용)</t>
    <phoneticPr fontId="5" type="noConversion"/>
  </si>
  <si>
    <t xml:space="preserve">         VC펀드 : 벤처투자조합, 신기술사업투자조합, 부품 ∙ 소재전문투자조합, 농수산식품투자조합, </t>
    <phoneticPr fontId="1" type="noConversion"/>
  </si>
  <si>
    <t xml:space="preserve">  1) '책임투자(ESG, 스튜어드십코드 등) 참여 여부'를 "참여", "참여예정", "미참여" 중 선택</t>
    <phoneticPr fontId="5" type="noConversion"/>
  </si>
  <si>
    <t>책임투자참여여부</t>
    <phoneticPr fontId="1" type="noConversion"/>
  </si>
  <si>
    <t>운용사인센티브</t>
    <phoneticPr fontId="5" type="noConversion"/>
  </si>
  <si>
    <t>민간출자자인센티브</t>
    <phoneticPr fontId="1" type="noConversion"/>
  </si>
  <si>
    <t>병행펀드 유무</t>
    <phoneticPr fontId="1" type="noConversion"/>
  </si>
  <si>
    <t xml:space="preserve">  2) 제안 펀드의 운용에 있어 중요한 역할을 수행할 운용인력 순으로 기재하고(3인 미만인 경우 별도 사유제출必)</t>
    <phoneticPr fontId="5" type="noConversion"/>
  </si>
  <si>
    <t xml:space="preserve">      ②제안서 작성기준일 현재 결성예정, 운용예정, 운용중, 청산중인 모든 펀드</t>
    <phoneticPr fontId="5" type="noConversion"/>
  </si>
  <si>
    <t xml:space="preserve">    패널티가 적용될 수 있는 인력으로</t>
    <phoneticPr fontId="1" type="noConversion"/>
  </si>
  <si>
    <t>* 투자기간 중 펀드의 본건 펀드를 포함하여 핵심운용인력으로 참여할 수 있는 펀드의 개수는 4개**를 초과할 수 없음 
** 투자기간이 경과하였거나, 약정총액의 60% 이상 투자하고 투자의무비율을 달성한 펀드는 미포함</t>
    <phoneticPr fontId="5" type="noConversion"/>
  </si>
  <si>
    <t>ⅱ) 해당 펀드를 대표하는 인력(1인 이상)
* 투자기간 중 펀드의 본건 펀드를 포함하여 핵심운용인력으로 참여할 수 있는 펀드의 개수는 4개**를 초과할 수 없음 
** 투자기간이 경과하였거나, 약정총액의 60% 이상 투자하고 투자의무비율을 달성한 펀드는 미포함</t>
    <phoneticPr fontId="5" type="noConversion"/>
  </si>
  <si>
    <t>1. 투자기구: [Ⅱ. 용어의 정의 등] 에서 [펀드] 구분(C47) 참조</t>
    <phoneticPr fontId="5" type="noConversion"/>
  </si>
  <si>
    <t>2. 정책출자 비율: 생태계 전반 분야 도전, 소형 리그 정책출자비율 43% 이내로 작성</t>
    <phoneticPr fontId="5" type="noConversion"/>
  </si>
  <si>
    <t xml:space="preserve">  2) 운용펀드최초결성일 : [Ⅱ.용어의 정의 등]의 운용펀드 최초결성일 참조('21.1.1 이전 결성인 경우도 기입)</t>
    <phoneticPr fontId="5" type="noConversion"/>
  </si>
  <si>
    <t xml:space="preserve">    - 핵심운용인력(청산시 or 제안서작성기준일 상) : 청산펀드의 경우, 청산 당시의 핵심운용인력을 최대 3인 작성</t>
    <phoneticPr fontId="6" type="noConversion"/>
  </si>
  <si>
    <t xml:space="preserve">    - 핵심운용인력(최초규약 상) : 최초규약상 기재된 핵심운용인력 최대 3인 작성</t>
    <phoneticPr fontId="6" type="noConversion"/>
  </si>
  <si>
    <t>A</t>
    <phoneticPr fontId="1" type="noConversion"/>
  </si>
  <si>
    <t>운용사 주목적 제안 리그</t>
    <phoneticPr fontId="1" type="noConversion"/>
  </si>
  <si>
    <t>리그</t>
    <phoneticPr fontId="1" type="noConversion"/>
  </si>
  <si>
    <t>도전</t>
    <phoneticPr fontId="1" type="noConversion"/>
  </si>
  <si>
    <t>소형</t>
    <phoneticPr fontId="1" type="noConversion"/>
  </si>
  <si>
    <t>주목적 투자대상 선택여부
(3번)</t>
    <phoneticPr fontId="1" type="noConversion"/>
  </si>
  <si>
    <t>주목적 투자대상 선택여부
(4번)</t>
    <phoneticPr fontId="1" type="noConversion"/>
  </si>
  <si>
    <t>3번 주목적선택군</t>
    <phoneticPr fontId="1" type="noConversion"/>
  </si>
  <si>
    <t>A</t>
    <phoneticPr fontId="1" type="noConversion"/>
  </si>
  <si>
    <t>B</t>
    <phoneticPr fontId="1" type="noConversion"/>
  </si>
  <si>
    <t>C</t>
    <phoneticPr fontId="1" type="noConversion"/>
  </si>
  <si>
    <t>펀드규모
(백만원)</t>
    <phoneticPr fontId="5" type="noConversion"/>
  </si>
  <si>
    <t>운용사인센티브</t>
    <phoneticPr fontId="1" type="noConversion"/>
  </si>
  <si>
    <t>신속투자집행인센티브</t>
    <phoneticPr fontId="1" type="noConversion"/>
  </si>
  <si>
    <t>비수도권투자인센티브</t>
    <phoneticPr fontId="1" type="noConversion"/>
  </si>
  <si>
    <t>모두 선택</t>
    <phoneticPr fontId="1" type="noConversion"/>
  </si>
  <si>
    <t xml:space="preserve">운용사인센티브(신속투자 인센티브, 비수도권 소재 중소중견 투자 인센티브) </t>
    <phoneticPr fontId="6" type="noConversion"/>
  </si>
  <si>
    <t>민간출자자인센티브
(초과수익이전, 후순위보강, 미선택)</t>
    <phoneticPr fontId="6" type="noConversion"/>
  </si>
  <si>
    <t>초과수익이전</t>
    <phoneticPr fontId="1" type="noConversion"/>
  </si>
  <si>
    <t>후순위보강</t>
    <phoneticPr fontId="1" type="noConversion"/>
  </si>
  <si>
    <t>미선택</t>
    <phoneticPr fontId="1" type="noConversion"/>
  </si>
  <si>
    <t>신한국민성장일반사모혼합자산투자신탁제1호</t>
    <phoneticPr fontId="1" type="noConversion"/>
  </si>
  <si>
    <t>LOC</t>
  </si>
  <si>
    <t>LOC</t>
    <phoneticPr fontId="1" type="noConversion"/>
  </si>
  <si>
    <t>기금</t>
    <phoneticPr fontId="1" type="noConversion"/>
  </si>
  <si>
    <t>리스크관리최고 책임자(CRO)의 리스크관리 관련 근무 경력</t>
    <phoneticPr fontId="1" type="noConversion"/>
  </si>
  <si>
    <t>리스크관리체계구축여부</t>
    <phoneticPr fontId="1" type="noConversion"/>
  </si>
  <si>
    <t>리스크관리부서의 투자의사결정 참여 여부</t>
    <phoneticPr fontId="1" type="noConversion"/>
  </si>
  <si>
    <t>내부통제
전담조직유무</t>
    <phoneticPr fontId="1" type="noConversion"/>
  </si>
  <si>
    <t>기준일로부터 5년간 최대주주 변동여부</t>
    <phoneticPr fontId="1" type="noConversion"/>
  </si>
  <si>
    <t>PE펀드</t>
    <phoneticPr fontId="1" type="noConversion"/>
  </si>
  <si>
    <t>주요업무수행내역</t>
  </si>
  <si>
    <t>관리인력수</t>
    <phoneticPr fontId="1" type="noConversion"/>
  </si>
  <si>
    <t>위험관리최고책임자해당여부</t>
    <phoneticPr fontId="1" type="noConversion"/>
  </si>
  <si>
    <t>미선택</t>
    <phoneticPr fontId="1" type="noConversion"/>
  </si>
  <si>
    <t>기준
수익률
(IRR)</t>
    <phoneticPr fontId="6" type="noConversion"/>
  </si>
  <si>
    <t>성장사다리2</t>
    <phoneticPr fontId="1" type="noConversion"/>
  </si>
  <si>
    <t>민간출자자(연기금, 공제회 포함)</t>
    <phoneticPr fontId="1" type="noConversion"/>
  </si>
  <si>
    <t>AUM(펀드약정총액)
(도전리그만 해당)</t>
    <phoneticPr fontId="1" type="noConversion"/>
  </si>
  <si>
    <t>기존재정투입정책펀드 
운용실적 여부
(도전리그만 해당)</t>
    <phoneticPr fontId="1" type="noConversion"/>
  </si>
  <si>
    <t>제안사의 후속투자</t>
  </si>
  <si>
    <t>홍길동</t>
    <phoneticPr fontId="6" type="noConversion"/>
  </si>
  <si>
    <t>넥스트라운드실</t>
    <phoneticPr fontId="6" type="noConversion"/>
  </si>
  <si>
    <t>기간(년수)</t>
    <phoneticPr fontId="6" type="noConversion"/>
  </si>
  <si>
    <t>시작일</t>
    <phoneticPr fontId="6" type="noConversion"/>
  </si>
  <si>
    <t>거래금액
(대출,투자 참여금액 등)</t>
    <phoneticPr fontId="6" type="noConversion"/>
  </si>
  <si>
    <t>거래기업명</t>
    <phoneticPr fontId="6" type="noConversion"/>
  </si>
  <si>
    <t>업무협력 내용 상세기술</t>
    <phoneticPr fontId="6" type="noConversion"/>
  </si>
  <si>
    <t>업무협력구분 상세</t>
    <phoneticPr fontId="6" type="noConversion"/>
  </si>
  <si>
    <t>산업은행
담당자</t>
    <phoneticPr fontId="6" type="noConversion"/>
  </si>
  <si>
    <t>산업은행
담당부서</t>
    <phoneticPr fontId="6" type="noConversion"/>
  </si>
  <si>
    <t>업무협력
사업명</t>
    <phoneticPr fontId="6" type="noConversion"/>
  </si>
  <si>
    <t>증빙서류
제출여부</t>
    <phoneticPr fontId="6" type="noConversion"/>
  </si>
  <si>
    <t>업무협력 기간</t>
    <phoneticPr fontId="6" type="noConversion"/>
  </si>
  <si>
    <t>투자 및 거래</t>
    <phoneticPr fontId="6" type="noConversion"/>
  </si>
  <si>
    <t>업무협력 개요</t>
    <phoneticPr fontId="6" type="noConversion"/>
  </si>
  <si>
    <r>
      <t xml:space="preserve">5. </t>
    </r>
    <r>
      <rPr>
        <b/>
        <sz val="10"/>
        <rFont val="맑은 고딕"/>
        <family val="3"/>
        <charset val="129"/>
        <scheme val="major"/>
      </rPr>
      <t>연록색으로 음영처리된 셀은 자동 반영되므로 별도의 입력은 하지 말 것</t>
    </r>
    <phoneticPr fontId="5" type="noConversion"/>
  </si>
  <si>
    <r>
      <t xml:space="preserve">7. </t>
    </r>
    <r>
      <rPr>
        <b/>
        <sz val="10"/>
        <rFont val="맑은 고딕"/>
        <family val="3"/>
        <charset val="129"/>
        <scheme val="major"/>
      </rPr>
      <t>목록행(1행~10행)은 절대 삭제 및 수정 금지. 또한, Sheet 삭제 및 명칭 변경 금지</t>
    </r>
    <phoneticPr fontId="5" type="noConversion"/>
  </si>
  <si>
    <r>
      <t xml:space="preserve">8. 단위 : </t>
    </r>
    <r>
      <rPr>
        <b/>
        <sz val="10"/>
        <rFont val="맑은 고딕"/>
        <family val="3"/>
        <charset val="129"/>
        <scheme val="major"/>
      </rPr>
      <t>백만원([4.1. 펀드거래] Sheet 는 단위를 "원"으로 함)</t>
    </r>
    <r>
      <rPr>
        <sz val="10"/>
        <rFont val="맑은 고딕"/>
        <family val="3"/>
        <charset val="129"/>
        <scheme val="major"/>
      </rPr>
      <t>, %, 건</t>
    </r>
    <phoneticPr fontId="5" type="noConversion"/>
  </si>
  <si>
    <r>
      <t xml:space="preserve">9. '열삽입'은 불가능, </t>
    </r>
    <r>
      <rPr>
        <b/>
        <sz val="10"/>
        <rFont val="맑은 고딕"/>
        <family val="3"/>
        <charset val="129"/>
        <scheme val="major"/>
      </rPr>
      <t>'행삽입'</t>
    </r>
    <r>
      <rPr>
        <sz val="10"/>
        <rFont val="맑은 고딕"/>
        <family val="3"/>
        <charset val="129"/>
        <scheme val="major"/>
      </rPr>
      <t>은 가능</t>
    </r>
    <phoneticPr fontId="5" type="noConversion"/>
  </si>
  <si>
    <r>
      <t xml:space="preserve"> </t>
    </r>
    <r>
      <rPr>
        <sz val="10"/>
        <rFont val="맑은 고딕"/>
        <family val="3"/>
        <charset val="129"/>
      </rPr>
      <t>★행삽입시 주의사항 : 지정된 범위 내에서만 행삽입하기(양식 아래에 이어서 쓰지 말 것)</t>
    </r>
    <phoneticPr fontId="6" type="noConversion"/>
  </si>
  <si>
    <r>
      <t xml:space="preserve">11. 제시 자료는 펀드통장사본, 펀드재무제표, 미회수자산가치평가 내역 등을 통해 </t>
    </r>
    <r>
      <rPr>
        <b/>
        <sz val="10"/>
        <rFont val="맑은 고딕"/>
        <family val="3"/>
        <charset val="129"/>
        <scheme val="major"/>
      </rPr>
      <t>증빙가능하여야</t>
    </r>
    <r>
      <rPr>
        <sz val="10"/>
        <rFont val="맑은 고딕"/>
        <family val="3"/>
        <charset val="129"/>
        <scheme val="major"/>
      </rPr>
      <t xml:space="preserve"> 함</t>
    </r>
    <phoneticPr fontId="5" type="noConversion"/>
  </si>
  <si>
    <r>
      <t>1. '</t>
    </r>
    <r>
      <rPr>
        <b/>
        <sz val="10"/>
        <rFont val="맑은 고딕"/>
        <family val="3"/>
        <charset val="129"/>
        <scheme val="major"/>
      </rPr>
      <t xml:space="preserve">제안서작성기준일'을 임의로 기입한 </t>
    </r>
    <r>
      <rPr>
        <sz val="10"/>
        <rFont val="맑은 고딕"/>
        <family val="3"/>
        <charset val="129"/>
        <scheme val="major"/>
      </rPr>
      <t>경우 ('Ⅱ. 용어의 정의 등' 참조)</t>
    </r>
    <phoneticPr fontId="6" type="noConversion"/>
  </si>
  <si>
    <r>
      <t xml:space="preserve">2. </t>
    </r>
    <r>
      <rPr>
        <b/>
        <sz val="10"/>
        <rFont val="맑은 고딕"/>
        <family val="3"/>
        <charset val="129"/>
        <scheme val="major"/>
      </rPr>
      <t>대표펀드매니저를 미지정</t>
    </r>
    <r>
      <rPr>
        <sz val="10"/>
        <rFont val="맑은 고딕"/>
        <family val="3"/>
        <charset val="129"/>
        <scheme val="major"/>
      </rPr>
      <t>한 경우</t>
    </r>
    <phoneticPr fontId="6" type="noConversion"/>
  </si>
  <si>
    <r>
      <t xml:space="preserve">3. 제안서작성기준일 현재 </t>
    </r>
    <r>
      <rPr>
        <b/>
        <sz val="10"/>
        <rFont val="맑은 고딕"/>
        <family val="3"/>
        <charset val="129"/>
        <scheme val="major"/>
      </rPr>
      <t>재직하고 있지 않은 인력을 참여인력으로 기재</t>
    </r>
    <r>
      <rPr>
        <sz val="10"/>
        <rFont val="맑은 고딕"/>
        <family val="3"/>
        <charset val="129"/>
        <scheme val="major"/>
      </rPr>
      <t>한 경우</t>
    </r>
    <phoneticPr fontId="6" type="noConversion"/>
  </si>
  <si>
    <r>
      <t>4. 운용중/청산중 펀드에 대해 '</t>
    </r>
    <r>
      <rPr>
        <b/>
        <sz val="10"/>
        <rFont val="맑은 고딕"/>
        <family val="3"/>
        <charset val="129"/>
        <scheme val="major"/>
      </rPr>
      <t>가상분배'를 입력하지 않아 수익률이 미산출</t>
    </r>
    <r>
      <rPr>
        <sz val="10"/>
        <rFont val="맑은 고딕"/>
        <family val="3"/>
        <charset val="129"/>
        <scheme val="major"/>
      </rPr>
      <t>된 경우</t>
    </r>
    <phoneticPr fontId="5" type="noConversion"/>
  </si>
  <si>
    <r>
      <t>5. "3.2 참여인력 투자현황"에 동일투자건에 다수의 인력을 기재한 경우(</t>
    </r>
    <r>
      <rPr>
        <b/>
        <sz val="10"/>
        <rFont val="맑은 고딕"/>
        <family val="3"/>
        <charset val="129"/>
        <scheme val="major"/>
      </rPr>
      <t>기여도 높은 1인만 기재필요</t>
    </r>
    <r>
      <rPr>
        <sz val="10"/>
        <rFont val="맑은 고딕"/>
        <family val="3"/>
        <charset val="129"/>
        <scheme val="major"/>
      </rPr>
      <t>)</t>
    </r>
    <phoneticPr fontId="5" type="noConversion"/>
  </si>
  <si>
    <r>
      <t xml:space="preserve">6. "3.2 참여인력 투자현황"에 </t>
    </r>
    <r>
      <rPr>
        <b/>
        <sz val="10"/>
        <rFont val="맑은 고딕"/>
        <family val="3"/>
        <charset val="129"/>
        <scheme val="major"/>
      </rPr>
      <t>작성대상에 해당하지 않는 투자건을 입력한 경우 (작성대상 확인필수)</t>
    </r>
    <phoneticPr fontId="5" type="noConversion"/>
  </si>
  <si>
    <r>
      <t xml:space="preserve">7. "3.4 참여인력 경력" 상 담당기간이 </t>
    </r>
    <r>
      <rPr>
        <b/>
        <sz val="10"/>
        <rFont val="맑은 고딕"/>
        <family val="3"/>
        <charset val="129"/>
        <scheme val="major"/>
      </rPr>
      <t>경력관련 증빙서류와 불일치</t>
    </r>
    <r>
      <rPr>
        <sz val="10"/>
        <rFont val="맑은 고딕"/>
        <family val="3"/>
        <charset val="129"/>
        <scheme val="major"/>
      </rPr>
      <t xml:space="preserve"> 하는경우</t>
    </r>
    <phoneticPr fontId="5" type="noConversion"/>
  </si>
  <si>
    <r>
      <t xml:space="preserve">8. '행삽입'을 통해 데이터 입력시 </t>
    </r>
    <r>
      <rPr>
        <b/>
        <sz val="10"/>
        <rFont val="맑은 고딕"/>
        <family val="3"/>
        <charset val="129"/>
        <scheme val="major"/>
      </rPr>
      <t>연록색 음영처리된 셀에 데이터가 자동입력되지 않는 경우</t>
    </r>
    <phoneticPr fontId="5" type="noConversion"/>
  </si>
  <si>
    <r>
      <t xml:space="preserve">9. 날짜 작성시 셀서식상 </t>
    </r>
    <r>
      <rPr>
        <b/>
        <sz val="10"/>
        <rFont val="맑은 고딕"/>
        <family val="3"/>
        <charset val="129"/>
        <scheme val="major"/>
      </rPr>
      <t xml:space="preserve">날짜로 인식할 수 있도록 기재 </t>
    </r>
    <phoneticPr fontId="5" type="noConversion"/>
  </si>
  <si>
    <r>
      <t xml:space="preserve">펀드 규약(또는 정관) 상에 제안사가 운용사로 기재된 </t>
    </r>
    <r>
      <rPr>
        <b/>
        <sz val="10"/>
        <rFont val="맑은 고딕"/>
        <family val="3"/>
        <charset val="129"/>
        <scheme val="minor"/>
      </rPr>
      <t>펀드 중 아래의 '펀드' 기준을 충족하는 펀드로서,</t>
    </r>
    <phoneticPr fontId="6" type="noConversion"/>
  </si>
  <si>
    <r>
      <t xml:space="preserve">ⅰ) 투자자를 사모로 모집한 경우로서 </t>
    </r>
    <r>
      <rPr>
        <b/>
        <sz val="10"/>
        <rFont val="맑은 고딕"/>
        <family val="3"/>
        <charset val="129"/>
        <scheme val="minor"/>
      </rPr>
      <t>(즉, 사모펀드)</t>
    </r>
    <phoneticPr fontId="6" type="noConversion"/>
  </si>
  <si>
    <r>
      <t xml:space="preserve">      (창업</t>
    </r>
    <r>
      <rPr>
        <sz val="10"/>
        <rFont val="맑은 고딕"/>
        <family val="3"/>
        <charset val="129"/>
      </rPr>
      <t>·벤처전문 경영참여형 사모집합투자기구는 제외)</t>
    </r>
    <phoneticPr fontId="5" type="noConversion"/>
  </si>
  <si>
    <r>
      <t xml:space="preserve">    펀드, 트레이딩 등 단기투자 펀드, </t>
    </r>
    <r>
      <rPr>
        <b/>
        <sz val="10"/>
        <rFont val="맑은 고딕"/>
        <family val="3"/>
        <charset val="129"/>
        <scheme val="minor"/>
      </rPr>
      <t>펀드 결성부터 해산까지의 기간이 1년 이내인 펀드</t>
    </r>
    <r>
      <rPr>
        <sz val="10"/>
        <rFont val="맑은 고딕"/>
        <family val="3"/>
        <charset val="129"/>
        <scheme val="minor"/>
      </rPr>
      <t xml:space="preserve">는 </t>
    </r>
    <r>
      <rPr>
        <b/>
        <sz val="10"/>
        <rFont val="맑은 고딕"/>
        <family val="3"/>
        <charset val="129"/>
        <scheme val="minor"/>
      </rPr>
      <t>제외</t>
    </r>
    <r>
      <rPr>
        <sz val="10"/>
        <rFont val="맑은 고딕"/>
        <family val="3"/>
        <charset val="129"/>
        <scheme val="minor"/>
      </rPr>
      <t>함</t>
    </r>
    <phoneticPr fontId="5" type="noConversion"/>
  </si>
  <si>
    <r>
      <t xml:space="preserve">프로젝트 펀드 등 펀드 투자규약(또는 정관) 상에 투자기간이 정해지지 않은 경우에는 </t>
    </r>
    <r>
      <rPr>
        <b/>
        <sz val="10"/>
        <rFont val="맑은 고딕"/>
        <family val="3"/>
        <charset val="129"/>
        <scheme val="minor"/>
      </rPr>
      <t>제안사가 펀드운용</t>
    </r>
    <phoneticPr fontId="5" type="noConversion"/>
  </si>
  <si>
    <r>
      <rPr>
        <sz val="10"/>
        <rFont val="맑은 고딕"/>
        <family val="3"/>
        <charset val="129"/>
      </rPr>
      <t>ⅳ</t>
    </r>
    <r>
      <rPr>
        <sz val="10"/>
        <rFont val="맑은 고딕"/>
        <family val="3"/>
        <charset val="129"/>
        <scheme val="minor"/>
      </rPr>
      <t xml:space="preserve">) 제안사는 선정 심사시 핵심운용인력 전부 기재함 </t>
    </r>
    <r>
      <rPr>
        <b/>
        <sz val="10"/>
        <rFont val="맑은 고딕"/>
        <family val="3"/>
        <charset val="129"/>
        <scheme val="minor"/>
      </rPr>
      <t xml:space="preserve"> (3인 미만인 경우 별도 사유 제공 요청) </t>
    </r>
    <phoneticPr fontId="6" type="noConversion"/>
  </si>
  <si>
    <r>
      <t xml:space="preserve">※ 펀드 규약(또는 정관) 상 대표펀드매니저, 핵심운용인력, 운용전문인력 등 </t>
    </r>
    <r>
      <rPr>
        <u/>
        <sz val="10"/>
        <rFont val="맑은 고딕"/>
        <family val="3"/>
        <charset val="129"/>
        <scheme val="minor"/>
      </rPr>
      <t>용어를 불문하고,</t>
    </r>
    <phoneticPr fontId="6" type="noConversion"/>
  </si>
  <si>
    <r>
      <t xml:space="preserve"> - 대표펀드매니저 : 투자경력</t>
    </r>
    <r>
      <rPr>
        <vertAlign val="superscript"/>
        <sz val="10"/>
        <rFont val="맑은 고딕"/>
        <family val="3"/>
        <charset val="129"/>
        <scheme val="minor"/>
      </rPr>
      <t>주1)</t>
    </r>
    <r>
      <rPr>
        <sz val="10"/>
        <rFont val="맑은 고딕"/>
        <family val="3"/>
        <charset val="129"/>
        <scheme val="minor"/>
      </rPr>
      <t xml:space="preserve"> 5년 이상 또는 주목적 투자대상 관련 산업경력</t>
    </r>
    <r>
      <rPr>
        <vertAlign val="superscript"/>
        <sz val="10"/>
        <rFont val="맑은 고딕"/>
        <family val="3"/>
        <charset val="129"/>
        <scheme val="minor"/>
      </rPr>
      <t>주2)</t>
    </r>
    <r>
      <rPr>
        <sz val="10"/>
        <rFont val="맑은 고딕"/>
        <family val="3"/>
        <charset val="129"/>
        <scheme val="minor"/>
      </rPr>
      <t xml:space="preserve"> 10년 이상의 경력을 가진 자</t>
    </r>
    <phoneticPr fontId="1" type="noConversion"/>
  </si>
  <si>
    <r>
      <t xml:space="preserve"> - 핵심운용인력 : 투자경력</t>
    </r>
    <r>
      <rPr>
        <vertAlign val="superscript"/>
        <sz val="10"/>
        <rFont val="맑은 고딕"/>
        <family val="3"/>
        <charset val="129"/>
        <scheme val="minor"/>
      </rPr>
      <t>주1)</t>
    </r>
    <r>
      <rPr>
        <sz val="10"/>
        <rFont val="맑은 고딕"/>
        <family val="3"/>
        <charset val="129"/>
        <scheme val="minor"/>
      </rPr>
      <t xml:space="preserve"> 3년 이상 또는 주목적 투자대상 관련 산업경력</t>
    </r>
    <r>
      <rPr>
        <vertAlign val="superscript"/>
        <sz val="10"/>
        <rFont val="맑은 고딕"/>
        <family val="3"/>
        <charset val="129"/>
        <scheme val="minor"/>
      </rPr>
      <t>주2)</t>
    </r>
    <r>
      <rPr>
        <sz val="10"/>
        <rFont val="맑은 고딕"/>
        <family val="3"/>
        <charset val="129"/>
        <scheme val="minor"/>
      </rPr>
      <t xml:space="preserve"> 6년 이상의 경력을 가진 자</t>
    </r>
    <phoneticPr fontId="1" type="noConversion"/>
  </si>
  <si>
    <r>
      <t xml:space="preserve">  주1) 투자경력 : 자산에 대한 투자 또는 자산운용을 목적으로 설립된 법인(금융투자기관) 재직 중에 </t>
    </r>
    <r>
      <rPr>
        <u/>
        <sz val="10"/>
        <rFont val="맑은 고딕"/>
        <family val="3"/>
        <charset val="129"/>
        <scheme val="minor"/>
      </rPr>
      <t>①PE 및 VC 펀드 계정을</t>
    </r>
    <phoneticPr fontId="1" type="noConversion"/>
  </si>
  <si>
    <r>
      <t xml:space="preserve">       </t>
    </r>
    <r>
      <rPr>
        <u/>
        <sz val="10"/>
        <rFont val="맑은 고딕"/>
        <family val="3"/>
        <charset val="129"/>
        <scheme val="minor"/>
      </rPr>
      <t>통한 투자업무</t>
    </r>
    <r>
      <rPr>
        <sz val="10"/>
        <rFont val="맑은 고딕"/>
        <family val="3"/>
        <charset val="129"/>
        <scheme val="minor"/>
      </rPr>
      <t xml:space="preserve">, </t>
    </r>
    <r>
      <rPr>
        <u/>
        <sz val="10"/>
        <rFont val="맑은 고딕"/>
        <family val="3"/>
        <charset val="129"/>
        <scheme val="minor"/>
      </rPr>
      <t>②PE 및 VC 고유계정을 통한 투자업무</t>
    </r>
    <r>
      <rPr>
        <sz val="10"/>
        <rFont val="맑은 고딕"/>
        <family val="3"/>
        <charset val="129"/>
        <scheme val="minor"/>
      </rPr>
      <t xml:space="preserve">, </t>
    </r>
    <r>
      <rPr>
        <u/>
        <sz val="10"/>
        <rFont val="맑은 고딕"/>
        <family val="3"/>
        <charset val="129"/>
        <scheme val="minor"/>
      </rPr>
      <t>③기타 투자업무</t>
    </r>
    <r>
      <rPr>
        <sz val="10"/>
        <rFont val="맑은 고딕"/>
        <family val="3"/>
        <charset val="129"/>
        <scheme val="minor"/>
      </rPr>
      <t>와 관련하여 투자대상 발굴 ∙ 투자검토 ∙ 사후관리 ∙</t>
    </r>
    <phoneticPr fontId="1" type="noConversion"/>
  </si>
  <si>
    <r>
      <t xml:space="preserve">2) </t>
    </r>
    <r>
      <rPr>
        <b/>
        <sz val="10"/>
        <rFont val="맑은 고딕"/>
        <family val="3"/>
        <charset val="129"/>
      </rPr>
      <t>① 제안서 작성기준일로부터 5년이내(2021.01.01~2025.12.31) 청산완료된 모든 펀드</t>
    </r>
    <phoneticPr fontId="5" type="noConversion"/>
  </si>
  <si>
    <r>
      <t xml:space="preserve">                  단, 투자건 중 </t>
    </r>
    <r>
      <rPr>
        <b/>
        <sz val="10"/>
        <rFont val="맑은 고딕"/>
        <family val="3"/>
        <charset val="129"/>
        <scheme val="major"/>
      </rPr>
      <t>감액사실이 있는 경우(부분감액도 포함)에는 '회수료'로 선택</t>
    </r>
    <r>
      <rPr>
        <sz val="10"/>
        <rFont val="맑은 고딕"/>
        <family val="3"/>
        <charset val="129"/>
        <scheme val="major"/>
      </rPr>
      <t>하고 감액 콤보 선택 및 금액 기재</t>
    </r>
    <phoneticPr fontId="5" type="noConversion"/>
  </si>
  <si>
    <r>
      <t xml:space="preserve">                     (</t>
    </r>
    <r>
      <rPr>
        <b/>
        <sz val="10"/>
        <rFont val="맑은 고딕"/>
        <family val="3"/>
        <charset val="129"/>
        <scheme val="major"/>
      </rPr>
      <t>감액사실이 있는 경우, 감액금액을 차감한 투자원금을 감액일에 회수한 것으로 가정하여 IRR 산출</t>
    </r>
    <r>
      <rPr>
        <sz val="10"/>
        <rFont val="맑은 고딕"/>
        <family val="3"/>
        <charset val="129"/>
        <scheme val="major"/>
      </rPr>
      <t>할 것)</t>
    </r>
    <phoneticPr fontId="5" type="noConversion"/>
  </si>
  <si>
    <r>
      <t xml:space="preserve">    ii) 부분감액 후 일부 추가회수 : 감액금액을 차감한 투자원금을 </t>
    </r>
    <r>
      <rPr>
        <b/>
        <sz val="10"/>
        <rFont val="맑은 고딕"/>
        <family val="3"/>
        <charset val="129"/>
        <scheme val="major"/>
      </rPr>
      <t>추가회수일</t>
    </r>
    <r>
      <rPr>
        <sz val="10"/>
        <rFont val="맑은 고딕"/>
        <family val="3"/>
        <charset val="129"/>
        <scheme val="major"/>
      </rPr>
      <t>에 회수한 것으로 가정하여 IRR산출</t>
    </r>
    <phoneticPr fontId="5" type="noConversion"/>
  </si>
  <si>
    <r>
      <t xml:space="preserve">    </t>
    </r>
    <r>
      <rPr>
        <sz val="10"/>
        <rFont val="맑은 고딕"/>
        <family val="3"/>
        <charset val="129"/>
      </rPr>
      <t>ⅲ</t>
    </r>
    <r>
      <rPr>
        <sz val="10"/>
        <rFont val="맑은 고딕"/>
        <family val="3"/>
        <charset val="129"/>
        <scheme val="major"/>
      </rPr>
      <t>) 전액 감액일 경우 회수금액은 "0" 으로 가정하여 계산할 것.</t>
    </r>
    <r>
      <rPr>
        <b/>
        <sz val="10"/>
        <rFont val="맑은 고딕"/>
        <family val="3"/>
        <charset val="129"/>
        <scheme val="major"/>
      </rPr>
      <t xml:space="preserve"> (단, N/A 가 발생할 경우 -100% 로 기재) </t>
    </r>
    <phoneticPr fontId="5" type="noConversion"/>
  </si>
  <si>
    <r>
      <t xml:space="preserve">       단, 코넥스 주식의 경우, 시가(거래가) 제외한 </t>
    </r>
    <r>
      <rPr>
        <b/>
        <sz val="10"/>
        <rFont val="맑은 고딕"/>
        <family val="3"/>
        <charset val="129"/>
        <scheme val="major"/>
      </rPr>
      <t>평가기준에 따른 금액</t>
    </r>
    <r>
      <rPr>
        <sz val="10"/>
        <rFont val="맑은 고딕"/>
        <family val="3"/>
        <charset val="129"/>
        <scheme val="major"/>
      </rPr>
      <t xml:space="preserve"> 또는 </t>
    </r>
    <r>
      <rPr>
        <b/>
        <sz val="10"/>
        <rFont val="맑은 고딕"/>
        <family val="3"/>
        <charset val="129"/>
        <scheme val="major"/>
      </rPr>
      <t>원금</t>
    </r>
    <r>
      <rPr>
        <sz val="10"/>
        <rFont val="맑은 고딕"/>
        <family val="3"/>
        <charset val="129"/>
        <scheme val="major"/>
      </rPr>
      <t xml:space="preserve"> 기재(적용일은 제안서작성기준일) </t>
    </r>
    <phoneticPr fontId="5" type="noConversion"/>
  </si>
  <si>
    <r>
      <t xml:space="preserve">       </t>
    </r>
    <r>
      <rPr>
        <sz val="10"/>
        <rFont val="바탕"/>
        <family val="1"/>
        <charset val="129"/>
      </rPr>
      <t>※</t>
    </r>
    <r>
      <rPr>
        <sz val="10"/>
        <rFont val="맑은 고딕"/>
        <family val="3"/>
        <charset val="129"/>
      </rPr>
      <t xml:space="preserve"> </t>
    </r>
    <r>
      <rPr>
        <sz val="10"/>
        <rFont val="맑은 고딕"/>
        <family val="3"/>
        <charset val="129"/>
        <scheme val="major"/>
      </rPr>
      <t>예시) 가치산출근거란에 "000주*@000원=000백만원(XX.XX.XX종가기준)" 또는"시가(공시기관명, XX.XX.XX자 기준)"</t>
    </r>
    <phoneticPr fontId="5" type="noConversion"/>
  </si>
  <si>
    <r>
      <t xml:space="preserve">     </t>
    </r>
    <r>
      <rPr>
        <b/>
        <sz val="10"/>
        <rFont val="맑은 고딕"/>
        <family val="3"/>
        <charset val="129"/>
      </rPr>
      <t>※ 공동 운용 제안의 경우, 평가희망대상 총 4인[운용사별 각 2인(대표펀드매니저 1인, 핵심운용인력 1인)] 기재</t>
    </r>
    <phoneticPr fontId="5" type="noConversion"/>
  </si>
  <si>
    <r>
      <t xml:space="preserve">ⅰ) 자산에 대한 투자 또는 자산운용을 목적으로 설립된 </t>
    </r>
    <r>
      <rPr>
        <b/>
        <sz val="10"/>
        <rFont val="맑은 고딕"/>
        <family val="3"/>
        <charset val="129"/>
        <scheme val="minor"/>
      </rPr>
      <t>법인(금융투자기관에 한정)</t>
    </r>
    <r>
      <rPr>
        <sz val="10"/>
        <rFont val="맑은 고딕"/>
        <family val="3"/>
        <charset val="129"/>
        <scheme val="minor"/>
      </rPr>
      <t xml:space="preserve"> 재직 중에</t>
    </r>
    <phoneticPr fontId="6" type="noConversion"/>
  </si>
  <si>
    <r>
      <t xml:space="preserve">ⅱ) 투자실행일이 </t>
    </r>
    <r>
      <rPr>
        <b/>
        <sz val="10"/>
        <rFont val="맑은 고딕"/>
        <family val="3"/>
        <charset val="129"/>
        <scheme val="minor"/>
      </rPr>
      <t>2016년 1월 1일</t>
    </r>
    <r>
      <rPr>
        <sz val="10"/>
        <rFont val="맑은 고딕"/>
        <family val="3"/>
        <charset val="129"/>
        <scheme val="minor"/>
      </rPr>
      <t xml:space="preserve"> 이후인 </t>
    </r>
    <r>
      <rPr>
        <b/>
        <sz val="10"/>
        <rFont val="맑은 고딕"/>
        <family val="3"/>
        <charset val="129"/>
        <scheme val="minor"/>
      </rPr>
      <t>아래의 조건을 만족하는 투자만 작성</t>
    </r>
    <phoneticPr fontId="6" type="noConversion"/>
  </si>
  <si>
    <r>
      <rPr>
        <sz val="10"/>
        <rFont val="맑은 고딕"/>
        <family val="3"/>
        <charset val="129"/>
      </rPr>
      <t xml:space="preserve">  ①</t>
    </r>
    <r>
      <rPr>
        <b/>
        <sz val="10"/>
        <rFont val="맑은 고딕"/>
        <family val="3"/>
        <charset val="129"/>
        <scheme val="minor"/>
      </rPr>
      <t xml:space="preserve"> PE/VC 펀드계정 투자</t>
    </r>
    <r>
      <rPr>
        <sz val="10"/>
        <rFont val="맑은 고딕"/>
        <family val="3"/>
        <charset val="129"/>
        <scheme val="minor"/>
      </rPr>
      <t xml:space="preserve"> : 해당 법인의 </t>
    </r>
    <r>
      <rPr>
        <b/>
        <sz val="10"/>
        <rFont val="맑은 고딕"/>
        <family val="3"/>
        <charset val="129"/>
        <scheme val="minor"/>
      </rPr>
      <t>PE/VC펀드계정</t>
    </r>
    <r>
      <rPr>
        <sz val="10"/>
        <rFont val="맑은 고딕"/>
        <family val="3"/>
        <charset val="129"/>
        <scheme val="minor"/>
      </rPr>
      <t>을 통해 주식 또는 주식연계채권(문화·컨텐츠등에 대한 프로젝트 투자</t>
    </r>
    <phoneticPr fontId="6" type="noConversion"/>
  </si>
  <si>
    <r>
      <rPr>
        <sz val="10"/>
        <rFont val="맑은 고딕"/>
        <family val="3"/>
        <charset val="129"/>
      </rPr>
      <t xml:space="preserve">  ②</t>
    </r>
    <r>
      <rPr>
        <b/>
        <sz val="10"/>
        <rFont val="맑은 고딕"/>
        <family val="3"/>
        <charset val="129"/>
        <scheme val="minor"/>
      </rPr>
      <t xml:space="preserve"> PE/VC 고유계정 투자</t>
    </r>
    <r>
      <rPr>
        <sz val="10"/>
        <rFont val="맑은 고딕"/>
        <family val="3"/>
        <charset val="129"/>
        <scheme val="minor"/>
      </rPr>
      <t xml:space="preserve"> : 해당 법인의 </t>
    </r>
    <r>
      <rPr>
        <b/>
        <sz val="10"/>
        <rFont val="맑은 고딕"/>
        <family val="3"/>
        <charset val="129"/>
        <scheme val="minor"/>
      </rPr>
      <t>PE/VC</t>
    </r>
    <r>
      <rPr>
        <sz val="10"/>
        <rFont val="맑은 고딕"/>
        <family val="3"/>
        <charset val="129"/>
        <scheme val="minor"/>
      </rPr>
      <t xml:space="preserve"> 투자 전담부서에서 </t>
    </r>
    <r>
      <rPr>
        <b/>
        <sz val="10"/>
        <rFont val="맑은 고딕"/>
        <family val="3"/>
        <charset val="129"/>
        <scheme val="minor"/>
      </rPr>
      <t>고유계정</t>
    </r>
    <r>
      <rPr>
        <sz val="10"/>
        <rFont val="맑은 고딕"/>
        <family val="3"/>
        <charset val="129"/>
        <scheme val="minor"/>
      </rPr>
      <t>을 통해 주식 또는 주식연계채권(문화</t>
    </r>
    <r>
      <rPr>
        <sz val="10"/>
        <rFont val="맑은 고딕"/>
        <family val="3"/>
        <charset val="129"/>
      </rPr>
      <t>·컨텐츠등에</t>
    </r>
    <phoneticPr fontId="6" type="noConversion"/>
  </si>
  <si>
    <r>
      <rPr>
        <sz val="10"/>
        <rFont val="맑은 고딕"/>
        <family val="3"/>
        <charset val="129"/>
      </rPr>
      <t xml:space="preserve">  ③</t>
    </r>
    <r>
      <rPr>
        <sz val="10"/>
        <rFont val="맑은 고딕"/>
        <family val="3"/>
        <charset val="129"/>
        <scheme val="minor"/>
      </rPr>
      <t xml:space="preserve"> </t>
    </r>
    <r>
      <rPr>
        <b/>
        <sz val="10"/>
        <rFont val="맑은 고딕"/>
        <family val="3"/>
        <charset val="129"/>
        <scheme val="minor"/>
      </rPr>
      <t>기타 투자</t>
    </r>
    <r>
      <rPr>
        <sz val="10"/>
        <rFont val="맑은 고딕"/>
        <family val="3"/>
        <charset val="129"/>
        <scheme val="minor"/>
      </rPr>
      <t xml:space="preserve"> : ①, ②에 해당하지 않는 주식 또는 주식연계채권(문화·컨텐츠등에 대한 프로젝트 투자 포함) 투자</t>
    </r>
    <phoneticPr fontId="6" type="noConversion"/>
  </si>
  <si>
    <r>
      <t xml:space="preserve">     </t>
    </r>
    <r>
      <rPr>
        <sz val="10"/>
        <rFont val="맑은 고딕"/>
        <family val="3"/>
        <charset val="129"/>
      </rPr>
      <t xml:space="preserve">※ </t>
    </r>
    <r>
      <rPr>
        <sz val="10"/>
        <rFont val="맑은 고딕"/>
        <family val="3"/>
        <charset val="129"/>
        <scheme val="minor"/>
      </rPr>
      <t xml:space="preserve">단, 위의 </t>
    </r>
    <r>
      <rPr>
        <sz val="10"/>
        <rFont val="맑은 고딕"/>
        <family val="3"/>
        <charset val="129"/>
      </rPr>
      <t>①, ②, ③의 방법을 통한 투자 중</t>
    </r>
    <phoneticPr fontId="1" type="noConversion"/>
  </si>
  <si>
    <r>
      <t xml:space="preserve">  6) 투자계정구분 : 위의 작성대상 계정 </t>
    </r>
    <r>
      <rPr>
        <sz val="10"/>
        <rFont val="맑은 고딕"/>
        <family val="3"/>
        <charset val="129"/>
      </rPr>
      <t>①, ②, ③ 중 선택</t>
    </r>
    <phoneticPr fontId="5" type="noConversion"/>
  </si>
  <si>
    <r>
      <t xml:space="preserve">     </t>
    </r>
    <r>
      <rPr>
        <b/>
        <sz val="10"/>
        <rFont val="맑은 고딕"/>
        <family val="3"/>
        <charset val="129"/>
      </rPr>
      <t>① PE/VC펀드운용 : PE/VC 펀드계정을 통한 투자업무</t>
    </r>
    <phoneticPr fontId="5" type="noConversion"/>
  </si>
  <si>
    <r>
      <t xml:space="preserve">     </t>
    </r>
    <r>
      <rPr>
        <b/>
        <sz val="10"/>
        <rFont val="맑은 고딕"/>
        <family val="3"/>
        <charset val="129"/>
      </rPr>
      <t>② PE/VC고유계정투자 : PE/VC 고유계정을 통한 투자업무</t>
    </r>
    <phoneticPr fontId="5" type="noConversion"/>
  </si>
  <si>
    <r>
      <t xml:space="preserve">     </t>
    </r>
    <r>
      <rPr>
        <b/>
        <sz val="10"/>
        <rFont val="맑은 고딕"/>
        <family val="3"/>
        <charset val="129"/>
      </rPr>
      <t>③ 기타투자업무 : M&amp;A자문, 투자컨설팅, 부동산·부실채권, LP업무 등 기타 투자업무와 관련하여 투자대상 발굴·투자검토·</t>
    </r>
    <phoneticPr fontId="5" type="noConversion"/>
  </si>
  <si>
    <r>
      <t xml:space="preserve">                           사후관리</t>
    </r>
    <r>
      <rPr>
        <b/>
        <sz val="10"/>
        <rFont val="맑은 고딕"/>
        <family val="3"/>
        <charset val="129"/>
      </rPr>
      <t>·회수 등의 실무 수행 또는 의사결정 과정에 참여한 업무</t>
    </r>
    <phoneticPr fontId="5" type="noConversion"/>
  </si>
  <si>
    <r>
      <t xml:space="preserve">  </t>
    </r>
    <r>
      <rPr>
        <sz val="10"/>
        <rFont val="맑은 고딕"/>
        <family val="3"/>
        <charset val="129"/>
      </rPr>
      <t>ⅲ</t>
    </r>
    <r>
      <rPr>
        <sz val="10"/>
        <rFont val="맑은 고딕"/>
        <family val="3"/>
        <charset val="129"/>
        <scheme val="minor"/>
      </rPr>
      <t xml:space="preserve">) 제안펀드의 신청분야(필수)와 관련있는 업무경력일 경우, '제안펀드 신청분야 관련여부'를 "YES" 선택하고, </t>
    </r>
    <phoneticPr fontId="6" type="noConversion"/>
  </si>
  <si>
    <r>
      <t xml:space="preserve">     ※  </t>
    </r>
    <r>
      <rPr>
        <b/>
        <sz val="10"/>
        <rFont val="맑은 고딕"/>
        <family val="3"/>
        <charset val="129"/>
        <scheme val="major"/>
      </rPr>
      <t>반드시</t>
    </r>
    <r>
      <rPr>
        <sz val="10"/>
        <rFont val="맑은 고딕"/>
        <family val="3"/>
        <charset val="129"/>
        <scheme val="major"/>
      </rPr>
      <t xml:space="preserve"> 한 개 펀드에 대한 설립, 변경, 청산일 또는 기준일 현재 핵심인력 전체를 기입한 후 다른 펀드 기입</t>
    </r>
    <phoneticPr fontId="5" type="noConversion"/>
  </si>
  <si>
    <r>
      <t xml:space="preserve">2) 펀드설립 이후 청산시 또는 제안서작성기준일까지의 모든 </t>
    </r>
    <r>
      <rPr>
        <b/>
        <sz val="10"/>
        <rFont val="맑은 고딕"/>
        <family val="3"/>
        <charset val="129"/>
        <scheme val="major"/>
      </rPr>
      <t>변경이력 기재</t>
    </r>
    <phoneticPr fontId="6" type="noConversion"/>
  </si>
  <si>
    <r>
      <t xml:space="preserve"> - 유출되는 인력, 유입되는 인력을 </t>
    </r>
    <r>
      <rPr>
        <b/>
        <sz val="10"/>
        <rFont val="맑은 고딕"/>
        <family val="3"/>
        <charset val="129"/>
        <scheme val="major"/>
      </rPr>
      <t>각각 별도 행으로 기재</t>
    </r>
    <phoneticPr fontId="6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</si>
</sst>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4">
    <numFmt numFmtId="42" formatCode="_-&quot;₩&quot;* #,##0_-;\-&quot;₩&quot;* #,##0_-;_-&quot;₩&quot;* &quot;-&quot;_-;_-@_-"/>
    <numFmt numFmtId="41" formatCode="_-* #,##0_-;\-* #,##0_-;_-* &quot;-&quot;_-;_-@_-"/>
    <numFmt numFmtId="176" formatCode="0.0_ "/>
    <numFmt numFmtId="177" formatCode="0.0%"/>
    <numFmt numFmtId="178" formatCode="#,##0;\-#,##0;;"/>
    <numFmt numFmtId="179" formatCode="#,##0.0"/>
    <numFmt numFmtId="180" formatCode="yy/mm/dd"/>
    <numFmt numFmtId="181" formatCode="000000\-00"/>
    <numFmt numFmtId="182" formatCode="0_);[Red]\(0\)"/>
    <numFmt numFmtId="183" formatCode="#,##0_);[Red]\(#,##0\)"/>
    <numFmt numFmtId="184" formatCode="0.0_);[Red]\(0.0\)"/>
    <numFmt numFmtId="185" formatCode="0.0%_);\(0.0%\)"/>
    <numFmt numFmtId="186" formatCode="#,##0.0_);\(#,##0.0\)"/>
    <numFmt numFmtId="187" formatCode="#,##0.0\ \x_);\(#,##0.0\ \x\)"/>
  </numFmts>
  <fonts count="43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rgb="FF9C6500"/>
      <name val="맑은 고딕"/>
      <family val="2"/>
      <charset val="129"/>
      <scheme val="minor"/>
    </font>
    <font>
      <sz val="10"/>
      <color theme="1"/>
      <name val="맑은 고딕"/>
      <family val="3"/>
      <charset val="129"/>
      <scheme val="minor"/>
    </font>
    <font>
      <sz val="8"/>
      <name val="맑은 고딕"/>
      <family val="3"/>
      <charset val="129"/>
      <scheme val="minor"/>
    </font>
    <font>
      <sz val="8"/>
      <name val="맑은 고딕"/>
      <family val="3"/>
      <charset val="129"/>
    </font>
    <font>
      <sz val="10"/>
      <color theme="1"/>
      <name val="맑은 고딕"/>
      <family val="2"/>
      <charset val="129"/>
      <scheme val="minor"/>
    </font>
    <font>
      <b/>
      <sz val="10"/>
      <color theme="1"/>
      <name val="맑은 고딕"/>
      <family val="3"/>
      <charset val="129"/>
      <scheme val="minor"/>
    </font>
    <font>
      <sz val="10"/>
      <color rgb="FF000000"/>
      <name val="맑은 고딕"/>
      <family val="3"/>
      <charset val="129"/>
    </font>
    <font>
      <sz val="10"/>
      <name val="맑은 고딕"/>
      <family val="3"/>
      <charset val="129"/>
      <scheme val="minor"/>
    </font>
    <font>
      <b/>
      <sz val="10"/>
      <name val="맑은 고딕"/>
      <family val="3"/>
      <charset val="129"/>
      <scheme val="minor"/>
    </font>
    <font>
      <sz val="10"/>
      <color theme="1"/>
      <name val="돋움"/>
      <family val="3"/>
      <charset val="129"/>
    </font>
    <font>
      <b/>
      <sz val="16"/>
      <name val="맑은 고딕"/>
      <family val="3"/>
      <charset val="129"/>
      <scheme val="minor"/>
    </font>
    <font>
      <b/>
      <sz val="10"/>
      <name val="맑은 고딕"/>
      <family val="3"/>
      <charset val="129"/>
      <scheme val="major"/>
    </font>
    <font>
      <sz val="10"/>
      <name val="맑은 고딕"/>
      <family val="3"/>
      <charset val="129"/>
      <scheme val="major"/>
    </font>
    <font>
      <sz val="10"/>
      <name val="맑은 고딕"/>
      <family val="3"/>
      <charset val="129"/>
    </font>
    <font>
      <b/>
      <sz val="16"/>
      <name val="맑은 고딕"/>
      <family val="3"/>
      <charset val="129"/>
      <scheme val="major"/>
    </font>
    <font>
      <strike/>
      <sz val="10"/>
      <name val="맑은 고딕"/>
      <family val="3"/>
      <charset val="129"/>
      <scheme val="minor"/>
    </font>
    <font>
      <sz val="11"/>
      <name val="맑은 고딕"/>
      <family val="3"/>
      <charset val="129"/>
      <scheme val="minor"/>
    </font>
    <font>
      <sz val="10"/>
      <name val="바탕"/>
      <family val="1"/>
      <charset val="129"/>
    </font>
    <font>
      <b/>
      <sz val="11"/>
      <name val="맑은 고딕"/>
      <family val="3"/>
      <charset val="129"/>
      <scheme val="minor"/>
    </font>
    <font>
      <b/>
      <sz val="12"/>
      <name val="맑은 고딕"/>
      <family val="3"/>
      <charset val="129"/>
      <scheme val="minor"/>
    </font>
    <font>
      <sz val="12"/>
      <color indexed="8"/>
      <name val="굴림"/>
      <family val="3"/>
      <charset val="129"/>
    </font>
    <font>
      <b/>
      <sz val="10"/>
      <name val="맑은 고딕"/>
      <family val="3"/>
      <charset val="129"/>
    </font>
    <font>
      <u/>
      <sz val="10"/>
      <name val="맑은 고딕"/>
      <family val="3"/>
      <charset val="129"/>
      <scheme val="minor"/>
    </font>
    <font>
      <strike/>
      <sz val="11"/>
      <name val="맑은 고딕"/>
      <family val="3"/>
      <charset val="129"/>
      <scheme val="minor"/>
    </font>
    <font>
      <sz val="11"/>
      <name val="맑은 고딕"/>
      <family val="2"/>
      <charset val="129"/>
      <scheme val="minor"/>
    </font>
    <font>
      <vertAlign val="superscript"/>
      <sz val="10"/>
      <name val="맑은 고딕"/>
      <family val="3"/>
      <charset val="129"/>
      <scheme val="minor"/>
    </font>
    <font>
      <sz val="10"/>
      <name val="굴림체"/>
      <family val="3"/>
      <charset val="129"/>
    </font>
    <font>
      <sz val="10"/>
      <name val="맑은 고딕"/>
      <family val="2"/>
      <charset val="129"/>
      <scheme val="major"/>
    </font>
    <font>
      <sz val="10"/>
      <name val="맑은 고딕"/>
      <family val="2"/>
      <charset val="129"/>
      <scheme val="minor"/>
    </font>
    <font>
      <sz val="11"/>
      <color theme="1"/>
      <name val="맑은 고딕"/>
      <family val="3"/>
      <charset val="129"/>
      <scheme val="minor"/>
    </font>
    <font>
      <sz val="11"/>
      <name val="돋움"/>
      <family val="3"/>
      <charset val="129"/>
    </font>
    <font>
      <sz val="10"/>
      <color indexed="12"/>
      <name val="Arial"/>
      <family val="2"/>
    </font>
    <font>
      <sz val="10"/>
      <name val="Arial"/>
      <family val="2"/>
    </font>
    <font>
      <sz val="10"/>
      <color rgb="FFFF0000"/>
      <name val="맑은 고딕"/>
      <family val="3"/>
      <charset val="129"/>
    </font>
    <font>
      <sz val="9"/>
      <color indexed="81"/>
      <name val="Tahoma"/>
      <family val="2"/>
    </font>
    <font>
      <b/>
      <sz val="9"/>
      <color indexed="81"/>
      <name val="돋움"/>
      <family val="3"/>
      <charset val="129"/>
    </font>
    <font>
      <sz val="9"/>
      <color indexed="81"/>
      <name val="돋움"/>
      <family val="3"/>
      <charset val="129"/>
    </font>
    <font>
      <b/>
      <sz val="10"/>
      <color rgb="FFFF0000"/>
      <name val="맑은 고딕"/>
      <family val="3"/>
      <charset val="129"/>
      <scheme val="minor"/>
    </font>
    <font>
      <b/>
      <sz val="10"/>
      <color rgb="FFFF0000"/>
      <name val="맑은 고딕"/>
      <family val="3"/>
      <charset val="129"/>
    </font>
    <font>
      <b/>
      <sz val="9"/>
      <color indexed="81"/>
      <name val="맑은 고딕"/>
      <family val="2"/>
      <charset val="129"/>
    </font>
  </fonts>
  <fills count="11">
    <fill>
      <patternFill patternType="none"/>
    </fill>
    <fill>
      <patternFill patternType="gray125"/>
    </fill>
    <fill>
      <patternFill patternType="solid">
        <fgColor rgb="FFFFEB9C"/>
      </patternFill>
    </fill>
    <fill>
      <patternFill patternType="solid">
        <fgColor rgb="FFFFFF00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rgb="FFDBEEF3"/>
        <bgColor rgb="FF000000"/>
      </patternFill>
    </fill>
    <fill>
      <patternFill patternType="solid">
        <fgColor rgb="FFEAF1DD"/>
        <bgColor rgb="FF000000"/>
      </patternFill>
    </fill>
    <fill>
      <patternFill patternType="solid">
        <fgColor theme="6" tint="0.7999816888943144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8" tint="0.79998168889431442"/>
        <bgColor rgb="FF000000"/>
      </patternFill>
    </fill>
    <fill>
      <patternFill patternType="solid">
        <fgColor theme="9" tint="0.79998168889431442"/>
        <bgColor indexed="64"/>
      </patternFill>
    </fill>
  </fills>
  <borders count="39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auto="1"/>
      </left>
      <right/>
      <top/>
      <bottom/>
      <diagonal/>
    </border>
    <border>
      <left style="thin">
        <color auto="1"/>
      </left>
      <right/>
      <top/>
      <bottom style="thin">
        <color auto="1"/>
      </bottom>
      <diagonal/>
    </border>
    <border>
      <left style="thin">
        <color auto="1"/>
      </left>
      <right/>
      <top style="thin">
        <color auto="1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auto="1"/>
      </left>
      <right style="hair">
        <color auto="1"/>
      </right>
      <top style="thin">
        <color auto="1"/>
      </top>
      <bottom style="thin">
        <color auto="1"/>
      </bottom>
      <diagonal/>
    </border>
    <border>
      <left/>
      <right/>
      <top/>
      <bottom style="thin">
        <color indexed="64"/>
      </bottom>
      <diagonal/>
    </border>
    <border>
      <left style="thin">
        <color auto="1"/>
      </left>
      <right/>
      <top style="thin">
        <color rgb="FF000000"/>
      </top>
      <bottom style="thin">
        <color rgb="FF000000"/>
      </bottom>
      <diagonal/>
    </border>
    <border>
      <left/>
      <right style="thin">
        <color auto="1"/>
      </right>
      <top style="thin">
        <color rgb="FF000000"/>
      </top>
      <bottom style="thin">
        <color rgb="FF000000"/>
      </bottom>
      <diagonal/>
    </border>
    <border>
      <left style="thin">
        <color auto="1"/>
      </left>
      <right style="thin">
        <color auto="1"/>
      </right>
      <top style="thin">
        <color rgb="FF000000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auto="1"/>
      </left>
      <right/>
      <top style="thin">
        <color rgb="FF000000"/>
      </top>
      <bottom/>
      <diagonal/>
    </border>
    <border>
      <left/>
      <right style="thin">
        <color auto="1"/>
      </right>
      <top style="thin">
        <color rgb="FF000000"/>
      </top>
      <bottom/>
      <diagonal/>
    </border>
    <border>
      <left/>
      <right style="thin">
        <color indexed="64"/>
      </right>
      <top/>
      <bottom/>
      <diagonal/>
    </border>
    <border>
      <left style="thin">
        <color auto="1"/>
      </left>
      <right/>
      <top/>
      <bottom style="thin">
        <color rgb="FF000000"/>
      </bottom>
      <diagonal/>
    </border>
    <border>
      <left/>
      <right style="thin">
        <color auto="1"/>
      </right>
      <top/>
      <bottom style="thin">
        <color rgb="FF000000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auto="1"/>
      </left>
      <right style="thin">
        <color auto="1"/>
      </right>
      <top style="thin">
        <color rgb="FF000000"/>
      </top>
      <bottom style="thin">
        <color rgb="FF000000"/>
      </bottom>
      <diagonal/>
    </border>
    <border>
      <left style="thin">
        <color auto="1"/>
      </left>
      <right style="thin">
        <color auto="1"/>
      </right>
      <top/>
      <bottom style="thin">
        <color rgb="FF000000"/>
      </bottom>
      <diagonal/>
    </border>
    <border>
      <left style="thin">
        <color auto="1"/>
      </left>
      <right style="hair">
        <color auto="1"/>
      </right>
      <top style="thin">
        <color auto="1"/>
      </top>
      <bottom/>
      <diagonal/>
    </border>
    <border>
      <left style="thin">
        <color auto="1"/>
      </left>
      <right style="hair">
        <color auto="1"/>
      </right>
      <top/>
      <bottom/>
      <diagonal/>
    </border>
    <border>
      <left style="hair">
        <color auto="1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 style="medium">
        <color indexed="64"/>
      </right>
      <top style="thin">
        <color auto="1"/>
      </top>
      <bottom style="thin">
        <color auto="1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32">
    <xf numFmtId="0" fontId="0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0" fontId="3" fillId="2" borderId="0" applyNumberFormat="0" applyBorder="0" applyAlignment="0" applyProtection="0">
      <alignment vertical="center"/>
    </xf>
    <xf numFmtId="0" fontId="12" fillId="0" borderId="0">
      <alignment vertical="center"/>
    </xf>
    <xf numFmtId="0" fontId="23" fillId="0" borderId="0"/>
    <xf numFmtId="42" fontId="2" fillId="0" borderId="0" applyFont="0" applyFill="0" applyBorder="0" applyAlignment="0" applyProtection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41" fontId="32" fillId="0" borderId="0" applyFont="0" applyFill="0" applyBorder="0" applyAlignment="0" applyProtection="0">
      <alignment vertical="center"/>
    </xf>
    <xf numFmtId="185" fontId="33" fillId="0" borderId="0" applyFont="0" applyFill="0" applyBorder="0" applyAlignment="0" applyProtection="0">
      <alignment vertical="center"/>
    </xf>
    <xf numFmtId="9" fontId="32" fillId="0" borderId="0" applyFont="0" applyFill="0" applyBorder="0" applyAlignment="0" applyProtection="0">
      <alignment vertical="center"/>
    </xf>
    <xf numFmtId="186" fontId="34" fillId="0" borderId="0" applyNumberFormat="0" applyFill="0" applyBorder="0" applyAlignment="0" applyProtection="0">
      <alignment vertical="center"/>
    </xf>
    <xf numFmtId="187" fontId="35" fillId="0" borderId="0" applyFont="0" applyFill="0" applyBorder="0" applyAlignment="0" applyProtection="0">
      <alignment vertical="center"/>
    </xf>
    <xf numFmtId="186" fontId="33" fillId="0" borderId="0" applyFont="0" applyFill="0" applyBorder="0" applyAlignment="0" applyProtection="0">
      <alignment vertical="center"/>
    </xf>
    <xf numFmtId="185" fontId="33" fillId="0" borderId="0" applyFont="0" applyFill="0" applyBorder="0" applyAlignment="0" applyProtection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186" fontId="35" fillId="0" borderId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</cellStyleXfs>
  <cellXfs count="478">
    <xf numFmtId="0" fontId="0" fillId="0" borderId="0" xfId="0">
      <alignment vertical="center"/>
    </xf>
    <xf numFmtId="0" fontId="4" fillId="0" borderId="0" xfId="0" applyFont="1">
      <alignment vertical="center"/>
    </xf>
    <xf numFmtId="0" fontId="0" fillId="0" borderId="1" xfId="0" applyBorder="1" applyAlignment="1">
      <alignment horizontal="center" vertical="center"/>
    </xf>
    <xf numFmtId="0" fontId="0" fillId="0" borderId="1" xfId="0" applyBorder="1">
      <alignment vertical="center"/>
    </xf>
    <xf numFmtId="0" fontId="4" fillId="4" borderId="1" xfId="0" applyFont="1" applyFill="1" applyBorder="1" applyAlignment="1" applyProtection="1">
      <alignment horizontal="center" vertical="center" wrapText="1"/>
    </xf>
    <xf numFmtId="0" fontId="4" fillId="0" borderId="1" xfId="0" applyFont="1" applyBorder="1" applyAlignment="1" applyProtection="1">
      <alignment vertical="center" wrapText="1"/>
      <protection locked="0"/>
    </xf>
    <xf numFmtId="3" fontId="4" fillId="0" borderId="1" xfId="1" applyNumberFormat="1" applyFont="1" applyBorder="1" applyAlignment="1" applyProtection="1">
      <alignment vertical="center" wrapText="1"/>
      <protection locked="0"/>
    </xf>
    <xf numFmtId="0" fontId="4" fillId="0" borderId="1" xfId="0" applyFont="1" applyBorder="1" applyAlignment="1" applyProtection="1">
      <alignment horizontal="center" vertical="center" wrapText="1"/>
      <protection locked="0"/>
    </xf>
    <xf numFmtId="0" fontId="8" fillId="4" borderId="1" xfId="0" applyFont="1" applyFill="1" applyBorder="1" applyAlignment="1" applyProtection="1">
      <alignment horizontal="center" vertical="center" wrapText="1"/>
    </xf>
    <xf numFmtId="0" fontId="9" fillId="5" borderId="1" xfId="0" applyFont="1" applyFill="1" applyBorder="1" applyAlignment="1" applyProtection="1">
      <alignment horizontal="center" vertical="center" wrapText="1"/>
    </xf>
    <xf numFmtId="0" fontId="10" fillId="4" borderId="1" xfId="0" applyFont="1" applyFill="1" applyBorder="1" applyAlignment="1" applyProtection="1">
      <alignment horizontal="center" vertical="center" wrapText="1" shrinkToFit="1"/>
    </xf>
    <xf numFmtId="0" fontId="10" fillId="4" borderId="1" xfId="3" applyFont="1" applyFill="1" applyBorder="1" applyAlignment="1" applyProtection="1">
      <alignment horizontal="center" vertical="center" wrapText="1"/>
    </xf>
    <xf numFmtId="0" fontId="4" fillId="0" borderId="0" xfId="0" applyFont="1" applyAlignment="1" applyProtection="1">
      <alignment horizontal="left" vertical="center"/>
    </xf>
    <xf numFmtId="0" fontId="4" fillId="0" borderId="1" xfId="0" applyFont="1" applyBorder="1" applyAlignment="1" applyProtection="1">
      <alignment horizontal="left" vertical="center" wrapText="1"/>
      <protection locked="0"/>
    </xf>
    <xf numFmtId="49" fontId="4" fillId="0" borderId="1" xfId="0" applyNumberFormat="1" applyFont="1" applyBorder="1" applyAlignment="1" applyProtection="1">
      <alignment horizontal="center" vertical="center" wrapText="1"/>
      <protection locked="0"/>
    </xf>
    <xf numFmtId="14" fontId="4" fillId="0" borderId="1" xfId="0" applyNumberFormat="1" applyFont="1" applyBorder="1" applyAlignment="1" applyProtection="1">
      <alignment horizontal="center" vertical="center" wrapText="1"/>
      <protection locked="0"/>
    </xf>
    <xf numFmtId="3" fontId="4" fillId="7" borderId="1" xfId="0" applyNumberFormat="1" applyFont="1" applyFill="1" applyBorder="1" applyAlignment="1" applyProtection="1">
      <alignment vertical="center"/>
      <protection hidden="1"/>
    </xf>
    <xf numFmtId="177" fontId="4" fillId="7" borderId="1" xfId="2" applyNumberFormat="1" applyFont="1" applyFill="1" applyBorder="1" applyAlignment="1" applyProtection="1">
      <alignment vertical="center"/>
      <protection hidden="1"/>
    </xf>
    <xf numFmtId="177" fontId="4" fillId="7" borderId="1" xfId="2" applyNumberFormat="1" applyFont="1" applyFill="1" applyBorder="1" applyAlignment="1" applyProtection="1">
      <alignment horizontal="center" vertical="center"/>
      <protection hidden="1"/>
    </xf>
    <xf numFmtId="3" fontId="4" fillId="7" borderId="1" xfId="0" applyNumberFormat="1" applyFont="1" applyFill="1" applyBorder="1" applyProtection="1">
      <alignment vertical="center"/>
      <protection hidden="1"/>
    </xf>
    <xf numFmtId="0" fontId="10" fillId="4" borderId="1" xfId="0" applyFont="1" applyFill="1" applyBorder="1" applyAlignment="1" applyProtection="1">
      <alignment horizontal="center" vertical="center" wrapText="1"/>
    </xf>
    <xf numFmtId="0" fontId="4" fillId="0" borderId="0" xfId="0" applyFont="1" applyProtection="1">
      <alignment vertical="center"/>
    </xf>
    <xf numFmtId="14" fontId="4" fillId="0" borderId="1" xfId="0" applyNumberFormat="1" applyFont="1" applyBorder="1" applyAlignment="1" applyProtection="1">
      <alignment horizontal="center" vertical="center"/>
      <protection locked="0"/>
    </xf>
    <xf numFmtId="3" fontId="4" fillId="0" borderId="1" xfId="0" applyNumberFormat="1" applyFont="1" applyBorder="1" applyProtection="1">
      <alignment vertical="center"/>
      <protection locked="0"/>
    </xf>
    <xf numFmtId="3" fontId="4" fillId="0" borderId="1" xfId="0" applyNumberFormat="1" applyFont="1" applyFill="1" applyBorder="1" applyProtection="1">
      <alignment vertical="center"/>
      <protection locked="0"/>
    </xf>
    <xf numFmtId="177" fontId="4" fillId="7" borderId="1" xfId="2" applyNumberFormat="1" applyFont="1" applyFill="1" applyBorder="1" applyProtection="1">
      <alignment vertical="center"/>
      <protection hidden="1"/>
    </xf>
    <xf numFmtId="0" fontId="11" fillId="0" borderId="1" xfId="0" applyFont="1" applyBorder="1" applyProtection="1">
      <alignment vertical="center"/>
    </xf>
    <xf numFmtId="14" fontId="0" fillId="7" borderId="1" xfId="0" applyNumberFormat="1" applyFill="1" applyBorder="1" applyAlignment="1">
      <alignment horizontal="center" vertical="center"/>
    </xf>
    <xf numFmtId="14" fontId="10" fillId="4" borderId="1" xfId="0" applyNumberFormat="1" applyFont="1" applyFill="1" applyBorder="1" applyAlignment="1" applyProtection="1">
      <alignment horizontal="center" vertical="center" wrapText="1"/>
    </xf>
    <xf numFmtId="49" fontId="10" fillId="4" borderId="1" xfId="0" applyNumberFormat="1" applyFont="1" applyFill="1" applyBorder="1" applyAlignment="1" applyProtection="1">
      <alignment horizontal="center" vertical="center" wrapText="1"/>
    </xf>
    <xf numFmtId="41" fontId="10" fillId="4" borderId="1" xfId="0" applyNumberFormat="1" applyFont="1" applyFill="1" applyBorder="1" applyAlignment="1" applyProtection="1">
      <alignment horizontal="center" vertical="center" wrapText="1"/>
    </xf>
    <xf numFmtId="0" fontId="4" fillId="0" borderId="1" xfId="0" applyFont="1" applyBorder="1" applyAlignment="1" applyProtection="1">
      <alignment horizontal="center" vertical="center" wrapText="1"/>
    </xf>
    <xf numFmtId="0" fontId="4" fillId="0" borderId="1" xfId="0" applyFont="1" applyBorder="1" applyAlignment="1" applyProtection="1">
      <alignment horizontal="center" vertical="center"/>
    </xf>
    <xf numFmtId="0" fontId="4" fillId="0" borderId="1" xfId="0" applyFont="1" applyBorder="1" applyProtection="1">
      <alignment vertical="center"/>
    </xf>
    <xf numFmtId="0" fontId="4" fillId="0" borderId="3" xfId="2" applyNumberFormat="1" applyFont="1" applyBorder="1" applyAlignment="1" applyProtection="1">
      <alignment vertical="center" wrapText="1"/>
      <protection locked="0"/>
    </xf>
    <xf numFmtId="179" fontId="4" fillId="7" borderId="1" xfId="0" applyNumberFormat="1" applyFont="1" applyFill="1" applyBorder="1" applyAlignment="1" applyProtection="1">
      <alignment horizontal="center" vertical="center"/>
      <protection hidden="1"/>
    </xf>
    <xf numFmtId="9" fontId="4" fillId="0" borderId="1" xfId="2" applyFont="1" applyBorder="1" applyAlignment="1" applyProtection="1">
      <alignment horizontal="center" vertical="center"/>
      <protection locked="0"/>
    </xf>
    <xf numFmtId="0" fontId="4" fillId="0" borderId="1" xfId="0" applyFont="1" applyBorder="1" applyAlignment="1" applyProtection="1">
      <alignment horizontal="center" vertical="center"/>
      <protection locked="0"/>
    </xf>
    <xf numFmtId="49" fontId="4" fillId="0" borderId="1" xfId="0" applyNumberFormat="1" applyFont="1" applyBorder="1" applyAlignment="1" applyProtection="1">
      <alignment horizontal="center" vertical="center"/>
      <protection locked="0"/>
    </xf>
    <xf numFmtId="0" fontId="4" fillId="0" borderId="1" xfId="0" applyFont="1" applyBorder="1" applyProtection="1">
      <alignment vertical="center"/>
      <protection locked="0"/>
    </xf>
    <xf numFmtId="14" fontId="10" fillId="4" borderId="1" xfId="0" applyNumberFormat="1" applyFont="1" applyFill="1" applyBorder="1" applyAlignment="1" applyProtection="1">
      <alignment horizontal="center" vertical="center"/>
    </xf>
    <xf numFmtId="177" fontId="10" fillId="4" borderId="1" xfId="2" applyNumberFormat="1" applyFont="1" applyFill="1" applyBorder="1" applyAlignment="1" applyProtection="1">
      <alignment horizontal="center" vertical="center" wrapText="1"/>
    </xf>
    <xf numFmtId="180" fontId="10" fillId="4" borderId="1" xfId="0" applyNumberFormat="1" applyFont="1" applyFill="1" applyBorder="1" applyAlignment="1" applyProtection="1">
      <alignment horizontal="center" vertical="center" wrapText="1"/>
    </xf>
    <xf numFmtId="0" fontId="4" fillId="0" borderId="0" xfId="0" applyFont="1" applyAlignment="1" applyProtection="1">
      <alignment horizontal="center" vertical="center"/>
    </xf>
    <xf numFmtId="0" fontId="4" fillId="7" borderId="1" xfId="0" applyFont="1" applyFill="1" applyBorder="1" applyAlignment="1" applyProtection="1">
      <alignment horizontal="center" vertical="center"/>
      <protection hidden="1"/>
    </xf>
    <xf numFmtId="0" fontId="4" fillId="0" borderId="1" xfId="0" applyNumberFormat="1" applyFont="1" applyBorder="1" applyAlignment="1" applyProtection="1">
      <alignment horizontal="center" vertical="center" wrapText="1"/>
      <protection locked="0"/>
    </xf>
    <xf numFmtId="177" fontId="4" fillId="0" borderId="1" xfId="2" applyNumberFormat="1" applyFont="1" applyBorder="1" applyAlignment="1" applyProtection="1">
      <alignment horizontal="center" vertical="center"/>
      <protection locked="0"/>
    </xf>
    <xf numFmtId="0" fontId="4" fillId="0" borderId="1" xfId="0" applyNumberFormat="1" applyFont="1" applyBorder="1" applyAlignment="1" applyProtection="1">
      <alignment vertical="center" wrapText="1"/>
      <protection locked="0"/>
    </xf>
    <xf numFmtId="179" fontId="4" fillId="0" borderId="1" xfId="0" applyNumberFormat="1" applyFont="1" applyFill="1" applyBorder="1" applyAlignment="1" applyProtection="1">
      <alignment horizontal="center" vertical="center"/>
      <protection hidden="1"/>
    </xf>
    <xf numFmtId="181" fontId="10" fillId="4" borderId="1" xfId="0" applyNumberFormat="1" applyFont="1" applyFill="1" applyBorder="1" applyAlignment="1" applyProtection="1">
      <alignment horizontal="center" vertical="center" wrapText="1"/>
    </xf>
    <xf numFmtId="181" fontId="4" fillId="0" borderId="1" xfId="0" applyNumberFormat="1" applyFont="1" applyBorder="1" applyAlignment="1" applyProtection="1">
      <alignment horizontal="center" vertical="center" wrapText="1"/>
    </xf>
    <xf numFmtId="0" fontId="4" fillId="7" borderId="1" xfId="0" applyNumberFormat="1" applyFont="1" applyFill="1" applyBorder="1" applyAlignment="1" applyProtection="1">
      <alignment horizontal="center" vertical="center"/>
      <protection hidden="1"/>
    </xf>
    <xf numFmtId="0" fontId="4" fillId="0" borderId="5" xfId="0" applyFont="1" applyBorder="1" applyAlignment="1" applyProtection="1">
      <alignment vertical="center" wrapText="1"/>
      <protection locked="0"/>
    </xf>
    <xf numFmtId="181" fontId="4" fillId="0" borderId="0" xfId="0" applyNumberFormat="1" applyFont="1" applyProtection="1">
      <alignment vertical="center"/>
    </xf>
    <xf numFmtId="181" fontId="4" fillId="0" borderId="1" xfId="0" applyNumberFormat="1" applyFont="1" applyBorder="1" applyProtection="1">
      <alignment vertical="center"/>
    </xf>
    <xf numFmtId="0" fontId="0" fillId="8" borderId="1" xfId="0" applyFill="1" applyBorder="1" applyAlignment="1" applyProtection="1">
      <alignment horizontal="center" vertical="center" shrinkToFit="1"/>
      <protection locked="0"/>
    </xf>
    <xf numFmtId="0" fontId="4" fillId="8" borderId="1" xfId="0" applyFont="1" applyFill="1" applyBorder="1" applyAlignment="1" applyProtection="1">
      <alignment vertical="center" wrapText="1"/>
      <protection locked="0"/>
    </xf>
    <xf numFmtId="0" fontId="4" fillId="0" borderId="1" xfId="0" applyFont="1" applyFill="1" applyBorder="1" applyAlignment="1" applyProtection="1">
      <alignment horizontal="center" vertical="center"/>
      <protection locked="0"/>
    </xf>
    <xf numFmtId="3" fontId="4" fillId="8" borderId="1" xfId="0" applyNumberFormat="1" applyFont="1" applyFill="1" applyBorder="1" applyProtection="1">
      <alignment vertical="center"/>
      <protection locked="0"/>
    </xf>
    <xf numFmtId="14" fontId="4" fillId="8" borderId="1" xfId="0" applyNumberFormat="1" applyFont="1" applyFill="1" applyBorder="1" applyAlignment="1" applyProtection="1">
      <alignment horizontal="center" vertical="center"/>
      <protection locked="0"/>
    </xf>
    <xf numFmtId="0" fontId="4" fillId="8" borderId="1" xfId="0" applyFont="1" applyFill="1" applyBorder="1" applyAlignment="1" applyProtection="1">
      <alignment horizontal="center" vertical="center"/>
      <protection locked="0"/>
    </xf>
    <xf numFmtId="180" fontId="4" fillId="0" borderId="7" xfId="0" applyNumberFormat="1" applyFont="1" applyBorder="1" applyAlignment="1" applyProtection="1">
      <alignment horizontal="center" vertical="center"/>
    </xf>
    <xf numFmtId="180" fontId="4" fillId="0" borderId="1" xfId="0" applyNumberFormat="1" applyFont="1" applyBorder="1" applyAlignment="1" applyProtection="1">
      <alignment horizontal="center" vertical="center"/>
      <protection locked="0"/>
    </xf>
    <xf numFmtId="0" fontId="7" fillId="0" borderId="1" xfId="0" applyFont="1" applyBorder="1">
      <alignment vertical="center"/>
    </xf>
    <xf numFmtId="0" fontId="17" fillId="0" borderId="0" xfId="4" applyFont="1" applyFill="1" applyAlignment="1" applyProtection="1">
      <alignment vertical="center"/>
      <protection locked="0"/>
    </xf>
    <xf numFmtId="0" fontId="15" fillId="0" borderId="0" xfId="4" applyFont="1" applyFill="1">
      <alignment vertical="center"/>
    </xf>
    <xf numFmtId="0" fontId="22" fillId="0" borderId="0" xfId="0" applyFont="1" applyAlignment="1">
      <alignment vertical="center" wrapText="1"/>
    </xf>
    <xf numFmtId="14" fontId="10" fillId="4" borderId="1" xfId="0" applyNumberFormat="1" applyFont="1" applyFill="1" applyBorder="1" applyAlignment="1">
      <alignment horizontal="center" vertical="center" wrapText="1"/>
    </xf>
    <xf numFmtId="0" fontId="10" fillId="0" borderId="0" xfId="0" applyFont="1">
      <alignment vertical="center"/>
    </xf>
    <xf numFmtId="0" fontId="10" fillId="4" borderId="1" xfId="0" applyFont="1" applyFill="1" applyBorder="1" applyAlignment="1">
      <alignment horizontal="center" vertical="center" wrapText="1"/>
    </xf>
    <xf numFmtId="0" fontId="16" fillId="0" borderId="1" xfId="5" applyFont="1" applyFill="1" applyBorder="1" applyAlignment="1">
      <alignment vertical="center" wrapText="1"/>
    </xf>
    <xf numFmtId="0" fontId="15" fillId="0" borderId="1" xfId="4" applyFont="1" applyFill="1" applyBorder="1">
      <alignment vertical="center"/>
    </xf>
    <xf numFmtId="0" fontId="10" fillId="0" borderId="1" xfId="0" applyFont="1" applyBorder="1">
      <alignment vertical="center"/>
    </xf>
    <xf numFmtId="0" fontId="0" fillId="0" borderId="5" xfId="0" applyBorder="1">
      <alignment vertical="center"/>
    </xf>
    <xf numFmtId="180" fontId="4" fillId="0" borderId="27" xfId="0" applyNumberFormat="1" applyFont="1" applyBorder="1" applyAlignment="1" applyProtection="1">
      <alignment horizontal="center" vertical="center"/>
    </xf>
    <xf numFmtId="0" fontId="4" fillId="0" borderId="3" xfId="2" applyNumberFormat="1" applyFont="1" applyBorder="1" applyAlignment="1" applyProtection="1">
      <alignment horizontal="center" vertical="center" wrapText="1"/>
      <protection locked="0"/>
    </xf>
    <xf numFmtId="176" fontId="0" fillId="7" borderId="3" xfId="0" applyNumberFormat="1" applyFill="1" applyBorder="1" applyAlignment="1">
      <alignment horizontal="center" vertical="center"/>
    </xf>
    <xf numFmtId="14" fontId="4" fillId="0" borderId="1" xfId="0" applyNumberFormat="1" applyFont="1" applyBorder="1" applyProtection="1">
      <alignment vertical="center"/>
      <protection locked="0"/>
    </xf>
    <xf numFmtId="176" fontId="4" fillId="7" borderId="3" xfId="0" applyNumberFormat="1" applyFont="1" applyFill="1" applyBorder="1" applyAlignment="1" applyProtection="1">
      <alignment horizontal="center" vertical="center"/>
    </xf>
    <xf numFmtId="180" fontId="4" fillId="0" borderId="12" xfId="0" applyNumberFormat="1" applyFont="1" applyBorder="1" applyAlignment="1" applyProtection="1">
      <alignment horizontal="center" vertical="center"/>
      <protection locked="0"/>
    </xf>
    <xf numFmtId="0" fontId="4" fillId="4" borderId="1" xfId="0" applyFont="1" applyFill="1" applyBorder="1" applyAlignment="1" applyProtection="1">
      <alignment horizontal="center" vertical="center" wrapText="1"/>
    </xf>
    <xf numFmtId="0" fontId="4" fillId="4" borderId="1" xfId="0" applyFont="1" applyFill="1" applyBorder="1" applyAlignment="1" applyProtection="1">
      <alignment horizontal="center" vertical="center" wrapText="1"/>
    </xf>
    <xf numFmtId="0" fontId="4" fillId="7" borderId="1" xfId="0" applyNumberFormat="1" applyFont="1" applyFill="1" applyBorder="1" applyAlignment="1" applyProtection="1">
      <alignment horizontal="center" vertical="center" wrapText="1"/>
    </xf>
    <xf numFmtId="0" fontId="9" fillId="0" borderId="1" xfId="0" applyFont="1" applyBorder="1">
      <alignment vertical="center"/>
    </xf>
    <xf numFmtId="0" fontId="9" fillId="0" borderId="1" xfId="0" applyFont="1" applyBorder="1" applyAlignment="1">
      <alignment horizontal="center" vertical="center"/>
    </xf>
    <xf numFmtId="14" fontId="9" fillId="0" borderId="1" xfId="0" applyNumberFormat="1" applyFont="1" applyBorder="1" applyAlignment="1">
      <alignment horizontal="center" vertical="center"/>
    </xf>
    <xf numFmtId="177" fontId="4" fillId="0" borderId="1" xfId="2" applyNumberFormat="1" applyFont="1" applyBorder="1" applyAlignment="1" applyProtection="1">
      <alignment horizontal="center" vertical="center" wrapText="1"/>
      <protection locked="0"/>
    </xf>
    <xf numFmtId="0" fontId="4" fillId="0" borderId="1" xfId="0" applyFont="1" applyFill="1" applyBorder="1" applyAlignment="1" applyProtection="1">
      <alignment horizontal="center" vertical="center" shrinkToFit="1"/>
      <protection hidden="1"/>
    </xf>
    <xf numFmtId="182" fontId="4" fillId="7" borderId="1" xfId="0" applyNumberFormat="1" applyFont="1" applyFill="1" applyBorder="1" applyAlignment="1" applyProtection="1">
      <alignment horizontal="center" vertical="center"/>
    </xf>
    <xf numFmtId="0" fontId="15" fillId="0" borderId="0" xfId="4" applyFont="1" applyFill="1" applyBorder="1" applyAlignment="1" applyProtection="1">
      <alignment horizontal="left" vertical="center" indent="2"/>
      <protection locked="0"/>
    </xf>
    <xf numFmtId="0" fontId="14" fillId="0" borderId="0" xfId="4" applyFont="1" applyFill="1" applyBorder="1" applyAlignment="1" applyProtection="1">
      <alignment vertical="center" wrapText="1"/>
      <protection locked="0"/>
    </xf>
    <xf numFmtId="176" fontId="4" fillId="7" borderId="1" xfId="0" applyNumberFormat="1" applyFont="1" applyFill="1" applyBorder="1" applyAlignment="1" applyProtection="1">
      <alignment horizontal="center" vertical="center" wrapText="1"/>
    </xf>
    <xf numFmtId="176" fontId="4" fillId="7" borderId="1" xfId="0" applyNumberFormat="1" applyFont="1" applyFill="1" applyBorder="1" applyAlignment="1" applyProtection="1">
      <alignment horizontal="center" vertical="center"/>
    </xf>
    <xf numFmtId="0" fontId="10" fillId="4" borderId="3" xfId="0" applyFont="1" applyFill="1" applyBorder="1" applyAlignment="1" applyProtection="1">
      <alignment horizontal="center" vertical="center" wrapText="1"/>
    </xf>
    <xf numFmtId="0" fontId="10" fillId="4" borderId="1" xfId="0" applyFont="1" applyFill="1" applyBorder="1" applyAlignment="1" applyProtection="1">
      <alignment horizontal="center" vertical="center" wrapText="1"/>
    </xf>
    <xf numFmtId="3" fontId="4" fillId="7" borderId="1" xfId="0" applyNumberFormat="1" applyFont="1" applyFill="1" applyBorder="1" applyAlignment="1" applyProtection="1">
      <alignment horizontal="center" vertical="center"/>
      <protection hidden="1"/>
    </xf>
    <xf numFmtId="0" fontId="10" fillId="0" borderId="1" xfId="0" applyNumberFormat="1" applyFont="1" applyBorder="1" applyAlignment="1" applyProtection="1">
      <alignment horizontal="center" vertical="center"/>
    </xf>
    <xf numFmtId="0" fontId="10" fillId="0" borderId="1" xfId="0" applyFont="1" applyBorder="1" applyAlignment="1" applyProtection="1">
      <alignment horizontal="center" vertical="center"/>
    </xf>
    <xf numFmtId="0" fontId="11" fillId="0" borderId="1" xfId="0" applyFont="1" applyBorder="1" applyAlignment="1" applyProtection="1">
      <alignment horizontal="center" vertical="center"/>
    </xf>
    <xf numFmtId="177" fontId="10" fillId="7" borderId="1" xfId="2" applyNumberFormat="1" applyFont="1" applyFill="1" applyBorder="1" applyAlignment="1" applyProtection="1">
      <alignment horizontal="center" vertical="center"/>
    </xf>
    <xf numFmtId="0" fontId="0" fillId="0" borderId="1" xfId="0" applyBorder="1" applyAlignment="1">
      <alignment horizontal="left" vertical="center"/>
    </xf>
    <xf numFmtId="178" fontId="4" fillId="0" borderId="3" xfId="0" applyNumberFormat="1" applyFont="1" applyFill="1" applyBorder="1" applyAlignment="1" applyProtection="1">
      <alignment horizontal="center" vertical="center"/>
      <protection locked="0"/>
    </xf>
    <xf numFmtId="3" fontId="4" fillId="0" borderId="1" xfId="0" applyNumberFormat="1" applyFont="1" applyBorder="1" applyAlignment="1" applyProtection="1">
      <alignment horizontal="left" vertical="center" wrapText="1"/>
      <protection locked="0"/>
    </xf>
    <xf numFmtId="0" fontId="4" fillId="0" borderId="1" xfId="0" applyFont="1" applyBorder="1" applyAlignment="1" applyProtection="1">
      <alignment horizontal="left" vertical="center"/>
      <protection locked="0"/>
    </xf>
    <xf numFmtId="0" fontId="4" fillId="0" borderId="1" xfId="0" applyFont="1" applyBorder="1" applyAlignment="1">
      <alignment horizontal="center" vertical="center" shrinkToFit="1"/>
    </xf>
    <xf numFmtId="183" fontId="4" fillId="7" borderId="1" xfId="6" applyNumberFormat="1" applyFont="1" applyFill="1" applyBorder="1" applyProtection="1">
      <alignment vertical="center"/>
      <protection hidden="1"/>
    </xf>
    <xf numFmtId="0" fontId="4" fillId="0" borderId="3" xfId="2" applyNumberFormat="1" applyFont="1" applyBorder="1" applyAlignment="1" applyProtection="1">
      <alignment horizontal="left" vertical="center" wrapText="1"/>
      <protection locked="0"/>
    </xf>
    <xf numFmtId="0" fontId="4" fillId="0" borderId="1" xfId="0" applyFont="1" applyBorder="1" applyAlignment="1" applyProtection="1">
      <alignment vertical="center" shrinkToFit="1"/>
      <protection locked="0"/>
    </xf>
    <xf numFmtId="183" fontId="4" fillId="0" borderId="1" xfId="0" applyNumberFormat="1" applyFont="1" applyBorder="1" applyProtection="1">
      <alignment vertical="center"/>
      <protection locked="0"/>
    </xf>
    <xf numFmtId="183" fontId="4" fillId="0" borderId="1" xfId="1" applyNumberFormat="1" applyFont="1" applyFill="1" applyBorder="1" applyProtection="1">
      <alignment vertical="center"/>
      <protection locked="0"/>
    </xf>
    <xf numFmtId="183" fontId="4" fillId="0" borderId="5" xfId="1" applyNumberFormat="1" applyFont="1" applyFill="1" applyBorder="1" applyProtection="1">
      <alignment vertical="center"/>
      <protection locked="0"/>
    </xf>
    <xf numFmtId="183" fontId="4" fillId="7" borderId="1" xfId="1" applyNumberFormat="1" applyFont="1" applyFill="1" applyBorder="1" applyProtection="1">
      <alignment vertical="center"/>
      <protection hidden="1"/>
    </xf>
    <xf numFmtId="183" fontId="4" fillId="0" borderId="3" xfId="1" applyNumberFormat="1" applyFont="1" applyFill="1" applyBorder="1" applyProtection="1">
      <alignment vertical="center"/>
      <protection locked="0"/>
    </xf>
    <xf numFmtId="0" fontId="4" fillId="0" borderId="12" xfId="0" applyFont="1" applyBorder="1" applyAlignment="1" applyProtection="1">
      <alignment horizontal="center" vertical="center" shrinkToFit="1"/>
      <protection locked="0"/>
    </xf>
    <xf numFmtId="0" fontId="4" fillId="0" borderId="4" xfId="0" applyFont="1" applyBorder="1" applyAlignment="1" applyProtection="1">
      <alignment horizontal="center" vertical="center" wrapText="1"/>
      <protection locked="0"/>
    </xf>
    <xf numFmtId="0" fontId="4" fillId="0" borderId="31" xfId="0" applyFont="1" applyBorder="1" applyAlignment="1" applyProtection="1">
      <alignment horizontal="left" vertical="center" wrapText="1"/>
      <protection locked="0"/>
    </xf>
    <xf numFmtId="179" fontId="4" fillId="7" borderId="32" xfId="0" applyNumberFormat="1" applyFont="1" applyFill="1" applyBorder="1" applyAlignment="1" applyProtection="1">
      <alignment horizontal="center" vertical="center"/>
      <protection hidden="1"/>
    </xf>
    <xf numFmtId="3" fontId="4" fillId="0" borderId="1" xfId="0" applyNumberFormat="1" applyFont="1" applyFill="1" applyBorder="1" applyAlignment="1" applyProtection="1">
      <alignment horizontal="center" vertical="center"/>
      <protection hidden="1"/>
    </xf>
    <xf numFmtId="0" fontId="10" fillId="4" borderId="1" xfId="0" applyNumberFormat="1" applyFont="1" applyFill="1" applyBorder="1" applyAlignment="1" applyProtection="1">
      <alignment horizontal="center" vertical="center" wrapText="1"/>
    </xf>
    <xf numFmtId="0" fontId="10" fillId="4" borderId="3" xfId="0" applyFont="1" applyFill="1" applyBorder="1" applyAlignment="1" applyProtection="1">
      <alignment horizontal="center" vertical="center" wrapText="1"/>
    </xf>
    <xf numFmtId="0" fontId="10" fillId="4" borderId="5" xfId="0" applyFont="1" applyFill="1" applyBorder="1" applyAlignment="1" applyProtection="1">
      <alignment horizontal="center" vertical="center" wrapText="1"/>
    </xf>
    <xf numFmtId="0" fontId="10" fillId="4" borderId="3" xfId="0" applyNumberFormat="1" applyFont="1" applyFill="1" applyBorder="1" applyAlignment="1" applyProtection="1">
      <alignment horizontal="center" vertical="center" wrapText="1"/>
    </xf>
    <xf numFmtId="0" fontId="10" fillId="4" borderId="5" xfId="0" applyNumberFormat="1" applyFont="1" applyFill="1" applyBorder="1" applyAlignment="1" applyProtection="1">
      <alignment horizontal="center" vertical="center" wrapText="1"/>
    </xf>
    <xf numFmtId="0" fontId="10" fillId="4" borderId="6" xfId="0" applyFont="1" applyFill="1" applyBorder="1" applyAlignment="1" applyProtection="1">
      <alignment horizontal="center" vertical="center" wrapText="1"/>
    </xf>
    <xf numFmtId="0" fontId="10" fillId="4" borderId="1" xfId="0" applyFont="1" applyFill="1" applyBorder="1" applyAlignment="1" applyProtection="1">
      <alignment horizontal="center" vertical="center" wrapText="1"/>
    </xf>
    <xf numFmtId="0" fontId="16" fillId="0" borderId="1" xfId="1" applyNumberFormat="1" applyFont="1" applyFill="1" applyBorder="1" applyAlignment="1">
      <alignment vertical="center" wrapText="1"/>
    </xf>
    <xf numFmtId="0" fontId="19" fillId="0" borderId="0" xfId="0" applyFont="1">
      <alignment vertical="center"/>
    </xf>
    <xf numFmtId="0" fontId="4" fillId="0" borderId="3" xfId="2" applyNumberFormat="1" applyFont="1" applyFill="1" applyBorder="1" applyAlignment="1" applyProtection="1">
      <alignment vertical="center" wrapText="1"/>
      <protection locked="0"/>
    </xf>
    <xf numFmtId="0" fontId="10" fillId="4" borderId="1" xfId="0" applyFont="1" applyFill="1" applyBorder="1" applyAlignment="1">
      <alignment horizontal="center" vertical="center"/>
    </xf>
    <xf numFmtId="0" fontId="10" fillId="4" borderId="3" xfId="0" applyFont="1" applyFill="1" applyBorder="1" applyAlignment="1">
      <alignment horizontal="center" vertical="center"/>
    </xf>
    <xf numFmtId="0" fontId="9" fillId="5" borderId="6" xfId="0" applyFont="1" applyFill="1" applyBorder="1" applyAlignment="1">
      <alignment horizontal="center" vertical="center"/>
    </xf>
    <xf numFmtId="0" fontId="10" fillId="4" borderId="1" xfId="0" applyNumberFormat="1" applyFont="1" applyFill="1" applyBorder="1" applyAlignment="1" applyProtection="1">
      <alignment horizontal="center" vertical="center" wrapText="1"/>
    </xf>
    <xf numFmtId="0" fontId="16" fillId="5" borderId="1" xfId="0" applyFont="1" applyFill="1" applyBorder="1" applyAlignment="1" applyProtection="1">
      <alignment horizontal="center" vertical="center" wrapText="1"/>
    </xf>
    <xf numFmtId="182" fontId="4" fillId="7" borderId="1" xfId="0" applyNumberFormat="1" applyFont="1" applyFill="1" applyBorder="1" applyAlignment="1" applyProtection="1">
      <alignment horizontal="center" vertical="center"/>
      <protection hidden="1"/>
    </xf>
    <xf numFmtId="182" fontId="4" fillId="7" borderId="1" xfId="0" applyNumberFormat="1" applyFont="1" applyFill="1" applyBorder="1" applyProtection="1">
      <alignment vertical="center"/>
      <protection hidden="1"/>
    </xf>
    <xf numFmtId="3" fontId="4" fillId="7" borderId="3" xfId="0" applyNumberFormat="1" applyFont="1" applyFill="1" applyBorder="1" applyProtection="1">
      <alignment vertical="center"/>
      <protection hidden="1"/>
    </xf>
    <xf numFmtId="14" fontId="4" fillId="0" borderId="3" xfId="0" applyNumberFormat="1" applyFont="1" applyFill="1" applyBorder="1" applyAlignment="1" applyProtection="1">
      <alignment horizontal="center" vertical="center"/>
      <protection locked="0"/>
    </xf>
    <xf numFmtId="3" fontId="4" fillId="7" borderId="1" xfId="1" applyNumberFormat="1" applyFont="1" applyFill="1" applyBorder="1" applyProtection="1">
      <alignment vertical="center"/>
      <protection hidden="1"/>
    </xf>
    <xf numFmtId="3" fontId="4" fillId="0" borderId="1" xfId="1" applyNumberFormat="1" applyFont="1" applyBorder="1" applyProtection="1">
      <alignment vertical="center"/>
      <protection locked="0"/>
    </xf>
    <xf numFmtId="3" fontId="10" fillId="0" borderId="1" xfId="1" applyNumberFormat="1" applyFont="1" applyBorder="1" applyProtection="1">
      <alignment vertical="center"/>
    </xf>
    <xf numFmtId="184" fontId="4" fillId="7" borderId="1" xfId="0" applyNumberFormat="1" applyFont="1" applyFill="1" applyBorder="1" applyAlignment="1" applyProtection="1">
      <alignment horizontal="center" vertical="center"/>
      <protection hidden="1"/>
    </xf>
    <xf numFmtId="0" fontId="4" fillId="0" borderId="1" xfId="0" applyFont="1" applyFill="1" applyBorder="1" applyAlignment="1" applyProtection="1">
      <alignment horizontal="left" vertical="center" wrapText="1"/>
      <protection locked="0"/>
    </xf>
    <xf numFmtId="0" fontId="0" fillId="0" borderId="0" xfId="0" applyFill="1">
      <alignment vertical="center"/>
    </xf>
    <xf numFmtId="0" fontId="13" fillId="0" borderId="0" xfId="0" applyFont="1" applyFill="1" applyProtection="1">
      <alignment vertical="center"/>
      <protection locked="0"/>
    </xf>
    <xf numFmtId="0" fontId="10" fillId="0" borderId="0" xfId="0" applyFont="1" applyFill="1" applyProtection="1">
      <alignment vertical="center"/>
      <protection locked="0"/>
    </xf>
    <xf numFmtId="0" fontId="24" fillId="0" borderId="7" xfId="0" applyFont="1" applyFill="1" applyBorder="1" applyAlignment="1" applyProtection="1">
      <alignment vertical="center" wrapText="1"/>
      <protection locked="0"/>
    </xf>
    <xf numFmtId="0" fontId="10" fillId="0" borderId="24" xfId="0" applyFont="1" applyFill="1" applyBorder="1" applyAlignment="1">
      <alignment horizontal="center" vertical="center" wrapText="1"/>
    </xf>
    <xf numFmtId="0" fontId="10" fillId="0" borderId="0" xfId="0" applyFont="1" applyFill="1" applyBorder="1" applyAlignment="1" applyProtection="1">
      <alignment horizontal="center" vertical="center" wrapText="1"/>
      <protection locked="0"/>
    </xf>
    <xf numFmtId="0" fontId="27" fillId="0" borderId="0" xfId="0" applyFont="1" applyFill="1">
      <alignment vertical="center"/>
    </xf>
    <xf numFmtId="0" fontId="19" fillId="0" borderId="0" xfId="0" applyFont="1" applyFill="1">
      <alignment vertical="center"/>
    </xf>
    <xf numFmtId="0" fontId="16" fillId="0" borderId="17" xfId="5" applyFont="1" applyFill="1" applyBorder="1" applyAlignment="1">
      <alignment vertical="center" wrapText="1"/>
    </xf>
    <xf numFmtId="0" fontId="10" fillId="0" borderId="0" xfId="0" applyFont="1" applyFill="1" applyBorder="1" applyAlignment="1">
      <alignment horizontal="center" vertical="center" wrapText="1"/>
    </xf>
    <xf numFmtId="0" fontId="10" fillId="0" borderId="1" xfId="0" applyFont="1" applyBorder="1" applyAlignment="1" applyProtection="1">
      <alignment horizontal="center" vertical="center" wrapText="1"/>
      <protection locked="0"/>
    </xf>
    <xf numFmtId="0" fontId="15" fillId="0" borderId="0" xfId="4" applyFont="1" applyFill="1" applyAlignment="1" applyProtection="1">
      <alignment vertical="center" wrapText="1"/>
      <protection locked="0"/>
    </xf>
    <xf numFmtId="0" fontId="10" fillId="4" borderId="1" xfId="0" applyFont="1" applyFill="1" applyBorder="1" applyAlignment="1" applyProtection="1">
      <alignment horizontal="center" vertical="center" wrapText="1"/>
    </xf>
    <xf numFmtId="0" fontId="11" fillId="0" borderId="0" xfId="0" applyFont="1" applyFill="1" applyBorder="1" applyAlignment="1">
      <alignment vertical="center" wrapText="1"/>
    </xf>
    <xf numFmtId="0" fontId="16" fillId="0" borderId="2" xfId="1" applyNumberFormat="1" applyFont="1" applyFill="1" applyBorder="1" applyAlignment="1">
      <alignment vertical="center" wrapText="1"/>
    </xf>
    <xf numFmtId="0" fontId="16" fillId="0" borderId="1" xfId="0" applyFont="1" applyBorder="1" applyAlignment="1" applyProtection="1">
      <alignment horizontal="center" vertical="center"/>
      <protection locked="0"/>
    </xf>
    <xf numFmtId="177" fontId="16" fillId="0" borderId="1" xfId="2" applyNumberFormat="1" applyFont="1" applyBorder="1" applyAlignment="1" applyProtection="1">
      <alignment vertical="center"/>
      <protection locked="0"/>
    </xf>
    <xf numFmtId="3" fontId="16" fillId="6" borderId="1" xfId="0" applyNumberFormat="1" applyFont="1" applyFill="1" applyBorder="1" applyAlignment="1" applyProtection="1">
      <alignment vertical="center"/>
      <protection hidden="1"/>
    </xf>
    <xf numFmtId="3" fontId="16" fillId="0" borderId="1" xfId="0" applyNumberFormat="1" applyFont="1" applyBorder="1" applyAlignment="1" applyProtection="1">
      <alignment vertical="center"/>
      <protection locked="0"/>
    </xf>
    <xf numFmtId="0" fontId="10" fillId="0" borderId="1" xfId="0" applyFont="1" applyBorder="1" applyAlignment="1" applyProtection="1">
      <alignment vertical="center" wrapText="1"/>
    </xf>
    <xf numFmtId="0" fontId="10" fillId="0" borderId="1" xfId="0" applyFont="1" applyBorder="1" applyProtection="1">
      <alignment vertical="center"/>
    </xf>
    <xf numFmtId="0" fontId="10" fillId="0" borderId="1" xfId="0" applyFont="1" applyBorder="1" applyAlignment="1" applyProtection="1">
      <alignment vertical="center" wrapText="1"/>
      <protection locked="0"/>
    </xf>
    <xf numFmtId="0" fontId="4" fillId="0" borderId="3" xfId="0" applyNumberFormat="1" applyFont="1" applyFill="1" applyBorder="1" applyAlignment="1" applyProtection="1">
      <alignment horizontal="center" vertical="center"/>
      <protection locked="0"/>
    </xf>
    <xf numFmtId="0" fontId="30" fillId="0" borderId="0" xfId="4" applyFont="1" applyFill="1">
      <alignment vertical="center"/>
    </xf>
    <xf numFmtId="0" fontId="31" fillId="0" borderId="0" xfId="0" applyFont="1">
      <alignment vertical="center"/>
    </xf>
    <xf numFmtId="0" fontId="10" fillId="4" borderId="1" xfId="0" applyFont="1" applyFill="1" applyBorder="1" applyAlignment="1" applyProtection="1">
      <alignment horizontal="center" vertical="center" wrapText="1"/>
    </xf>
    <xf numFmtId="0" fontId="10" fillId="4" borderId="3" xfId="0" applyNumberFormat="1" applyFont="1" applyFill="1" applyBorder="1" applyAlignment="1" applyProtection="1">
      <alignment horizontal="center" vertical="center" wrapText="1"/>
    </xf>
    <xf numFmtId="0" fontId="4" fillId="0" borderId="1" xfId="0" applyFont="1" applyBorder="1" applyAlignment="1">
      <alignment horizontal="center" vertical="center" wrapText="1"/>
    </xf>
    <xf numFmtId="0" fontId="4" fillId="0" borderId="1" xfId="0" applyFont="1" applyFill="1" applyBorder="1" applyAlignment="1" applyProtection="1">
      <alignment vertical="center" wrapText="1"/>
      <protection locked="0"/>
    </xf>
    <xf numFmtId="14" fontId="4" fillId="0" borderId="1" xfId="0" applyNumberFormat="1" applyFont="1" applyFill="1" applyBorder="1" applyAlignment="1" applyProtection="1">
      <alignment horizontal="center" vertical="center"/>
      <protection locked="0"/>
    </xf>
    <xf numFmtId="41" fontId="4" fillId="0" borderId="1" xfId="1" applyFont="1" applyFill="1" applyBorder="1" applyAlignment="1" applyProtection="1">
      <alignment horizontal="left" vertical="center" wrapText="1"/>
      <protection locked="0"/>
    </xf>
    <xf numFmtId="0" fontId="10" fillId="4" borderId="1" xfId="0" applyNumberFormat="1" applyFont="1" applyFill="1" applyBorder="1" applyAlignment="1" applyProtection="1">
      <alignment horizontal="center" vertical="center" wrapText="1"/>
    </xf>
    <xf numFmtId="0" fontId="10" fillId="4" borderId="3" xfId="0" applyNumberFormat="1" applyFont="1" applyFill="1" applyBorder="1" applyAlignment="1" applyProtection="1">
      <alignment horizontal="center" vertical="center" wrapText="1"/>
    </xf>
    <xf numFmtId="0" fontId="10" fillId="4" borderId="1" xfId="0" applyFont="1" applyFill="1" applyBorder="1" applyAlignment="1" applyProtection="1">
      <alignment horizontal="center" vertical="center" wrapText="1"/>
    </xf>
    <xf numFmtId="0" fontId="10" fillId="4" borderId="1" xfId="0" applyFont="1" applyFill="1" applyBorder="1" applyAlignment="1" applyProtection="1">
      <alignment horizontal="center" vertical="center" wrapText="1"/>
    </xf>
    <xf numFmtId="0" fontId="4" fillId="0" borderId="1" xfId="0" applyFont="1" applyFill="1" applyBorder="1" applyAlignment="1" applyProtection="1">
      <alignment horizontal="center" vertical="center" wrapText="1"/>
      <protection locked="0"/>
    </xf>
    <xf numFmtId="0" fontId="4" fillId="0" borderId="1" xfId="0" applyNumberFormat="1" applyFont="1" applyFill="1" applyBorder="1" applyAlignment="1" applyProtection="1">
      <alignment horizontal="center" vertical="center" wrapText="1"/>
      <protection locked="0"/>
    </xf>
    <xf numFmtId="177" fontId="4" fillId="0" borderId="1" xfId="2" applyNumberFormat="1" applyFont="1" applyFill="1" applyBorder="1" applyAlignment="1" applyProtection="1">
      <alignment horizontal="center" vertical="center"/>
      <protection locked="0"/>
    </xf>
    <xf numFmtId="0" fontId="4" fillId="0" borderId="1" xfId="0" applyFont="1" applyFill="1" applyBorder="1" applyProtection="1">
      <alignment vertical="center"/>
      <protection locked="0"/>
    </xf>
    <xf numFmtId="14" fontId="4" fillId="0" borderId="1" xfId="0" applyNumberFormat="1" applyFont="1" applyFill="1" applyBorder="1" applyAlignment="1" applyProtection="1">
      <alignment horizontal="center" vertical="center" wrapText="1"/>
      <protection locked="0"/>
    </xf>
    <xf numFmtId="0" fontId="4" fillId="0" borderId="1" xfId="0" applyNumberFormat="1" applyFont="1" applyFill="1" applyBorder="1" applyAlignment="1" applyProtection="1">
      <alignment vertical="center" wrapText="1"/>
      <protection locked="0"/>
    </xf>
    <xf numFmtId="14" fontId="9" fillId="5" borderId="6" xfId="0" applyNumberFormat="1" applyFont="1" applyFill="1" applyBorder="1" applyAlignment="1">
      <alignment horizontal="center" vertical="center" wrapText="1"/>
    </xf>
    <xf numFmtId="14" fontId="0" fillId="0" borderId="0" xfId="0" applyNumberFormat="1">
      <alignment vertical="center"/>
    </xf>
    <xf numFmtId="0" fontId="4" fillId="0" borderId="0" xfId="0" applyFont="1" applyFill="1">
      <alignment vertical="center"/>
    </xf>
    <xf numFmtId="3" fontId="4" fillId="0" borderId="0" xfId="0" applyNumberFormat="1" applyFont="1" applyFill="1">
      <alignment vertical="center"/>
    </xf>
    <xf numFmtId="0" fontId="10" fillId="4" borderId="1" xfId="0" applyNumberFormat="1" applyFont="1" applyFill="1" applyBorder="1" applyAlignment="1" applyProtection="1">
      <alignment horizontal="center" vertical="center" wrapText="1"/>
    </xf>
    <xf numFmtId="41" fontId="4" fillId="0" borderId="1" xfId="1" applyFont="1" applyFill="1" applyBorder="1" applyAlignment="1" applyProtection="1">
      <alignment vertical="center" wrapText="1"/>
      <protection locked="0"/>
    </xf>
    <xf numFmtId="0" fontId="10" fillId="4" borderId="1" xfId="0" applyFont="1" applyFill="1" applyBorder="1" applyAlignment="1" applyProtection="1">
      <alignment horizontal="center" vertical="center" wrapText="1"/>
    </xf>
    <xf numFmtId="0" fontId="10" fillId="4" borderId="3" xfId="0" applyFont="1" applyFill="1" applyBorder="1" applyAlignment="1" applyProtection="1">
      <alignment horizontal="center" vertical="center" wrapText="1"/>
    </xf>
    <xf numFmtId="0" fontId="10" fillId="4" borderId="4" xfId="0" applyFont="1" applyFill="1" applyBorder="1" applyAlignment="1" applyProtection="1">
      <alignment horizontal="center" vertical="center" wrapText="1"/>
    </xf>
    <xf numFmtId="0" fontId="10" fillId="4" borderId="2" xfId="0" applyFont="1" applyFill="1" applyBorder="1" applyAlignment="1" applyProtection="1">
      <alignment horizontal="center" vertical="center" wrapText="1"/>
    </xf>
    <xf numFmtId="0" fontId="10" fillId="4" borderId="6" xfId="0" applyFont="1" applyFill="1" applyBorder="1" applyAlignment="1" applyProtection="1">
      <alignment horizontal="center" vertical="center" wrapText="1"/>
    </xf>
    <xf numFmtId="0" fontId="10" fillId="4" borderId="1" xfId="0" applyFont="1" applyFill="1" applyBorder="1" applyAlignment="1" applyProtection="1">
      <alignment horizontal="center" vertical="center" wrapText="1"/>
    </xf>
    <xf numFmtId="0" fontId="10" fillId="4" borderId="1" xfId="0" applyNumberFormat="1" applyFont="1" applyFill="1" applyBorder="1" applyAlignment="1" applyProtection="1">
      <alignment horizontal="center" vertical="center" wrapText="1"/>
    </xf>
    <xf numFmtId="0" fontId="4" fillId="0" borderId="5" xfId="0" applyFont="1" applyFill="1" applyBorder="1" applyAlignment="1" applyProtection="1">
      <alignment vertical="center" wrapText="1"/>
      <protection locked="0"/>
    </xf>
    <xf numFmtId="0" fontId="4" fillId="0" borderId="3" xfId="2" applyNumberFormat="1" applyFont="1" applyFill="1" applyBorder="1" applyAlignment="1" applyProtection="1">
      <alignment horizontal="left" vertical="center" wrapText="1"/>
      <protection locked="0"/>
    </xf>
    <xf numFmtId="0" fontId="4" fillId="0" borderId="31" xfId="0" applyFont="1" applyFill="1" applyBorder="1" applyAlignment="1" applyProtection="1">
      <alignment horizontal="left" vertical="center" wrapText="1"/>
      <protection locked="0"/>
    </xf>
    <xf numFmtId="0" fontId="4" fillId="0" borderId="3" xfId="0" applyFont="1" applyFill="1" applyBorder="1" applyAlignment="1" applyProtection="1">
      <alignment horizontal="center" vertical="center" wrapText="1"/>
      <protection locked="0"/>
    </xf>
    <xf numFmtId="0" fontId="4" fillId="4" borderId="0" xfId="0" applyFont="1" applyFill="1">
      <alignment vertical="center"/>
    </xf>
    <xf numFmtId="0" fontId="10" fillId="4" borderId="31" xfId="0" applyFont="1" applyFill="1" applyBorder="1" applyAlignment="1" applyProtection="1">
      <alignment horizontal="center" vertical="center" wrapText="1"/>
    </xf>
    <xf numFmtId="0" fontId="10" fillId="4" borderId="32" xfId="0" applyFont="1" applyFill="1" applyBorder="1" applyAlignment="1" applyProtection="1">
      <alignment horizontal="center" vertical="center" wrapText="1"/>
    </xf>
    <xf numFmtId="0" fontId="0" fillId="0" borderId="5" xfId="0" applyFill="1" applyBorder="1">
      <alignment vertical="center"/>
    </xf>
    <xf numFmtId="180" fontId="10" fillId="4" borderId="2" xfId="0" applyNumberFormat="1" applyFont="1" applyFill="1" applyBorder="1" applyAlignment="1" applyProtection="1">
      <alignment horizontal="center" vertical="center" wrapText="1"/>
    </xf>
    <xf numFmtId="180" fontId="10" fillId="4" borderId="26" xfId="0" applyNumberFormat="1" applyFont="1" applyFill="1" applyBorder="1" applyAlignment="1" applyProtection="1">
      <alignment horizontal="center" vertical="center" wrapText="1"/>
    </xf>
    <xf numFmtId="180" fontId="10" fillId="4" borderId="28" xfId="0" applyNumberFormat="1" applyFont="1" applyFill="1" applyBorder="1" applyAlignment="1" applyProtection="1">
      <alignment horizontal="center" vertical="center" wrapText="1"/>
    </xf>
    <xf numFmtId="0" fontId="4" fillId="0" borderId="4" xfId="0" applyFont="1" applyFill="1" applyBorder="1" applyAlignment="1" applyProtection="1">
      <alignment horizontal="center" vertical="center" wrapText="1"/>
      <protection locked="0"/>
    </xf>
    <xf numFmtId="0" fontId="10" fillId="4" borderId="1" xfId="0" applyFont="1" applyFill="1" applyBorder="1" applyAlignment="1" applyProtection="1">
      <alignment horizontal="center" vertical="center" wrapText="1"/>
    </xf>
    <xf numFmtId="177" fontId="4" fillId="0" borderId="1" xfId="2" applyNumberFormat="1" applyFont="1" applyFill="1" applyBorder="1" applyProtection="1">
      <alignment vertical="center"/>
      <protection locked="0"/>
    </xf>
    <xf numFmtId="0" fontId="10" fillId="4" borderId="3" xfId="0" applyFont="1" applyFill="1" applyBorder="1" applyAlignment="1" applyProtection="1">
      <alignment horizontal="center" vertical="center" wrapText="1"/>
    </xf>
    <xf numFmtId="0" fontId="10" fillId="4" borderId="1" xfId="0" applyFont="1" applyFill="1" applyBorder="1" applyAlignment="1" applyProtection="1">
      <alignment horizontal="center" vertical="center" wrapText="1"/>
    </xf>
    <xf numFmtId="180" fontId="4" fillId="0" borderId="1" xfId="0" applyNumberFormat="1" applyFont="1" applyFill="1" applyBorder="1" applyAlignment="1" applyProtection="1">
      <alignment horizontal="center" vertical="center"/>
      <protection locked="0"/>
    </xf>
    <xf numFmtId="180" fontId="4" fillId="0" borderId="12" xfId="0" applyNumberFormat="1" applyFont="1" applyFill="1" applyBorder="1" applyAlignment="1" applyProtection="1">
      <alignment horizontal="center" vertical="center"/>
      <protection locked="0"/>
    </xf>
    <xf numFmtId="0" fontId="10" fillId="0" borderId="1" xfId="0" applyFont="1" applyFill="1" applyBorder="1" applyAlignment="1" applyProtection="1">
      <alignment horizontal="center" vertical="center" wrapText="1"/>
      <protection locked="0"/>
    </xf>
    <xf numFmtId="9" fontId="4" fillId="0" borderId="1" xfId="0" applyNumberFormat="1" applyFont="1" applyFill="1" applyBorder="1" applyAlignment="1" applyProtection="1">
      <alignment horizontal="center" vertical="center" wrapText="1"/>
      <protection locked="0"/>
    </xf>
    <xf numFmtId="3" fontId="4" fillId="0" borderId="1" xfId="1" applyNumberFormat="1" applyFont="1" applyFill="1" applyBorder="1" applyAlignment="1" applyProtection="1">
      <alignment vertical="center" wrapText="1"/>
      <protection locked="0"/>
    </xf>
    <xf numFmtId="177" fontId="4" fillId="0" borderId="1" xfId="0" applyNumberFormat="1" applyFont="1" applyFill="1" applyBorder="1" applyAlignment="1" applyProtection="1">
      <alignment vertical="center" wrapText="1"/>
      <protection locked="0"/>
    </xf>
    <xf numFmtId="0" fontId="16" fillId="0" borderId="1" xfId="0" applyFont="1" applyFill="1" applyBorder="1" applyAlignment="1" applyProtection="1">
      <alignment vertical="center"/>
      <protection locked="0"/>
    </xf>
    <xf numFmtId="0" fontId="16" fillId="0" borderId="1" xfId="0" applyFont="1" applyFill="1" applyBorder="1" applyAlignment="1" applyProtection="1">
      <alignment horizontal="center" vertical="center"/>
      <protection locked="0"/>
    </xf>
    <xf numFmtId="3" fontId="16" fillId="0" borderId="1" xfId="0" applyNumberFormat="1" applyFont="1" applyFill="1" applyBorder="1" applyAlignment="1" applyProtection="1">
      <alignment vertical="center"/>
      <protection locked="0"/>
    </xf>
    <xf numFmtId="0" fontId="10" fillId="4" borderId="1" xfId="0" applyNumberFormat="1" applyFont="1" applyFill="1" applyBorder="1" applyAlignment="1" applyProtection="1">
      <alignment horizontal="center" vertical="center" wrapText="1"/>
    </xf>
    <xf numFmtId="0" fontId="16" fillId="9" borderId="1" xfId="0" applyFont="1" applyFill="1" applyBorder="1" applyAlignment="1" applyProtection="1">
      <alignment horizontal="center" vertical="center" wrapText="1"/>
    </xf>
    <xf numFmtId="38" fontId="4" fillId="0" borderId="1" xfId="1" applyNumberFormat="1" applyFont="1" applyFill="1" applyBorder="1" applyProtection="1">
      <alignment vertical="center"/>
      <protection locked="0"/>
    </xf>
    <xf numFmtId="0" fontId="10" fillId="0" borderId="5" xfId="0" applyFont="1" applyFill="1" applyBorder="1" applyAlignment="1" applyProtection="1">
      <alignment horizontal="center" vertical="center" wrapText="1"/>
      <protection locked="0"/>
    </xf>
    <xf numFmtId="3" fontId="10" fillId="0" borderId="1" xfId="1" applyNumberFormat="1" applyFont="1" applyFill="1" applyBorder="1" applyAlignment="1" applyProtection="1">
      <alignment vertical="center" wrapText="1"/>
      <protection locked="0"/>
    </xf>
    <xf numFmtId="0" fontId="16" fillId="0" borderId="0" xfId="0" applyFont="1" applyFill="1" applyBorder="1" applyAlignment="1" applyProtection="1">
      <alignment horizontal="center" vertical="center"/>
      <protection locked="0"/>
    </xf>
    <xf numFmtId="3" fontId="0" fillId="0" borderId="0" xfId="0" applyNumberFormat="1">
      <alignment vertical="center"/>
    </xf>
    <xf numFmtId="0" fontId="10" fillId="4" borderId="3" xfId="0" applyNumberFormat="1" applyFont="1" applyFill="1" applyBorder="1" applyAlignment="1" applyProtection="1">
      <alignment horizontal="center" vertical="center" wrapText="1"/>
    </xf>
    <xf numFmtId="0" fontId="16" fillId="4" borderId="1" xfId="0" applyFont="1" applyFill="1" applyBorder="1" applyAlignment="1" applyProtection="1">
      <alignment vertical="center"/>
      <protection locked="0"/>
    </xf>
    <xf numFmtId="0" fontId="16" fillId="4" borderId="1" xfId="0" applyFont="1" applyFill="1" applyBorder="1" applyAlignment="1" applyProtection="1">
      <alignment horizontal="center" vertical="center"/>
      <protection locked="0"/>
    </xf>
    <xf numFmtId="177" fontId="16" fillId="4" borderId="1" xfId="2" applyNumberFormat="1" applyFont="1" applyFill="1" applyBorder="1" applyAlignment="1" applyProtection="1">
      <alignment vertical="center"/>
      <protection locked="0"/>
    </xf>
    <xf numFmtId="3" fontId="16" fillId="9" borderId="1" xfId="0" applyNumberFormat="1" applyFont="1" applyFill="1" applyBorder="1" applyAlignment="1" applyProtection="1">
      <alignment vertical="center"/>
      <protection hidden="1"/>
    </xf>
    <xf numFmtId="0" fontId="36" fillId="4" borderId="1" xfId="0" applyFont="1" applyFill="1" applyBorder="1" applyAlignment="1" applyProtection="1">
      <alignment horizontal="center" vertical="center"/>
      <protection locked="0"/>
    </xf>
    <xf numFmtId="3" fontId="16" fillId="4" borderId="1" xfId="0" applyNumberFormat="1" applyFont="1" applyFill="1" applyBorder="1" applyAlignment="1" applyProtection="1">
      <alignment horizontal="center" vertical="center"/>
      <protection locked="0"/>
    </xf>
    <xf numFmtId="177" fontId="16" fillId="6" borderId="1" xfId="2" applyNumberFormat="1" applyFont="1" applyFill="1" applyBorder="1" applyAlignment="1" applyProtection="1">
      <alignment vertical="center"/>
      <protection hidden="1"/>
    </xf>
    <xf numFmtId="14" fontId="4" fillId="7" borderId="1" xfId="2" applyNumberFormat="1" applyFont="1" applyFill="1" applyBorder="1" applyAlignment="1" applyProtection="1">
      <alignment horizontal="center" vertical="center"/>
      <protection hidden="1"/>
    </xf>
    <xf numFmtId="0" fontId="27" fillId="0" borderId="0" xfId="0" applyFont="1" applyFill="1" applyAlignment="1">
      <alignment vertical="center" wrapText="1"/>
    </xf>
    <xf numFmtId="14" fontId="27" fillId="0" borderId="1" xfId="0" applyNumberFormat="1" applyFont="1" applyFill="1" applyBorder="1" applyAlignment="1">
      <alignment horizontal="center" vertical="center"/>
    </xf>
    <xf numFmtId="0" fontId="10" fillId="0" borderId="1" xfId="0" applyFont="1" applyFill="1" applyBorder="1" applyAlignment="1">
      <alignment vertical="center" wrapText="1"/>
    </xf>
    <xf numFmtId="0" fontId="4" fillId="3" borderId="0" xfId="0" applyFont="1" applyFill="1" applyAlignment="1" applyProtection="1">
      <alignment horizontal="left" vertical="center"/>
    </xf>
    <xf numFmtId="0" fontId="10" fillId="3" borderId="0" xfId="0" applyFont="1" applyFill="1">
      <alignment vertical="center"/>
    </xf>
    <xf numFmtId="0" fontId="4" fillId="3" borderId="0" xfId="0" applyFont="1" applyFill="1">
      <alignment vertical="center"/>
    </xf>
    <xf numFmtId="0" fontId="31" fillId="0" borderId="2" xfId="0" applyFont="1" applyBorder="1" applyAlignment="1">
      <alignment vertical="center" wrapText="1"/>
    </xf>
    <xf numFmtId="0" fontId="31" fillId="0" borderId="6" xfId="0" applyFont="1" applyBorder="1" applyAlignment="1">
      <alignment vertical="center" wrapText="1"/>
    </xf>
    <xf numFmtId="0" fontId="10" fillId="0" borderId="1" xfId="0" applyFont="1" applyBorder="1" applyAlignment="1">
      <alignment horizontal="center" vertical="center"/>
    </xf>
    <xf numFmtId="0" fontId="10" fillId="4" borderId="3" xfId="0" applyFont="1" applyFill="1" applyBorder="1" applyAlignment="1">
      <alignment horizontal="center" vertical="center" wrapText="1"/>
    </xf>
    <xf numFmtId="0" fontId="10" fillId="4" borderId="5" xfId="0" applyFont="1" applyFill="1" applyBorder="1" applyAlignment="1">
      <alignment horizontal="center" vertical="center" wrapText="1"/>
    </xf>
    <xf numFmtId="0" fontId="10" fillId="4" borderId="3" xfId="0" applyFont="1" applyFill="1" applyBorder="1" applyAlignment="1" applyProtection="1">
      <alignment horizontal="center" vertical="center" wrapText="1"/>
    </xf>
    <xf numFmtId="0" fontId="10" fillId="4" borderId="1" xfId="0" applyFont="1" applyFill="1" applyBorder="1" applyAlignment="1" applyProtection="1">
      <alignment horizontal="center" vertical="center" wrapText="1"/>
    </xf>
    <xf numFmtId="0" fontId="15" fillId="0" borderId="0" xfId="4" applyFont="1" applyFill="1" applyAlignment="1" applyProtection="1">
      <alignment vertical="center" wrapText="1"/>
      <protection locked="0"/>
    </xf>
    <xf numFmtId="0" fontId="14" fillId="0" borderId="0" xfId="4" applyFont="1" applyFill="1" applyAlignment="1" applyProtection="1">
      <alignment vertical="center" wrapText="1"/>
      <protection locked="0"/>
    </xf>
    <xf numFmtId="0" fontId="10" fillId="0" borderId="0" xfId="0" applyFont="1" applyFill="1" applyBorder="1" applyAlignment="1" applyProtection="1">
      <alignment horizontal="left" vertical="center" wrapText="1" indent="1"/>
      <protection locked="0"/>
    </xf>
    <xf numFmtId="0" fontId="19" fillId="0" borderId="0" xfId="0" applyFont="1" applyFill="1" applyBorder="1" applyAlignment="1">
      <alignment horizontal="left" vertical="center" wrapText="1" indent="1"/>
    </xf>
    <xf numFmtId="0" fontId="14" fillId="0" borderId="0" xfId="4" applyFont="1" applyFill="1" applyAlignment="1" applyProtection="1">
      <alignment horizontal="left" vertical="center" wrapText="1"/>
      <protection locked="0"/>
    </xf>
    <xf numFmtId="0" fontId="10" fillId="0" borderId="33" xfId="0" applyFont="1" applyFill="1" applyBorder="1" applyAlignment="1">
      <alignment horizontal="left" vertical="center" wrapText="1"/>
    </xf>
    <xf numFmtId="0" fontId="10" fillId="0" borderId="0" xfId="0" applyFont="1" applyFill="1" applyBorder="1" applyAlignment="1">
      <alignment horizontal="left" vertical="center" wrapText="1"/>
    </xf>
    <xf numFmtId="0" fontId="10" fillId="0" borderId="34" xfId="0" applyFont="1" applyFill="1" applyBorder="1" applyAlignment="1">
      <alignment horizontal="left" vertical="center" wrapText="1"/>
    </xf>
    <xf numFmtId="0" fontId="10" fillId="0" borderId="1" xfId="0" applyFont="1" applyFill="1" applyBorder="1" applyAlignment="1">
      <alignment horizontal="center" vertical="center" wrapText="1"/>
    </xf>
    <xf numFmtId="0" fontId="10" fillId="0" borderId="0" xfId="0" applyFont="1" applyFill="1" applyBorder="1" applyAlignment="1">
      <alignment horizontal="left" vertical="center"/>
    </xf>
    <xf numFmtId="0" fontId="10" fillId="0" borderId="0" xfId="0" applyFont="1" applyFill="1" applyBorder="1" applyAlignment="1">
      <alignment vertical="center" wrapText="1"/>
    </xf>
    <xf numFmtId="0" fontId="10" fillId="0" borderId="1" xfId="0" applyFont="1" applyFill="1" applyBorder="1" applyAlignment="1">
      <alignment vertical="center" wrapText="1"/>
    </xf>
    <xf numFmtId="0" fontId="10" fillId="0" borderId="0" xfId="0" applyFont="1" applyFill="1" applyBorder="1" applyAlignment="1" applyProtection="1">
      <alignment vertical="center" wrapText="1"/>
      <protection locked="0"/>
    </xf>
    <xf numFmtId="0" fontId="10" fillId="0" borderId="20" xfId="0" applyFont="1" applyFill="1" applyBorder="1" applyAlignment="1" applyProtection="1">
      <alignment vertical="center" wrapText="1"/>
      <protection locked="0"/>
    </xf>
    <xf numFmtId="0" fontId="11" fillId="0" borderId="7" xfId="0" applyFont="1" applyFill="1" applyBorder="1" applyAlignment="1" applyProtection="1">
      <alignment vertical="center" wrapText="1"/>
      <protection locked="0"/>
    </xf>
    <xf numFmtId="0" fontId="15" fillId="0" borderId="0" xfId="4" applyFont="1" applyFill="1" applyAlignment="1" applyProtection="1">
      <alignment vertical="center"/>
      <protection locked="0"/>
    </xf>
    <xf numFmtId="0" fontId="10" fillId="4" borderId="3" xfId="0" applyFont="1" applyFill="1" applyBorder="1" applyAlignment="1" applyProtection="1">
      <alignment horizontal="center" vertical="center" wrapText="1"/>
    </xf>
    <xf numFmtId="0" fontId="10" fillId="4" borderId="5" xfId="0" applyFont="1" applyFill="1" applyBorder="1" applyAlignment="1" applyProtection="1">
      <alignment horizontal="center" vertical="center" wrapText="1"/>
    </xf>
    <xf numFmtId="0" fontId="10" fillId="4" borderId="1" xfId="0" applyFont="1" applyFill="1" applyBorder="1" applyAlignment="1" applyProtection="1">
      <alignment horizontal="center" vertical="center" wrapText="1"/>
    </xf>
    <xf numFmtId="0" fontId="31" fillId="10" borderId="1" xfId="0" applyFont="1" applyFill="1" applyBorder="1">
      <alignment vertical="center"/>
    </xf>
    <xf numFmtId="176" fontId="10" fillId="7" borderId="1" xfId="0" applyNumberFormat="1" applyFont="1" applyFill="1" applyBorder="1" applyAlignment="1">
      <alignment horizontal="center" vertical="center"/>
    </xf>
    <xf numFmtId="0" fontId="31" fillId="0" borderId="1" xfId="0" applyFont="1" applyBorder="1">
      <alignment vertical="center"/>
    </xf>
    <xf numFmtId="0" fontId="31" fillId="10" borderId="1" xfId="0" applyFont="1" applyFill="1" applyBorder="1" applyAlignment="1">
      <alignment horizontal="center" vertical="center"/>
    </xf>
    <xf numFmtId="14" fontId="10" fillId="0" borderId="1" xfId="0" applyNumberFormat="1" applyFont="1" applyBorder="1" applyAlignment="1">
      <alignment horizontal="center" vertical="center"/>
    </xf>
    <xf numFmtId="0" fontId="10" fillId="10" borderId="1" xfId="0" applyFont="1" applyFill="1" applyBorder="1">
      <alignment vertical="center"/>
    </xf>
    <xf numFmtId="0" fontId="10" fillId="10" borderId="1" xfId="0" applyFont="1" applyFill="1" applyBorder="1" applyAlignment="1">
      <alignment horizontal="center" vertical="center"/>
    </xf>
    <xf numFmtId="3" fontId="10" fillId="0" borderId="1" xfId="6" applyNumberFormat="1" applyFont="1" applyBorder="1">
      <alignment vertical="center"/>
    </xf>
    <xf numFmtId="0" fontId="10" fillId="0" borderId="5" xfId="0" applyFont="1" applyBorder="1">
      <alignment vertical="center"/>
    </xf>
    <xf numFmtId="0" fontId="10" fillId="0" borderId="3" xfId="0" applyFont="1" applyBorder="1" applyAlignment="1">
      <alignment horizontal="center" vertical="center"/>
    </xf>
    <xf numFmtId="0" fontId="10" fillId="7" borderId="1" xfId="0" applyFont="1" applyFill="1" applyBorder="1">
      <alignment vertical="center"/>
    </xf>
    <xf numFmtId="0" fontId="10" fillId="0" borderId="3" xfId="0" applyFont="1" applyBorder="1">
      <alignment vertical="center"/>
    </xf>
    <xf numFmtId="0" fontId="41" fillId="0" borderId="0" xfId="0" applyFont="1">
      <alignment vertical="center"/>
    </xf>
    <xf numFmtId="0" fontId="31" fillId="0" borderId="0" xfId="0" applyFont="1" applyFill="1">
      <alignment vertical="center"/>
    </xf>
    <xf numFmtId="0" fontId="40" fillId="0" borderId="0" xfId="0" applyFont="1" applyFill="1">
      <alignment vertical="center"/>
    </xf>
    <xf numFmtId="0" fontId="15" fillId="0" borderId="0" xfId="4" applyFont="1" applyFill="1" applyAlignment="1" applyProtection="1">
      <alignment vertical="center" wrapText="1"/>
      <protection locked="0"/>
    </xf>
    <xf numFmtId="0" fontId="14" fillId="0" borderId="0" xfId="4" applyFont="1" applyFill="1" applyAlignment="1" applyProtection="1">
      <alignment vertical="center" wrapText="1"/>
      <protection locked="0"/>
    </xf>
    <xf numFmtId="0" fontId="11" fillId="0" borderId="14" xfId="0" applyFont="1" applyFill="1" applyBorder="1" applyAlignment="1">
      <alignment horizontal="center" vertical="center" wrapText="1"/>
    </xf>
    <xf numFmtId="0" fontId="11" fillId="0" borderId="15" xfId="0" applyFont="1" applyFill="1" applyBorder="1" applyAlignment="1">
      <alignment horizontal="center" vertical="center" wrapText="1"/>
    </xf>
    <xf numFmtId="0" fontId="10" fillId="0" borderId="14" xfId="0" applyFont="1" applyFill="1" applyBorder="1" applyAlignment="1">
      <alignment horizontal="center" vertical="center" wrapText="1"/>
    </xf>
    <xf numFmtId="0" fontId="10" fillId="0" borderId="15" xfId="0" applyFont="1" applyFill="1" applyBorder="1" applyAlignment="1">
      <alignment horizontal="center" vertical="center" wrapText="1"/>
    </xf>
    <xf numFmtId="0" fontId="10" fillId="0" borderId="7" xfId="0" applyFont="1" applyFill="1" applyBorder="1" applyAlignment="1">
      <alignment horizontal="left" vertical="center" wrapText="1"/>
    </xf>
    <xf numFmtId="0" fontId="10" fillId="0" borderId="0" xfId="0" applyFont="1" applyFill="1" applyBorder="1" applyAlignment="1">
      <alignment horizontal="left" vertical="center" wrapText="1"/>
    </xf>
    <xf numFmtId="0" fontId="10" fillId="0" borderId="20" xfId="0" applyFont="1" applyFill="1" applyBorder="1" applyAlignment="1">
      <alignment horizontal="left" vertical="center" wrapText="1"/>
    </xf>
    <xf numFmtId="0" fontId="13" fillId="0" borderId="0" xfId="0" applyFont="1" applyFill="1" applyAlignment="1" applyProtection="1">
      <alignment horizontal="left" vertical="center"/>
      <protection locked="0"/>
    </xf>
    <xf numFmtId="0" fontId="10" fillId="0" borderId="0" xfId="0" applyFont="1" applyFill="1" applyAlignment="1" applyProtection="1">
      <alignment vertical="center"/>
      <protection locked="0"/>
    </xf>
    <xf numFmtId="0" fontId="14" fillId="0" borderId="0" xfId="4" applyFont="1" applyFill="1" applyAlignment="1" applyProtection="1">
      <alignment horizontal="left" vertical="center" wrapText="1"/>
      <protection locked="0"/>
    </xf>
    <xf numFmtId="0" fontId="15" fillId="0" borderId="0" xfId="4" applyFont="1" applyFill="1" applyAlignment="1" applyProtection="1">
      <alignment vertical="center"/>
      <protection locked="0"/>
    </xf>
    <xf numFmtId="0" fontId="10" fillId="0" borderId="16" xfId="0" applyFont="1" applyFill="1" applyBorder="1" applyAlignment="1">
      <alignment horizontal="center" vertical="center" wrapText="1"/>
    </xf>
    <xf numFmtId="0" fontId="10" fillId="0" borderId="17" xfId="0" applyFont="1" applyFill="1" applyBorder="1" applyAlignment="1">
      <alignment horizontal="center" vertical="center" wrapText="1"/>
    </xf>
    <xf numFmtId="0" fontId="10" fillId="0" borderId="3" xfId="0" applyFont="1" applyFill="1" applyBorder="1" applyAlignment="1">
      <alignment vertical="center" wrapText="1"/>
    </xf>
    <xf numFmtId="0" fontId="10" fillId="0" borderId="4" xfId="0" applyFont="1" applyFill="1" applyBorder="1" applyAlignment="1">
      <alignment vertical="center" wrapText="1"/>
    </xf>
    <xf numFmtId="0" fontId="10" fillId="0" borderId="5" xfId="0" applyFont="1" applyFill="1" applyBorder="1" applyAlignment="1">
      <alignment vertical="center" wrapText="1"/>
    </xf>
    <xf numFmtId="0" fontId="10" fillId="0" borderId="18" xfId="0" applyFont="1" applyFill="1" applyBorder="1" applyAlignment="1">
      <alignment horizontal="center" vertical="center" wrapText="1"/>
    </xf>
    <xf numFmtId="0" fontId="10" fillId="0" borderId="19" xfId="0" applyFont="1" applyFill="1" applyBorder="1" applyAlignment="1">
      <alignment horizontal="center" vertical="center" wrapText="1"/>
    </xf>
    <xf numFmtId="0" fontId="10" fillId="0" borderId="21" xfId="0" applyFont="1" applyFill="1" applyBorder="1" applyAlignment="1">
      <alignment horizontal="center" vertical="center" wrapText="1"/>
    </xf>
    <xf numFmtId="0" fontId="10" fillId="0" borderId="22" xfId="0" applyFont="1" applyFill="1" applyBorder="1" applyAlignment="1">
      <alignment horizontal="center" vertical="center" wrapText="1"/>
    </xf>
    <xf numFmtId="0" fontId="10" fillId="0" borderId="9" xfId="0" applyFont="1" applyFill="1" applyBorder="1" applyAlignment="1">
      <alignment vertical="center" wrapText="1"/>
    </xf>
    <xf numFmtId="0" fontId="10" fillId="0" borderId="10" xfId="0" applyFont="1" applyFill="1" applyBorder="1" applyAlignment="1">
      <alignment vertical="center" wrapText="1"/>
    </xf>
    <xf numFmtId="0" fontId="10" fillId="0" borderId="11" xfId="0" applyFont="1" applyFill="1" applyBorder="1" applyAlignment="1">
      <alignment vertical="center" wrapText="1"/>
    </xf>
    <xf numFmtId="0" fontId="10" fillId="0" borderId="8" xfId="0" applyFont="1" applyFill="1" applyBorder="1" applyAlignment="1">
      <alignment vertical="center" wrapText="1"/>
    </xf>
    <xf numFmtId="0" fontId="10" fillId="0" borderId="13" xfId="0" applyFont="1" applyFill="1" applyBorder="1" applyAlignment="1">
      <alignment vertical="center" wrapText="1"/>
    </xf>
    <xf numFmtId="0" fontId="10" fillId="0" borderId="23" xfId="0" applyFont="1" applyFill="1" applyBorder="1" applyAlignment="1">
      <alignment vertical="center" wrapText="1"/>
    </xf>
    <xf numFmtId="0" fontId="10" fillId="0" borderId="7" xfId="0" applyFont="1" applyFill="1" applyBorder="1" applyAlignment="1" applyProtection="1">
      <alignment vertical="center" wrapText="1"/>
      <protection locked="0"/>
    </xf>
    <xf numFmtId="0" fontId="10" fillId="0" borderId="0" xfId="0" applyFont="1" applyFill="1" applyBorder="1" applyAlignment="1" applyProtection="1">
      <alignment vertical="center" wrapText="1"/>
      <protection locked="0"/>
    </xf>
    <xf numFmtId="0" fontId="10" fillId="0" borderId="20" xfId="0" applyFont="1" applyFill="1" applyBorder="1" applyAlignment="1" applyProtection="1">
      <alignment vertical="center" wrapText="1"/>
      <protection locked="0"/>
    </xf>
    <xf numFmtId="0" fontId="10" fillId="0" borderId="8" xfId="0" applyFont="1" applyFill="1" applyBorder="1" applyAlignment="1" applyProtection="1">
      <alignment vertical="center" wrapText="1"/>
      <protection locked="0"/>
    </xf>
    <xf numFmtId="0" fontId="10" fillId="0" borderId="13" xfId="0" applyFont="1" applyFill="1" applyBorder="1" applyAlignment="1" applyProtection="1">
      <alignment vertical="center" wrapText="1"/>
      <protection locked="0"/>
    </xf>
    <xf numFmtId="0" fontId="10" fillId="0" borderId="23" xfId="0" applyFont="1" applyFill="1" applyBorder="1" applyAlignment="1" applyProtection="1">
      <alignment vertical="center" wrapText="1"/>
      <protection locked="0"/>
    </xf>
    <xf numFmtId="0" fontId="10" fillId="0" borderId="2" xfId="0" applyFont="1" applyFill="1" applyBorder="1" applyAlignment="1">
      <alignment vertical="center" wrapText="1"/>
    </xf>
    <xf numFmtId="0" fontId="10" fillId="0" borderId="17" xfId="0" applyFont="1" applyFill="1" applyBorder="1" applyAlignment="1">
      <alignment vertical="center" wrapText="1"/>
    </xf>
    <xf numFmtId="0" fontId="10" fillId="0" borderId="7" xfId="0" applyFont="1" applyFill="1" applyBorder="1" applyAlignment="1">
      <alignment horizontal="center" vertical="center" wrapText="1"/>
    </xf>
    <xf numFmtId="0" fontId="10" fillId="0" borderId="20" xfId="0" applyFont="1" applyFill="1" applyBorder="1" applyAlignment="1">
      <alignment horizontal="center" vertical="center" wrapText="1"/>
    </xf>
    <xf numFmtId="0" fontId="10" fillId="0" borderId="7" xfId="0" applyFont="1" applyFill="1" applyBorder="1" applyAlignment="1">
      <alignment vertical="center" wrapText="1"/>
    </xf>
    <xf numFmtId="0" fontId="10" fillId="0" borderId="0" xfId="0" applyFont="1" applyFill="1" applyBorder="1" applyAlignment="1">
      <alignment vertical="center" wrapText="1"/>
    </xf>
    <xf numFmtId="0" fontId="10" fillId="0" borderId="20" xfId="0" applyFont="1" applyFill="1" applyBorder="1" applyAlignment="1">
      <alignment vertical="center" wrapText="1"/>
    </xf>
    <xf numFmtId="0" fontId="10" fillId="0" borderId="7" xfId="0" applyFont="1" applyFill="1" applyBorder="1" applyAlignment="1" applyProtection="1">
      <alignment horizontal="left" vertical="center" wrapText="1"/>
      <protection locked="0"/>
    </xf>
    <xf numFmtId="0" fontId="10" fillId="0" borderId="0" xfId="0" applyFont="1" applyFill="1" applyBorder="1" applyAlignment="1" applyProtection="1">
      <alignment horizontal="left" vertical="center" wrapText="1"/>
      <protection locked="0"/>
    </xf>
    <xf numFmtId="0" fontId="10" fillId="0" borderId="20" xfId="0" applyFont="1" applyFill="1" applyBorder="1" applyAlignment="1" applyProtection="1">
      <alignment horizontal="left" vertical="center" wrapText="1"/>
      <protection locked="0"/>
    </xf>
    <xf numFmtId="0" fontId="10" fillId="0" borderId="1" xfId="0" applyFont="1" applyFill="1" applyBorder="1" applyAlignment="1">
      <alignment vertical="center" wrapText="1"/>
    </xf>
    <xf numFmtId="0" fontId="10" fillId="0" borderId="25" xfId="0" applyFont="1" applyFill="1" applyBorder="1" applyAlignment="1">
      <alignment horizontal="center" vertical="center" wrapText="1"/>
    </xf>
    <xf numFmtId="0" fontId="11" fillId="0" borderId="8" xfId="0" applyFont="1" applyFill="1" applyBorder="1" applyAlignment="1">
      <alignment horizontal="left" vertical="center" wrapText="1"/>
    </xf>
    <xf numFmtId="0" fontId="11" fillId="0" borderId="13" xfId="0" applyFont="1" applyFill="1" applyBorder="1" applyAlignment="1">
      <alignment horizontal="left" vertical="center" wrapText="1"/>
    </xf>
    <xf numFmtId="0" fontId="11" fillId="0" borderId="23" xfId="0" applyFont="1" applyFill="1" applyBorder="1" applyAlignment="1">
      <alignment horizontal="left" vertical="center" wrapText="1"/>
    </xf>
    <xf numFmtId="0" fontId="10" fillId="0" borderId="9" xfId="0" applyFont="1" applyFill="1" applyBorder="1" applyAlignment="1">
      <alignment horizontal="left" vertical="center" wrapText="1"/>
    </xf>
    <xf numFmtId="0" fontId="10" fillId="0" borderId="10" xfId="0" applyFont="1" applyFill="1" applyBorder="1" applyAlignment="1">
      <alignment horizontal="left" vertical="center" wrapText="1"/>
    </xf>
    <xf numFmtId="0" fontId="10" fillId="0" borderId="11" xfId="0" applyFont="1" applyFill="1" applyBorder="1" applyAlignment="1">
      <alignment horizontal="left" vertical="center" wrapText="1"/>
    </xf>
    <xf numFmtId="0" fontId="11" fillId="0" borderId="7" xfId="0" applyFont="1" applyFill="1" applyBorder="1" applyAlignment="1" applyProtection="1">
      <alignment vertical="center" wrapText="1"/>
      <protection locked="0"/>
    </xf>
    <xf numFmtId="0" fontId="11" fillId="0" borderId="0" xfId="0" applyFont="1" applyFill="1" applyBorder="1" applyAlignment="1" applyProtection="1">
      <alignment vertical="center" wrapText="1"/>
      <protection locked="0"/>
    </xf>
    <xf numFmtId="0" fontId="11" fillId="0" borderId="20" xfId="0" applyFont="1" applyFill="1" applyBorder="1" applyAlignment="1" applyProtection="1">
      <alignment vertical="center" wrapText="1"/>
      <protection locked="0"/>
    </xf>
    <xf numFmtId="0" fontId="10" fillId="0" borderId="1" xfId="0" applyFont="1" applyFill="1" applyBorder="1" applyAlignment="1">
      <alignment horizontal="center" vertical="center" wrapText="1"/>
    </xf>
    <xf numFmtId="0" fontId="10" fillId="0" borderId="2" xfId="0" applyFont="1" applyFill="1" applyBorder="1" applyAlignment="1">
      <alignment horizontal="center" vertical="center" wrapText="1"/>
    </xf>
    <xf numFmtId="0" fontId="10" fillId="0" borderId="6" xfId="0" applyFont="1" applyFill="1" applyBorder="1" applyAlignment="1">
      <alignment horizontal="center" vertical="center" wrapText="1"/>
    </xf>
    <xf numFmtId="0" fontId="10" fillId="0" borderId="8" xfId="0" applyFont="1" applyFill="1" applyBorder="1" applyAlignment="1">
      <alignment horizontal="left" vertical="center" wrapText="1"/>
    </xf>
    <xf numFmtId="0" fontId="10" fillId="0" borderId="13" xfId="0" applyFont="1" applyFill="1" applyBorder="1" applyAlignment="1">
      <alignment horizontal="left" vertical="center" wrapText="1"/>
    </xf>
    <xf numFmtId="0" fontId="10" fillId="0" borderId="23" xfId="0" applyFont="1" applyFill="1" applyBorder="1" applyAlignment="1">
      <alignment horizontal="left" vertical="center" wrapText="1"/>
    </xf>
    <xf numFmtId="0" fontId="11" fillId="0" borderId="10" xfId="0" applyFont="1" applyFill="1" applyBorder="1" applyAlignment="1">
      <alignment horizontal="left" vertical="center" wrapText="1"/>
    </xf>
    <xf numFmtId="0" fontId="10" fillId="0" borderId="7" xfId="0" applyFont="1" applyFill="1" applyBorder="1" applyAlignment="1">
      <alignment horizontal="left" vertical="center"/>
    </xf>
    <xf numFmtId="0" fontId="10" fillId="0" borderId="0" xfId="0" applyFont="1" applyFill="1" applyBorder="1" applyAlignment="1">
      <alignment horizontal="left" vertical="center"/>
    </xf>
    <xf numFmtId="0" fontId="10" fillId="0" borderId="20" xfId="0" applyFont="1" applyFill="1" applyBorder="1" applyAlignment="1">
      <alignment horizontal="left" vertical="center"/>
    </xf>
    <xf numFmtId="0" fontId="10" fillId="0" borderId="8" xfId="0" applyFont="1" applyFill="1" applyBorder="1" applyAlignment="1">
      <alignment horizontal="left" vertical="center"/>
    </xf>
    <xf numFmtId="0" fontId="10" fillId="0" borderId="13" xfId="0" applyFont="1" applyFill="1" applyBorder="1" applyAlignment="1">
      <alignment horizontal="left" vertical="center"/>
    </xf>
    <xf numFmtId="0" fontId="10" fillId="0" borderId="23" xfId="0" applyFont="1" applyFill="1" applyBorder="1" applyAlignment="1">
      <alignment horizontal="left" vertical="center"/>
    </xf>
    <xf numFmtId="0" fontId="10" fillId="0" borderId="33" xfId="0" applyFont="1" applyFill="1" applyBorder="1" applyAlignment="1">
      <alignment horizontal="left" vertical="center" wrapText="1"/>
    </xf>
    <xf numFmtId="0" fontId="10" fillId="0" borderId="34" xfId="0" applyFont="1" applyFill="1" applyBorder="1" applyAlignment="1">
      <alignment horizontal="left" vertical="center" wrapText="1"/>
    </xf>
    <xf numFmtId="0" fontId="10" fillId="0" borderId="36" xfId="0" applyFont="1" applyFill="1" applyBorder="1" applyAlignment="1">
      <alignment horizontal="left" vertical="center" wrapText="1"/>
    </xf>
    <xf numFmtId="0" fontId="10" fillId="0" borderId="37" xfId="0" applyFont="1" applyFill="1" applyBorder="1" applyAlignment="1">
      <alignment horizontal="left" vertical="center" wrapText="1"/>
    </xf>
    <xf numFmtId="0" fontId="10" fillId="0" borderId="38" xfId="0" applyFont="1" applyFill="1" applyBorder="1" applyAlignment="1">
      <alignment horizontal="left" vertical="center" wrapText="1"/>
    </xf>
    <xf numFmtId="0" fontId="11" fillId="0" borderId="29" xfId="0" applyFont="1" applyFill="1" applyBorder="1" applyAlignment="1">
      <alignment horizontal="left" vertical="center" wrapText="1"/>
    </xf>
    <xf numFmtId="0" fontId="11" fillId="0" borderId="30" xfId="0" applyFont="1" applyFill="1" applyBorder="1" applyAlignment="1">
      <alignment horizontal="left" vertical="center" wrapText="1"/>
    </xf>
    <xf numFmtId="0" fontId="11" fillId="0" borderId="35" xfId="0" applyFont="1" applyFill="1" applyBorder="1" applyAlignment="1">
      <alignment horizontal="left" vertical="center" wrapText="1"/>
    </xf>
    <xf numFmtId="0" fontId="15" fillId="0" borderId="0" xfId="4" applyFont="1" applyFill="1" applyAlignment="1" applyProtection="1">
      <alignment horizontal="left" vertical="center" wrapText="1"/>
      <protection locked="0"/>
    </xf>
    <xf numFmtId="0" fontId="14" fillId="0" borderId="0" xfId="4" applyFont="1" applyFill="1" applyAlignment="1" applyProtection="1">
      <alignment horizontal="left" vertical="center"/>
      <protection locked="0"/>
    </xf>
    <xf numFmtId="0" fontId="15" fillId="0" borderId="0" xfId="4" applyFont="1" applyFill="1" applyAlignment="1" applyProtection="1">
      <alignment horizontal="left" vertical="center"/>
      <protection locked="0"/>
    </xf>
    <xf numFmtId="0" fontId="15" fillId="0" borderId="0" xfId="4" applyFont="1" applyFill="1" applyAlignment="1" applyProtection="1">
      <alignment horizontal="center" vertical="center" wrapText="1"/>
      <protection locked="0"/>
    </xf>
    <xf numFmtId="0" fontId="15" fillId="0" borderId="0" xfId="4" applyFont="1" applyFill="1" applyBorder="1" applyAlignment="1" applyProtection="1">
      <alignment vertical="center" wrapText="1"/>
      <protection locked="0"/>
    </xf>
    <xf numFmtId="0" fontId="10" fillId="0" borderId="0" xfId="0" applyFont="1" applyFill="1" applyBorder="1" applyAlignment="1" applyProtection="1">
      <alignment horizontal="left" vertical="center" wrapText="1" indent="1"/>
      <protection locked="0"/>
    </xf>
    <xf numFmtId="0" fontId="11" fillId="0" borderId="0" xfId="0" applyFont="1" applyFill="1" applyBorder="1" applyAlignment="1" applyProtection="1">
      <alignment horizontal="left" vertical="center" wrapText="1" indent="1"/>
      <protection locked="0"/>
    </xf>
    <xf numFmtId="0" fontId="21" fillId="0" borderId="0" xfId="0" applyFont="1" applyFill="1" applyBorder="1" applyAlignment="1">
      <alignment horizontal="left" vertical="center" wrapText="1" indent="1"/>
    </xf>
    <xf numFmtId="0" fontId="19" fillId="0" borderId="0" xfId="0" applyFont="1" applyFill="1" applyBorder="1" applyAlignment="1">
      <alignment horizontal="left" vertical="center" wrapText="1" indent="1"/>
    </xf>
    <xf numFmtId="0" fontId="24" fillId="0" borderId="0" xfId="0" applyFont="1" applyFill="1" applyBorder="1" applyAlignment="1" applyProtection="1">
      <alignment horizontal="left" vertical="center" wrapText="1"/>
      <protection locked="0"/>
    </xf>
    <xf numFmtId="0" fontId="11" fillId="0" borderId="0" xfId="0" applyFont="1" applyFill="1" applyBorder="1" applyAlignment="1" applyProtection="1">
      <alignment horizontal="left" vertical="center" wrapText="1"/>
      <protection locked="0"/>
    </xf>
    <xf numFmtId="0" fontId="16" fillId="0" borderId="0" xfId="0" applyFont="1" applyFill="1" applyBorder="1" applyAlignment="1" applyProtection="1">
      <alignment horizontal="left" vertical="center" wrapText="1" indent="1"/>
      <protection locked="0"/>
    </xf>
    <xf numFmtId="0" fontId="18" fillId="0" borderId="0" xfId="0" applyFont="1" applyFill="1" applyBorder="1" applyAlignment="1" applyProtection="1">
      <alignment horizontal="left" vertical="center" wrapText="1" indent="1"/>
      <protection locked="0"/>
    </xf>
    <xf numFmtId="0" fontId="26" fillId="0" borderId="0" xfId="0" applyFont="1" applyFill="1" applyBorder="1" applyAlignment="1">
      <alignment horizontal="left" vertical="center" wrapText="1" indent="1"/>
    </xf>
    <xf numFmtId="0" fontId="15" fillId="0" borderId="0" xfId="4" applyFont="1" applyFill="1" applyAlignment="1" applyProtection="1">
      <alignment horizontal="left" vertical="center" wrapText="1" indent="1"/>
      <protection locked="0"/>
    </xf>
    <xf numFmtId="0" fontId="27" fillId="0" borderId="0" xfId="0" applyFont="1" applyFill="1" applyAlignment="1">
      <alignment horizontal="center" vertical="center"/>
    </xf>
    <xf numFmtId="0" fontId="15" fillId="0" borderId="0" xfId="4" quotePrefix="1" applyFont="1" applyFill="1" applyAlignment="1" applyProtection="1">
      <alignment horizontal="left" vertical="center"/>
      <protection locked="0"/>
    </xf>
    <xf numFmtId="0" fontId="10" fillId="0" borderId="1" xfId="0" applyFont="1" applyBorder="1" applyAlignment="1">
      <alignment horizontal="center" vertical="center" wrapText="1"/>
    </xf>
    <xf numFmtId="0" fontId="10" fillId="0" borderId="9" xfId="0" applyFont="1" applyBorder="1" applyAlignment="1">
      <alignment horizontal="center" vertical="center" wrapText="1"/>
    </xf>
    <xf numFmtId="0" fontId="10" fillId="0" borderId="11" xfId="0" applyFont="1" applyBorder="1" applyAlignment="1">
      <alignment horizontal="center" vertical="center" wrapText="1"/>
    </xf>
    <xf numFmtId="0" fontId="10" fillId="0" borderId="8" xfId="0" applyFont="1" applyBorder="1" applyAlignment="1">
      <alignment horizontal="center" vertical="center" wrapText="1"/>
    </xf>
    <xf numFmtId="0" fontId="10" fillId="0" borderId="23" xfId="0" applyFont="1" applyBorder="1" applyAlignment="1">
      <alignment horizontal="center" vertical="center" wrapText="1"/>
    </xf>
    <xf numFmtId="0" fontId="16" fillId="0" borderId="10" xfId="5" applyFont="1" applyFill="1" applyBorder="1" applyAlignment="1">
      <alignment horizontal="center" vertical="center" wrapText="1"/>
    </xf>
    <xf numFmtId="0" fontId="16" fillId="0" borderId="11" xfId="5" applyFont="1" applyFill="1" applyBorder="1" applyAlignment="1">
      <alignment horizontal="center" vertical="center" wrapText="1"/>
    </xf>
    <xf numFmtId="0" fontId="16" fillId="0" borderId="0" xfId="5" applyFont="1" applyFill="1" applyBorder="1" applyAlignment="1">
      <alignment horizontal="center" vertical="center" wrapText="1"/>
    </xf>
    <xf numFmtId="0" fontId="16" fillId="0" borderId="20" xfId="5" applyFont="1" applyFill="1" applyBorder="1" applyAlignment="1">
      <alignment horizontal="center" vertical="center" wrapText="1"/>
    </xf>
    <xf numFmtId="0" fontId="16" fillId="0" borderId="13" xfId="5" applyFont="1" applyFill="1" applyBorder="1" applyAlignment="1">
      <alignment horizontal="center" vertical="center" wrapText="1"/>
    </xf>
    <xf numFmtId="0" fontId="16" fillId="0" borderId="23" xfId="5" applyFont="1" applyFill="1" applyBorder="1" applyAlignment="1">
      <alignment horizontal="center" vertical="center" wrapText="1"/>
    </xf>
    <xf numFmtId="0" fontId="16" fillId="0" borderId="9" xfId="5" applyFont="1" applyFill="1" applyBorder="1" applyAlignment="1">
      <alignment horizontal="center" vertical="center"/>
    </xf>
    <xf numFmtId="0" fontId="16" fillId="0" borderId="11" xfId="5" applyFont="1" applyFill="1" applyBorder="1" applyAlignment="1">
      <alignment horizontal="center" vertical="center"/>
    </xf>
    <xf numFmtId="0" fontId="16" fillId="0" borderId="7" xfId="5" applyFont="1" applyFill="1" applyBorder="1" applyAlignment="1">
      <alignment horizontal="center" vertical="center"/>
    </xf>
    <xf numFmtId="0" fontId="16" fillId="0" borderId="20" xfId="5" applyFont="1" applyFill="1" applyBorder="1" applyAlignment="1">
      <alignment horizontal="center" vertical="center"/>
    </xf>
    <xf numFmtId="0" fontId="16" fillId="0" borderId="8" xfId="5" applyFont="1" applyFill="1" applyBorder="1" applyAlignment="1">
      <alignment horizontal="center" vertical="center"/>
    </xf>
    <xf numFmtId="0" fontId="16" fillId="0" borderId="23" xfId="5" applyFont="1" applyFill="1" applyBorder="1" applyAlignment="1">
      <alignment horizontal="center" vertical="center"/>
    </xf>
    <xf numFmtId="0" fontId="16" fillId="0" borderId="1" xfId="5" applyFont="1" applyFill="1" applyBorder="1" applyAlignment="1">
      <alignment horizontal="center" vertical="center" wrapText="1"/>
    </xf>
    <xf numFmtId="0" fontId="16" fillId="0" borderId="9" xfId="5" applyFont="1" applyFill="1" applyBorder="1" applyAlignment="1">
      <alignment horizontal="center" vertical="center" wrapText="1"/>
    </xf>
    <xf numFmtId="0" fontId="16" fillId="0" borderId="7" xfId="5" applyFont="1" applyFill="1" applyBorder="1" applyAlignment="1">
      <alignment horizontal="center" vertical="center" wrapText="1"/>
    </xf>
    <xf numFmtId="0" fontId="16" fillId="0" borderId="8" xfId="5" applyFont="1" applyFill="1" applyBorder="1" applyAlignment="1">
      <alignment horizontal="center" vertical="center" wrapText="1"/>
    </xf>
    <xf numFmtId="0" fontId="10" fillId="0" borderId="1" xfId="0" applyFont="1" applyBorder="1" applyAlignment="1">
      <alignment horizontal="center" vertical="center"/>
    </xf>
    <xf numFmtId="0" fontId="10" fillId="0" borderId="7" xfId="0" applyFont="1" applyBorder="1" applyAlignment="1">
      <alignment horizontal="center" vertical="center" wrapText="1"/>
    </xf>
    <xf numFmtId="0" fontId="10" fillId="0" borderId="20" xfId="0" applyFont="1" applyBorder="1" applyAlignment="1">
      <alignment horizontal="center" vertical="center" wrapText="1"/>
    </xf>
    <xf numFmtId="0" fontId="22" fillId="0" borderId="0" xfId="0" applyFont="1" applyAlignment="1">
      <alignment vertical="center" wrapText="1"/>
    </xf>
    <xf numFmtId="0" fontId="10" fillId="4" borderId="3" xfId="0" applyFont="1" applyFill="1" applyBorder="1" applyAlignment="1">
      <alignment horizontal="center" vertical="center" wrapText="1"/>
    </xf>
    <xf numFmtId="0" fontId="10" fillId="4" borderId="5" xfId="0" applyFont="1" applyFill="1" applyBorder="1" applyAlignment="1">
      <alignment horizontal="center" vertical="center" wrapText="1"/>
    </xf>
    <xf numFmtId="0" fontId="16" fillId="0" borderId="2" xfId="5" applyFont="1" applyFill="1" applyBorder="1" applyAlignment="1">
      <alignment horizontal="center" vertical="center" wrapText="1"/>
    </xf>
    <xf numFmtId="0" fontId="19" fillId="0" borderId="17" xfId="0" applyFont="1" applyBorder="1">
      <alignment vertical="center"/>
    </xf>
    <xf numFmtId="0" fontId="19" fillId="0" borderId="6" xfId="0" applyFont="1" applyBorder="1">
      <alignment vertical="center"/>
    </xf>
    <xf numFmtId="0" fontId="10" fillId="0" borderId="2" xfId="0" applyFont="1" applyBorder="1" applyAlignment="1">
      <alignment horizontal="center" vertical="center" wrapText="1"/>
    </xf>
    <xf numFmtId="0" fontId="10" fillId="0" borderId="17" xfId="0" applyFont="1" applyBorder="1" applyAlignment="1">
      <alignment horizontal="center" vertical="center" wrapText="1"/>
    </xf>
    <xf numFmtId="0" fontId="10" fillId="0" borderId="6" xfId="0" applyFont="1" applyBorder="1" applyAlignment="1">
      <alignment horizontal="center" vertical="center" wrapText="1"/>
    </xf>
    <xf numFmtId="0" fontId="15" fillId="0" borderId="9" xfId="4" applyFont="1" applyFill="1" applyBorder="1" applyAlignment="1">
      <alignment horizontal="center" vertical="center" wrapText="1"/>
    </xf>
    <xf numFmtId="0" fontId="15" fillId="0" borderId="11" xfId="4" applyFont="1" applyFill="1" applyBorder="1" applyAlignment="1">
      <alignment horizontal="center" vertical="center" wrapText="1"/>
    </xf>
    <xf numFmtId="0" fontId="15" fillId="0" borderId="8" xfId="4" applyFont="1" applyFill="1" applyBorder="1" applyAlignment="1">
      <alignment horizontal="center" vertical="center" wrapText="1"/>
    </xf>
    <xf numFmtId="0" fontId="15" fillId="0" borderId="23" xfId="4" applyFont="1" applyFill="1" applyBorder="1" applyAlignment="1">
      <alignment horizontal="center" vertical="center" wrapText="1"/>
    </xf>
    <xf numFmtId="0" fontId="15" fillId="0" borderId="7" xfId="4" applyFont="1" applyFill="1" applyBorder="1" applyAlignment="1">
      <alignment horizontal="center" vertical="center" wrapText="1"/>
    </xf>
    <xf numFmtId="0" fontId="15" fillId="0" borderId="20" xfId="4" applyFont="1" applyFill="1" applyBorder="1" applyAlignment="1">
      <alignment horizontal="center" vertical="center" wrapText="1"/>
    </xf>
    <xf numFmtId="0" fontId="15" fillId="0" borderId="2" xfId="4" applyFont="1" applyFill="1" applyBorder="1" applyAlignment="1">
      <alignment horizontal="center" vertical="center"/>
    </xf>
    <xf numFmtId="0" fontId="15" fillId="0" borderId="17" xfId="4" applyFont="1" applyFill="1" applyBorder="1" applyAlignment="1">
      <alignment horizontal="center" vertical="center"/>
    </xf>
    <xf numFmtId="0" fontId="15" fillId="0" borderId="6" xfId="4" applyFont="1" applyFill="1" applyBorder="1" applyAlignment="1">
      <alignment horizontal="center" vertical="center"/>
    </xf>
    <xf numFmtId="0" fontId="16" fillId="0" borderId="17" xfId="5" applyFont="1" applyFill="1" applyBorder="1" applyAlignment="1">
      <alignment horizontal="center" vertical="center" wrapText="1"/>
    </xf>
    <xf numFmtId="0" fontId="16" fillId="0" borderId="6" xfId="5" applyFont="1" applyFill="1" applyBorder="1" applyAlignment="1">
      <alignment horizontal="center" vertical="center" wrapText="1"/>
    </xf>
    <xf numFmtId="0" fontId="10" fillId="0" borderId="2" xfId="0" applyFont="1" applyBorder="1" applyAlignment="1">
      <alignment horizontal="center" vertical="center"/>
    </xf>
    <xf numFmtId="0" fontId="10" fillId="0" borderId="17" xfId="0" applyFont="1" applyBorder="1" applyAlignment="1">
      <alignment horizontal="center" vertical="center"/>
    </xf>
    <xf numFmtId="0" fontId="10" fillId="0" borderId="6" xfId="0" applyFont="1" applyBorder="1" applyAlignment="1">
      <alignment horizontal="center" vertical="center"/>
    </xf>
    <xf numFmtId="0" fontId="10" fillId="4" borderId="2" xfId="0" applyFont="1" applyFill="1" applyBorder="1" applyAlignment="1" applyProtection="1">
      <alignment horizontal="center" vertical="center" wrapText="1"/>
    </xf>
    <xf numFmtId="0" fontId="10" fillId="4" borderId="6" xfId="0" applyFont="1" applyFill="1" applyBorder="1" applyAlignment="1" applyProtection="1">
      <alignment horizontal="center" vertical="center" wrapText="1"/>
    </xf>
    <xf numFmtId="0" fontId="10" fillId="4" borderId="3" xfId="0" applyFont="1" applyFill="1" applyBorder="1" applyAlignment="1" applyProtection="1">
      <alignment horizontal="center" vertical="center" wrapText="1"/>
    </xf>
    <xf numFmtId="0" fontId="10" fillId="4" borderId="4" xfId="0" applyFont="1" applyFill="1" applyBorder="1" applyAlignment="1" applyProtection="1">
      <alignment horizontal="center" vertical="center" wrapText="1"/>
    </xf>
    <xf numFmtId="0" fontId="10" fillId="4" borderId="5" xfId="0" applyFont="1" applyFill="1" applyBorder="1" applyAlignment="1" applyProtection="1">
      <alignment horizontal="center" vertical="center" wrapText="1"/>
    </xf>
    <xf numFmtId="0" fontId="4" fillId="4" borderId="3" xfId="0" applyFont="1" applyFill="1" applyBorder="1" applyAlignment="1" applyProtection="1">
      <alignment horizontal="center" vertical="center" wrapText="1"/>
    </xf>
    <xf numFmtId="0" fontId="4" fillId="4" borderId="4" xfId="0" applyFont="1" applyFill="1" applyBorder="1" applyAlignment="1" applyProtection="1">
      <alignment horizontal="center" vertical="center" wrapText="1"/>
    </xf>
    <xf numFmtId="0" fontId="4" fillId="4" borderId="5" xfId="0" applyFont="1" applyFill="1" applyBorder="1" applyAlignment="1" applyProtection="1">
      <alignment horizontal="center" vertical="center" wrapText="1"/>
    </xf>
    <xf numFmtId="0" fontId="10" fillId="4" borderId="3" xfId="3" applyFont="1" applyFill="1" applyBorder="1" applyAlignment="1" applyProtection="1">
      <alignment horizontal="center" vertical="center" wrapText="1"/>
    </xf>
    <xf numFmtId="0" fontId="10" fillId="4" borderId="4" xfId="3" applyFont="1" applyFill="1" applyBorder="1" applyAlignment="1" applyProtection="1">
      <alignment horizontal="center" vertical="center" wrapText="1"/>
    </xf>
    <xf numFmtId="0" fontId="10" fillId="4" borderId="5" xfId="3" applyFont="1" applyFill="1" applyBorder="1" applyAlignment="1" applyProtection="1">
      <alignment horizontal="center" vertical="center" wrapText="1"/>
    </xf>
    <xf numFmtId="0" fontId="10" fillId="4" borderId="3" xfId="0" applyFont="1" applyFill="1" applyBorder="1" applyAlignment="1">
      <alignment horizontal="center" vertical="center"/>
    </xf>
    <xf numFmtId="0" fontId="10" fillId="4" borderId="5" xfId="0" applyFont="1" applyFill="1" applyBorder="1" applyAlignment="1">
      <alignment horizontal="center" vertical="center"/>
    </xf>
    <xf numFmtId="0" fontId="10" fillId="4" borderId="4" xfId="0" applyFont="1" applyFill="1" applyBorder="1" applyAlignment="1">
      <alignment horizontal="center" vertical="center"/>
    </xf>
    <xf numFmtId="0" fontId="10" fillId="4" borderId="2" xfId="0" applyFont="1" applyFill="1" applyBorder="1" applyAlignment="1">
      <alignment horizontal="center" vertical="center"/>
    </xf>
    <xf numFmtId="0" fontId="10" fillId="4" borderId="6" xfId="0" applyFont="1" applyFill="1" applyBorder="1" applyAlignment="1">
      <alignment horizontal="center" vertical="center"/>
    </xf>
    <xf numFmtId="0" fontId="10" fillId="4" borderId="1" xfId="0" applyNumberFormat="1" applyFont="1" applyFill="1" applyBorder="1" applyAlignment="1" applyProtection="1">
      <alignment horizontal="center" vertical="center" wrapText="1"/>
    </xf>
    <xf numFmtId="0" fontId="10" fillId="4" borderId="3" xfId="0" applyNumberFormat="1" applyFont="1" applyFill="1" applyBorder="1" applyAlignment="1" applyProtection="1">
      <alignment horizontal="center" vertical="center" wrapText="1"/>
    </xf>
    <xf numFmtId="0" fontId="10" fillId="4" borderId="4" xfId="0" applyNumberFormat="1" applyFont="1" applyFill="1" applyBorder="1" applyAlignment="1" applyProtection="1">
      <alignment horizontal="center" vertical="center" wrapText="1"/>
    </xf>
    <xf numFmtId="0" fontId="10" fillId="4" borderId="5" xfId="0" applyNumberFormat="1" applyFont="1" applyFill="1" applyBorder="1" applyAlignment="1" applyProtection="1">
      <alignment horizontal="center" vertical="center" wrapText="1"/>
    </xf>
    <xf numFmtId="0" fontId="10" fillId="4" borderId="9" xfId="0" applyNumberFormat="1" applyFont="1" applyFill="1" applyBorder="1" applyAlignment="1" applyProtection="1">
      <alignment horizontal="center" vertical="center" wrapText="1"/>
    </xf>
    <xf numFmtId="0" fontId="10" fillId="4" borderId="10" xfId="0" applyNumberFormat="1" applyFont="1" applyFill="1" applyBorder="1" applyAlignment="1" applyProtection="1">
      <alignment horizontal="center" vertical="center" wrapText="1"/>
    </xf>
    <xf numFmtId="0" fontId="10" fillId="4" borderId="11" xfId="0" applyNumberFormat="1" applyFont="1" applyFill="1" applyBorder="1" applyAlignment="1" applyProtection="1">
      <alignment horizontal="center" vertical="center" wrapText="1"/>
    </xf>
    <xf numFmtId="0" fontId="10" fillId="4" borderId="2" xfId="0" applyNumberFormat="1" applyFont="1" applyFill="1" applyBorder="1" applyAlignment="1" applyProtection="1">
      <alignment horizontal="center" vertical="center" wrapText="1"/>
    </xf>
    <xf numFmtId="0" fontId="10" fillId="4" borderId="6" xfId="0" applyNumberFormat="1" applyFont="1" applyFill="1" applyBorder="1" applyAlignment="1" applyProtection="1">
      <alignment horizontal="center" vertical="center" wrapText="1"/>
    </xf>
    <xf numFmtId="0" fontId="10" fillId="4" borderId="1" xfId="0" applyFont="1" applyFill="1" applyBorder="1" applyAlignment="1" applyProtection="1">
      <alignment horizontal="center" vertical="center" wrapText="1"/>
    </xf>
    <xf numFmtId="180" fontId="10" fillId="4" borderId="3" xfId="0" applyNumberFormat="1" applyFont="1" applyFill="1" applyBorder="1" applyAlignment="1" applyProtection="1">
      <alignment horizontal="center" vertical="center" wrapText="1"/>
    </xf>
    <xf numFmtId="180" fontId="10" fillId="4" borderId="4" xfId="0" applyNumberFormat="1" applyFont="1" applyFill="1" applyBorder="1" applyAlignment="1" applyProtection="1">
      <alignment horizontal="center" vertical="center" wrapText="1"/>
    </xf>
    <xf numFmtId="180" fontId="10" fillId="4" borderId="5" xfId="0" applyNumberFormat="1" applyFont="1" applyFill="1" applyBorder="1" applyAlignment="1" applyProtection="1">
      <alignment horizontal="center" vertical="center" wrapText="1"/>
    </xf>
    <xf numFmtId="0" fontId="10" fillId="4" borderId="9" xfId="0" applyFont="1" applyFill="1" applyBorder="1" applyAlignment="1" applyProtection="1">
      <alignment horizontal="center" vertical="center"/>
    </xf>
    <xf numFmtId="0" fontId="10" fillId="4" borderId="10" xfId="0" applyFont="1" applyFill="1" applyBorder="1" applyAlignment="1" applyProtection="1">
      <alignment horizontal="center" vertical="center"/>
    </xf>
    <xf numFmtId="0" fontId="10" fillId="4" borderId="11" xfId="0" applyFont="1" applyFill="1" applyBorder="1" applyAlignment="1" applyProtection="1">
      <alignment horizontal="center" vertical="center"/>
    </xf>
    <xf numFmtId="0" fontId="10" fillId="4" borderId="1" xfId="0" applyFont="1" applyFill="1" applyBorder="1" applyAlignment="1" applyProtection="1">
      <alignment horizontal="center" vertical="center"/>
    </xf>
    <xf numFmtId="14" fontId="10" fillId="4" borderId="9" xfId="0" applyNumberFormat="1" applyFont="1" applyFill="1" applyBorder="1" applyAlignment="1" applyProtection="1">
      <alignment horizontal="center" vertical="center" wrapText="1"/>
    </xf>
    <xf numFmtId="14" fontId="10" fillId="4" borderId="8" xfId="0" applyNumberFormat="1" applyFont="1" applyFill="1" applyBorder="1" applyAlignment="1" applyProtection="1">
      <alignment horizontal="center" vertical="center" wrapText="1"/>
    </xf>
    <xf numFmtId="0" fontId="10" fillId="4" borderId="11" xfId="0" applyFont="1" applyFill="1" applyBorder="1" applyAlignment="1" applyProtection="1">
      <alignment horizontal="center" vertical="center" wrapText="1"/>
    </xf>
    <xf numFmtId="0" fontId="10" fillId="4" borderId="23" xfId="0" applyFont="1" applyFill="1" applyBorder="1" applyAlignment="1" applyProtection="1">
      <alignment horizontal="center" vertical="center" wrapText="1"/>
    </xf>
    <xf numFmtId="0" fontId="10" fillId="4" borderId="29" xfId="0" applyFont="1" applyFill="1" applyBorder="1" applyAlignment="1" applyProtection="1">
      <alignment horizontal="center" vertical="center" wrapText="1"/>
    </xf>
    <xf numFmtId="0" fontId="10" fillId="4" borderId="30" xfId="0" applyFont="1" applyFill="1" applyBorder="1" applyAlignment="1" applyProtection="1">
      <alignment horizontal="center" vertical="center" wrapText="1"/>
    </xf>
    <xf numFmtId="0" fontId="10" fillId="4" borderId="35" xfId="0" applyFont="1" applyFill="1" applyBorder="1" applyAlignment="1" applyProtection="1">
      <alignment horizontal="center" vertical="center" wrapText="1"/>
    </xf>
    <xf numFmtId="0" fontId="19" fillId="0" borderId="4" xfId="0" applyFont="1" applyBorder="1">
      <alignment vertical="center"/>
    </xf>
    <xf numFmtId="0" fontId="19" fillId="0" borderId="5" xfId="0" applyFont="1" applyBorder="1">
      <alignment vertical="center"/>
    </xf>
    <xf numFmtId="0" fontId="19" fillId="0" borderId="1" xfId="0" applyFont="1" applyBorder="1">
      <alignment vertical="center"/>
    </xf>
    <xf numFmtId="0" fontId="31" fillId="4" borderId="3" xfId="0" applyFont="1" applyFill="1" applyBorder="1" applyAlignment="1" applyProtection="1">
      <alignment horizontal="center" vertical="center" wrapText="1"/>
    </xf>
    <xf numFmtId="0" fontId="31" fillId="4" borderId="4" xfId="0" applyFont="1" applyFill="1" applyBorder="1" applyAlignment="1" applyProtection="1">
      <alignment horizontal="center" vertical="center" wrapText="1"/>
    </xf>
    <xf numFmtId="0" fontId="31" fillId="4" borderId="5" xfId="0" applyFont="1" applyFill="1" applyBorder="1" applyAlignment="1" applyProtection="1">
      <alignment horizontal="center" vertical="center" wrapText="1"/>
    </xf>
    <xf numFmtId="14" fontId="11" fillId="3" borderId="3" xfId="0" applyNumberFormat="1" applyFont="1" applyFill="1" applyBorder="1" applyAlignment="1">
      <alignment horizontal="left" vertical="center" wrapText="1"/>
    </xf>
    <xf numFmtId="14" fontId="11" fillId="3" borderId="4" xfId="0" applyNumberFormat="1" applyFont="1" applyFill="1" applyBorder="1" applyAlignment="1">
      <alignment horizontal="left" vertical="center" wrapText="1"/>
    </xf>
    <xf numFmtId="14" fontId="11" fillId="3" borderId="5" xfId="0" applyNumberFormat="1" applyFont="1" applyFill="1" applyBorder="1" applyAlignment="1">
      <alignment horizontal="left" vertical="center" wrapText="1"/>
    </xf>
    <xf numFmtId="14" fontId="11" fillId="0" borderId="3" xfId="0" applyNumberFormat="1" applyFont="1" applyFill="1" applyBorder="1" applyAlignment="1">
      <alignment horizontal="left" vertical="center" wrapText="1"/>
    </xf>
    <xf numFmtId="14" fontId="11" fillId="0" borderId="4" xfId="0" applyNumberFormat="1" applyFont="1" applyFill="1" applyBorder="1" applyAlignment="1">
      <alignment horizontal="left" vertical="center" wrapText="1"/>
    </xf>
    <xf numFmtId="14" fontId="11" fillId="0" borderId="5" xfId="0" applyNumberFormat="1" applyFont="1" applyFill="1" applyBorder="1" applyAlignment="1">
      <alignment horizontal="left" vertical="center" wrapText="1"/>
    </xf>
    <xf numFmtId="3" fontId="19" fillId="0" borderId="0" xfId="0" applyNumberFormat="1" applyFont="1">
      <alignment vertical="center"/>
    </xf>
    <xf numFmtId="14" fontId="10" fillId="0" borderId="1" xfId="0" applyNumberFormat="1" applyFont="1" applyBorder="1" applyAlignment="1" applyProtection="1">
      <alignment horizontal="center" vertical="center"/>
      <protection locked="0"/>
    </xf>
  </cellXfs>
  <cellStyles count="32">
    <cellStyle name="Blue" xfId="12"/>
    <cellStyle name="multiple" xfId="13"/>
    <cellStyle name="Normal" xfId="14"/>
    <cellStyle name="p" xfId="15"/>
    <cellStyle name="백분율" xfId="2" builtinId="5"/>
    <cellStyle name="백분율 2" xfId="10"/>
    <cellStyle name="백분율 3" xfId="11"/>
    <cellStyle name="보통" xfId="3" builtinId="28"/>
    <cellStyle name="쉼표 [0]" xfId="1" builtinId="6"/>
    <cellStyle name="쉼표 [0] 2" xfId="9"/>
    <cellStyle name="통화 [0]" xfId="6" builtinId="7"/>
    <cellStyle name="표준" xfId="0" builtinId="0"/>
    <cellStyle name="표준 10" xfId="16"/>
    <cellStyle name="표준 11" xfId="17"/>
    <cellStyle name="표준 12" xfId="18"/>
    <cellStyle name="표준 13" xfId="19"/>
    <cellStyle name="표준 14" xfId="20"/>
    <cellStyle name="표준 15" xfId="21"/>
    <cellStyle name="표준 16" xfId="22"/>
    <cellStyle name="표준 17" xfId="23"/>
    <cellStyle name="표준 18" xfId="24"/>
    <cellStyle name="표준 2" xfId="4"/>
    <cellStyle name="표준 3" xfId="8"/>
    <cellStyle name="표준 31 2 2 2 2" xfId="25"/>
    <cellStyle name="표준 38" xfId="26"/>
    <cellStyle name="표준 4" xfId="7"/>
    <cellStyle name="표준 5" xfId="27"/>
    <cellStyle name="표준 6" xfId="28"/>
    <cellStyle name="표준 7" xfId="29"/>
    <cellStyle name="표준 8" xfId="30"/>
    <cellStyle name="표준 9" xfId="31"/>
    <cellStyle name="표준_Sheet1" xfId="5"/>
  </cellStyles>
  <dxfs count="2"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</dxf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externalLink" Target="externalLinks/externalLink1.xml"/><Relationship Id="rId3" Type="http://schemas.openxmlformats.org/officeDocument/2006/relationships/worksheet" Target="worksheets/sheet3.xml"/><Relationship Id="rId21" Type="http://schemas.openxmlformats.org/officeDocument/2006/relationships/styles" Target="styles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calcChain" Target="calcChain.xml"/><Relationship Id="rId10" Type="http://schemas.openxmlformats.org/officeDocument/2006/relationships/worksheet" Target="worksheets/sheet10.xml"/><Relationship Id="rId19" Type="http://schemas.openxmlformats.org/officeDocument/2006/relationships/externalLink" Target="externalLinks/externalLink2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sharedStrings" Target="sharedString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&#53945;&#48324;&#51088;&#49328;&#50868;&#50857;&#54016;\&#48292;&#52376;FoF\&#50868;&#50857;&#49324;%20&#54217;&#44032;\&#9635;%20&#50868;&#50857;&#49324;&#54217;&#44032;&#54364;_LB&#51064;&#48288;&#49828;&#53944;&#47676;&#53944;_20170601.xlsx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&#49328;&#50629;&#51008;&#54665;/&#48537;&#51076;2-2.%20&#44397;&#48124;&#49457;&#51109;&#54144;&#46300;(&#44036;&#51217;&#53804;&#51088;&#48516;&#50556;)%20&#51221;&#52293;&#49457;&#54144;&#46300;%202026&#45380;%201&#52264;%20&#45824;&#54805;,%20&#53076;&#49828;&#45797;,%20M&amp;A%20,%20AI&#48152;&#46020;&#52404;%20&#51473;&#54805;%20%20&#50948;&#53441;&#50868;&#50857;&#49324;%20&#49440;&#51221;%20&#51228;&#52636;&#49436;&#47448;%20&#48143;%20&#49436;&#49885;(&#50641;&#49472;&#50577;&#49885;).xls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★ 점수표"/>
      <sheetName val="의견서 양식"/>
      <sheetName val="청산완료실적"/>
      <sheetName val="창투사등록현황"/>
      <sheetName val="작성요령"/>
      <sheetName val="1.1.제안펀드"/>
      <sheetName val="1.2.출자예상내역"/>
      <sheetName val="2.1.제안사 개요"/>
      <sheetName val="2.2.제안사 재무현황"/>
      <sheetName val="2.3.제안사 펀드현황"/>
      <sheetName val="2.4.제안사 투자현황"/>
      <sheetName val="3.1.참여인력 개요"/>
      <sheetName val="3.2.1.핵심운용인력 투자현황"/>
      <sheetName val="3.2.2.일반운용인력 투자현황"/>
      <sheetName val="3.3.참여인력 학력"/>
      <sheetName val="3.4.1.핵심운용인력 경력"/>
      <sheetName val="3.4.2.일반운용인력 경력"/>
      <sheetName val="4.1.펀드 거래"/>
      <sheetName val="4.2.펀드 인력변경이력"/>
      <sheetName val="열제목별 목록값"/>
    </sheetNames>
    <sheetDataSet>
      <sheetData sheetId="0"/>
      <sheetData sheetId="1"/>
      <sheetData sheetId="2"/>
      <sheetData sheetId="3"/>
      <sheetData sheetId="4">
        <row r="312">
          <cell r="F312" t="str">
            <v>투자실무</v>
          </cell>
        </row>
        <row r="313">
          <cell r="F313" t="str">
            <v>의사결정</v>
          </cell>
        </row>
        <row r="322">
          <cell r="C322" t="str">
            <v>블라인드펀드</v>
          </cell>
          <cell r="F322" t="str">
            <v>주식 또는 주식연계채권</v>
          </cell>
        </row>
        <row r="323">
          <cell r="C323" t="str">
            <v>프로젝트펀드</v>
          </cell>
          <cell r="F323" t="str">
            <v>기타</v>
          </cell>
        </row>
        <row r="338">
          <cell r="C338" t="str">
            <v>LOC</v>
          </cell>
        </row>
        <row r="339">
          <cell r="C339" t="str">
            <v>LOI</v>
          </cell>
        </row>
        <row r="340">
          <cell r="C340" t="str">
            <v>운용사</v>
          </cell>
        </row>
        <row r="341">
          <cell r="C341" t="str">
            <v>미정</v>
          </cell>
        </row>
        <row r="344">
          <cell r="F344" t="str">
            <v>국내설립법인 또는 해외현지법인</v>
          </cell>
        </row>
        <row r="345">
          <cell r="F345" t="str">
            <v>프로젝트투자시 특수목적법인</v>
          </cell>
        </row>
        <row r="346">
          <cell r="F346" t="str">
            <v>외국법인</v>
          </cell>
        </row>
        <row r="347">
          <cell r="F347" t="str">
            <v>기타</v>
          </cell>
        </row>
        <row r="348">
          <cell r="F348" t="str">
            <v>국내설립법인 또는 해외현지법인</v>
          </cell>
        </row>
        <row r="349">
          <cell r="F349" t="str">
            <v>프로젝트 투자시 특수목적법인</v>
          </cell>
        </row>
        <row r="350">
          <cell r="F350" t="str">
            <v>외국법인</v>
          </cell>
        </row>
        <row r="351">
          <cell r="F351" t="str">
            <v>기타</v>
          </cell>
        </row>
        <row r="352">
          <cell r="F352" t="str">
            <v>국내설립법인</v>
          </cell>
        </row>
        <row r="353">
          <cell r="F353" t="str">
            <v>해외현지법인</v>
          </cell>
        </row>
        <row r="354">
          <cell r="F354" t="str">
            <v>외국법인</v>
          </cell>
        </row>
        <row r="355">
          <cell r="F355" t="str">
            <v>기타</v>
          </cell>
        </row>
        <row r="356">
          <cell r="F356" t="str">
            <v>A</v>
          </cell>
        </row>
        <row r="357">
          <cell r="F357" t="str">
            <v>B</v>
          </cell>
        </row>
        <row r="358">
          <cell r="F358" t="str">
            <v>C</v>
          </cell>
        </row>
      </sheetData>
      <sheetData sheetId="5"/>
      <sheetData sheetId="6"/>
      <sheetData sheetId="7"/>
      <sheetData sheetId="8"/>
      <sheetData sheetId="9">
        <row r="1">
          <cell r="D1" t="str">
            <v>FundName</v>
          </cell>
        </row>
      </sheetData>
      <sheetData sheetId="10">
        <row r="11">
          <cell r="E11" t="str">
            <v>국민연금07-06LG투자조합12호</v>
          </cell>
        </row>
      </sheetData>
      <sheetData sheetId="11">
        <row r="11">
          <cell r="D11" t="str">
            <v>박중건</v>
          </cell>
          <cell r="E11">
            <v>26073</v>
          </cell>
          <cell r="F11" t="str">
            <v>대한민국</v>
          </cell>
          <cell r="G11" t="str">
            <v>LB인베스트먼트㈜</v>
          </cell>
          <cell r="H11" t="str">
            <v>VC부문</v>
          </cell>
          <cell r="I11" t="str">
            <v>상무</v>
          </cell>
          <cell r="J11" t="str">
            <v>투자발굴, 심사</v>
          </cell>
          <cell r="K11" t="str">
            <v>02-3467-0526</v>
          </cell>
          <cell r="L11" t="str">
            <v>010-8618-1868</v>
          </cell>
          <cell r="M11" t="str">
            <v>biggun@lbinvestment.com</v>
          </cell>
          <cell r="N11" t="str">
            <v>핵심운용인력</v>
          </cell>
          <cell r="O11" t="str">
            <v>YES</v>
          </cell>
          <cell r="P11">
            <v>0</v>
          </cell>
          <cell r="Q11" t="str">
            <v>대표펀드매니저</v>
          </cell>
          <cell r="R11">
            <v>14.917808219178081</v>
          </cell>
          <cell r="S11">
            <v>26</v>
          </cell>
          <cell r="T11">
            <v>3</v>
          </cell>
          <cell r="U11">
            <v>49564</v>
          </cell>
          <cell r="V11">
            <v>41316</v>
          </cell>
          <cell r="W11">
            <v>37604</v>
          </cell>
          <cell r="X11">
            <v>70670.506314999991</v>
          </cell>
          <cell r="Y11">
            <v>0.22906141554353968</v>
          </cell>
          <cell r="Z11">
            <v>1.5945505617977529</v>
          </cell>
          <cell r="AA11">
            <v>23</v>
          </cell>
          <cell r="AB11">
            <v>37604</v>
          </cell>
          <cell r="AC11">
            <v>70670.506315000006</v>
          </cell>
        </row>
        <row r="12">
          <cell r="D12" t="str">
            <v>구경모</v>
          </cell>
          <cell r="E12">
            <v>29755</v>
          </cell>
          <cell r="F12" t="str">
            <v>대한민국</v>
          </cell>
          <cell r="G12" t="str">
            <v>LB인베스트먼트㈜</v>
          </cell>
          <cell r="H12" t="str">
            <v>VC부문</v>
          </cell>
          <cell r="I12" t="str">
            <v>부장</v>
          </cell>
          <cell r="J12" t="str">
            <v>투자발굴, 심사</v>
          </cell>
          <cell r="K12" t="str">
            <v>02-3467-0506</v>
          </cell>
          <cell r="L12" t="str">
            <v>010-9371-8013</v>
          </cell>
          <cell r="M12" t="str">
            <v>kmkoo@lbinvestment.com</v>
          </cell>
          <cell r="N12" t="str">
            <v>핵심운용인력</v>
          </cell>
          <cell r="O12" t="str">
            <v>NO</v>
          </cell>
          <cell r="P12">
            <v>0</v>
          </cell>
          <cell r="Q12" t="str">
            <v>핵심운용인력</v>
          </cell>
          <cell r="R12">
            <v>7.9353424657534246</v>
          </cell>
          <cell r="S12">
            <v>8</v>
          </cell>
          <cell r="T12">
            <v>2</v>
          </cell>
          <cell r="U12">
            <v>26495.200256</v>
          </cell>
          <cell r="V12">
            <v>20080</v>
          </cell>
          <cell r="W12">
            <v>20495.200256</v>
          </cell>
          <cell r="X12">
            <v>24909.220256000001</v>
          </cell>
          <cell r="Y12">
            <v>0.46274041643537145</v>
          </cell>
          <cell r="Z12">
            <v>2.0434000000000001</v>
          </cell>
          <cell r="AA12">
            <v>6</v>
          </cell>
          <cell r="AB12">
            <v>20495.200256</v>
          </cell>
          <cell r="AC12">
            <v>24909.220256000001</v>
          </cell>
        </row>
        <row r="13">
          <cell r="D13" t="str">
            <v>김소희</v>
          </cell>
          <cell r="E13">
            <v>29900</v>
          </cell>
          <cell r="F13" t="str">
            <v>대한민국</v>
          </cell>
          <cell r="G13" t="str">
            <v>LB인베스트먼트㈜</v>
          </cell>
          <cell r="H13" t="str">
            <v>VC부문</v>
          </cell>
          <cell r="I13" t="str">
            <v>부장</v>
          </cell>
          <cell r="J13" t="str">
            <v>투자발굴, 심사</v>
          </cell>
          <cell r="K13" t="str">
            <v>02-3467-0503</v>
          </cell>
          <cell r="L13" t="str">
            <v>010-2736-2148</v>
          </cell>
          <cell r="M13" t="str">
            <v>shkim@lbinvestment.com</v>
          </cell>
          <cell r="N13" t="str">
            <v>핵심운용인력</v>
          </cell>
          <cell r="O13" t="str">
            <v>NO</v>
          </cell>
          <cell r="P13">
            <v>0</v>
          </cell>
          <cell r="Q13" t="str">
            <v>핵심운용인력</v>
          </cell>
          <cell r="R13">
            <v>6.3424657534246567</v>
          </cell>
          <cell r="S13">
            <v>8</v>
          </cell>
          <cell r="T13">
            <v>1</v>
          </cell>
          <cell r="U13">
            <v>8310</v>
          </cell>
          <cell r="V13">
            <v>1832</v>
          </cell>
          <cell r="W13">
            <v>7010</v>
          </cell>
          <cell r="X13">
            <v>7010</v>
          </cell>
          <cell r="Y13">
            <v>8.3032490974729242E-3</v>
          </cell>
          <cell r="Z13">
            <v>6.9000000000000006E-2</v>
          </cell>
          <cell r="AA13">
            <v>3</v>
          </cell>
          <cell r="AB13">
            <v>4010</v>
          </cell>
          <cell r="AC13">
            <v>4010</v>
          </cell>
        </row>
        <row r="14">
          <cell r="D14" t="str">
            <v>구중회</v>
          </cell>
          <cell r="E14">
            <v>24791</v>
          </cell>
          <cell r="F14" t="str">
            <v>대한민국</v>
          </cell>
          <cell r="G14" t="str">
            <v>LB인베스트먼트㈜</v>
          </cell>
          <cell r="H14" t="str">
            <v>VC부문</v>
          </cell>
          <cell r="I14" t="str">
            <v>전무</v>
          </cell>
          <cell r="J14" t="str">
            <v>투자발굴, 심사</v>
          </cell>
          <cell r="K14" t="str">
            <v>02-3467-0509</v>
          </cell>
          <cell r="L14" t="str">
            <v>010-8519-9422</v>
          </cell>
          <cell r="M14" t="str">
            <v>jasonkoo@lbinvestment.com</v>
          </cell>
          <cell r="N14" t="str">
            <v>일반운용인력</v>
          </cell>
          <cell r="O14" t="str">
            <v>NO</v>
          </cell>
          <cell r="P14">
            <v>0</v>
          </cell>
          <cell r="Q14" t="str">
            <v>투자발굴심사</v>
          </cell>
          <cell r="R14">
            <v>18.208219178082196</v>
          </cell>
          <cell r="S14">
            <v>22</v>
          </cell>
          <cell r="T14">
            <v>13</v>
          </cell>
          <cell r="U14">
            <v>25751.564999999999</v>
          </cell>
          <cell r="V14">
            <v>23087.405749999998</v>
          </cell>
          <cell r="W14">
            <v>10703</v>
          </cell>
          <cell r="X14">
            <v>14021.9126</v>
          </cell>
          <cell r="Y14">
            <v>7.9292918333312951E-2</v>
          </cell>
          <cell r="Z14">
            <v>0.13568846866794276</v>
          </cell>
          <cell r="AA14">
            <v>9</v>
          </cell>
          <cell r="AB14">
            <v>10703</v>
          </cell>
          <cell r="AC14">
            <v>14021.9126</v>
          </cell>
        </row>
        <row r="15">
          <cell r="D15" t="str">
            <v>채두석</v>
          </cell>
          <cell r="E15">
            <v>26213</v>
          </cell>
          <cell r="F15" t="str">
            <v>대한민국</v>
          </cell>
          <cell r="G15" t="str">
            <v>LB인베스트먼트㈜</v>
          </cell>
          <cell r="H15" t="str">
            <v>VC부문</v>
          </cell>
          <cell r="I15" t="str">
            <v>상무</v>
          </cell>
          <cell r="J15" t="str">
            <v>투자발굴, 심사</v>
          </cell>
          <cell r="K15" t="str">
            <v>02-3467-0529</v>
          </cell>
          <cell r="L15" t="str">
            <v>010-3001-3572</v>
          </cell>
          <cell r="M15" t="str">
            <v>achae@lbinvestment.com</v>
          </cell>
          <cell r="N15" t="str">
            <v>일반운용인력</v>
          </cell>
          <cell r="O15" t="str">
            <v>NO</v>
          </cell>
          <cell r="P15">
            <v>0</v>
          </cell>
          <cell r="Q15" t="str">
            <v>투자발굴심사</v>
          </cell>
          <cell r="R15">
            <v>14.780547945205479</v>
          </cell>
          <cell r="S15">
            <v>34</v>
          </cell>
          <cell r="T15">
            <v>15</v>
          </cell>
          <cell r="U15">
            <v>82510</v>
          </cell>
          <cell r="V15">
            <v>62607</v>
          </cell>
          <cell r="W15">
            <v>42118</v>
          </cell>
          <cell r="X15">
            <v>76656.775330999997</v>
          </cell>
          <cell r="Y15">
            <v>2.5804735183614105E-2</v>
          </cell>
          <cell r="Z15">
            <v>5.6753084017485862E-2</v>
          </cell>
          <cell r="AA15">
            <v>19</v>
          </cell>
          <cell r="AB15">
            <v>42118</v>
          </cell>
          <cell r="AC15">
            <v>76656.775331000012</v>
          </cell>
        </row>
        <row r="16">
          <cell r="D16" t="str">
            <v>김윤권</v>
          </cell>
          <cell r="E16">
            <v>23376</v>
          </cell>
          <cell r="F16" t="str">
            <v>대한민국</v>
          </cell>
          <cell r="G16" t="str">
            <v>LB인베스트먼트㈜</v>
          </cell>
          <cell r="H16" t="str">
            <v>경영기획부문</v>
          </cell>
          <cell r="I16" t="str">
            <v>전무</v>
          </cell>
          <cell r="J16" t="str">
            <v>관리총괄, 준법감시</v>
          </cell>
          <cell r="K16" t="str">
            <v>02-3467-0521</v>
          </cell>
          <cell r="L16" t="str">
            <v>010-8155-0982</v>
          </cell>
          <cell r="M16" t="str">
            <v>kyg9917@lbinvestment.com</v>
          </cell>
          <cell r="N16" t="str">
            <v>관리인력</v>
          </cell>
          <cell r="O16" t="str">
            <v>NO</v>
          </cell>
          <cell r="P16">
            <v>0</v>
          </cell>
          <cell r="Q16" t="str">
            <v>관리총괄, 준법감시</v>
          </cell>
          <cell r="R16">
            <v>0</v>
          </cell>
          <cell r="S16" t="str">
            <v/>
          </cell>
          <cell r="T16" t="str">
            <v/>
          </cell>
          <cell r="U16" t="str">
            <v/>
          </cell>
          <cell r="V16" t="str">
            <v/>
          </cell>
          <cell r="W16" t="str">
            <v/>
          </cell>
          <cell r="X16" t="str">
            <v/>
          </cell>
          <cell r="Y16" t="str">
            <v/>
          </cell>
          <cell r="Z16" t="str">
            <v/>
          </cell>
          <cell r="AA16" t="str">
            <v/>
          </cell>
          <cell r="AB16" t="str">
            <v/>
          </cell>
          <cell r="AC16" t="str">
            <v/>
          </cell>
        </row>
        <row r="17">
          <cell r="D17" t="str">
            <v>정민식</v>
          </cell>
          <cell r="E17">
            <v>28787</v>
          </cell>
          <cell r="F17" t="str">
            <v>대한민국</v>
          </cell>
          <cell r="G17" t="str">
            <v>LB인베스트먼트㈜</v>
          </cell>
          <cell r="H17" t="str">
            <v>경영기획부문</v>
          </cell>
          <cell r="I17" t="str">
            <v>부장</v>
          </cell>
          <cell r="J17" t="str">
            <v>펀드관리, 회계/세무</v>
          </cell>
          <cell r="K17" t="str">
            <v>02-3467-0562</v>
          </cell>
          <cell r="L17" t="str">
            <v>010-8955-8931</v>
          </cell>
          <cell r="M17" t="str">
            <v>24auer@lbinvestment.com</v>
          </cell>
          <cell r="N17" t="str">
            <v>관리인력</v>
          </cell>
          <cell r="O17" t="str">
            <v>NO</v>
          </cell>
          <cell r="P17">
            <v>0</v>
          </cell>
          <cell r="Q17" t="str">
            <v>펀드관리, 회계/세무</v>
          </cell>
          <cell r="R17">
            <v>0</v>
          </cell>
          <cell r="S17" t="str">
            <v/>
          </cell>
          <cell r="T17" t="str">
            <v/>
          </cell>
          <cell r="U17" t="str">
            <v/>
          </cell>
          <cell r="V17" t="str">
            <v/>
          </cell>
          <cell r="W17" t="str">
            <v/>
          </cell>
          <cell r="X17" t="str">
            <v/>
          </cell>
          <cell r="Y17" t="str">
            <v/>
          </cell>
          <cell r="Z17" t="str">
            <v/>
          </cell>
          <cell r="AA17" t="str">
            <v/>
          </cell>
          <cell r="AB17" t="str">
            <v/>
          </cell>
          <cell r="AC17" t="str">
            <v/>
          </cell>
        </row>
        <row r="18">
          <cell r="D18" t="str">
            <v>박준경</v>
          </cell>
          <cell r="E18">
            <v>29969</v>
          </cell>
          <cell r="F18" t="str">
            <v>대한민국</v>
          </cell>
          <cell r="G18" t="str">
            <v>LB인베스트먼트㈜</v>
          </cell>
          <cell r="H18" t="str">
            <v>경영기획부문</v>
          </cell>
          <cell r="I18" t="str">
            <v>차장</v>
          </cell>
          <cell r="J18" t="str">
            <v>리스크관리</v>
          </cell>
          <cell r="K18" t="str">
            <v>02-3467-0522</v>
          </cell>
          <cell r="L18" t="str">
            <v>010-2624-3841</v>
          </cell>
          <cell r="M18" t="str">
            <v>jun8201@lbinvestment.com</v>
          </cell>
          <cell r="N18" t="str">
            <v>관리인력</v>
          </cell>
          <cell r="O18" t="str">
            <v>NO</v>
          </cell>
          <cell r="P18">
            <v>0</v>
          </cell>
          <cell r="Q18" t="str">
            <v>Risk 관리</v>
          </cell>
          <cell r="R18">
            <v>0</v>
          </cell>
          <cell r="S18" t="str">
            <v/>
          </cell>
          <cell r="T18" t="str">
            <v/>
          </cell>
          <cell r="U18" t="str">
            <v/>
          </cell>
          <cell r="V18" t="str">
            <v/>
          </cell>
          <cell r="W18" t="str">
            <v/>
          </cell>
          <cell r="X18" t="str">
            <v/>
          </cell>
          <cell r="Y18" t="str">
            <v/>
          </cell>
          <cell r="Z18" t="str">
            <v/>
          </cell>
          <cell r="AA18" t="str">
            <v/>
          </cell>
          <cell r="AB18" t="str">
            <v/>
          </cell>
          <cell r="AC18" t="str">
            <v/>
          </cell>
        </row>
      </sheetData>
      <sheetData sheetId="12">
        <row r="11">
          <cell r="E11" t="str">
            <v>박중건</v>
          </cell>
          <cell r="F11">
            <v>26073</v>
          </cell>
          <cell r="G11" t="str">
            <v>한국창투</v>
          </cell>
          <cell r="H11">
            <v>39203</v>
          </cell>
          <cell r="I11">
            <v>39813</v>
          </cell>
          <cell r="J11" t="str">
            <v>투자실무</v>
          </cell>
          <cell r="K11" t="str">
            <v>YES</v>
          </cell>
          <cell r="L11" t="str">
            <v>NO</v>
          </cell>
          <cell r="M11" t="str">
            <v>NO</v>
          </cell>
          <cell r="N11" t="str">
            <v>펀드계정</v>
          </cell>
          <cell r="O11" t="str">
            <v>우일신</v>
          </cell>
          <cell r="P11" t="str">
            <v>국내설립법인 또는 해외현지법인</v>
          </cell>
          <cell r="Q11" t="str">
            <v>데이터베이스 및 온라인정보 제공업</v>
          </cell>
          <cell r="R11">
            <v>39203</v>
          </cell>
          <cell r="S11" t="str">
            <v>우선주</v>
          </cell>
          <cell r="T11">
            <v>120</v>
          </cell>
          <cell r="U11" t="str">
            <v>회수료</v>
          </cell>
          <cell r="V11">
            <v>0</v>
          </cell>
          <cell r="W11">
            <v>40360</v>
          </cell>
          <cell r="X11">
            <v>120</v>
          </cell>
          <cell r="Y11">
            <v>120</v>
          </cell>
          <cell r="Z11" t="str">
            <v>상환</v>
          </cell>
          <cell r="AA11">
            <v>3.1698630136986301</v>
          </cell>
          <cell r="AB11" t="str">
            <v>NO</v>
          </cell>
          <cell r="AC11">
            <v>0</v>
          </cell>
          <cell r="AD11">
            <v>0</v>
          </cell>
          <cell r="AE11">
            <v>0</v>
          </cell>
          <cell r="AF11">
            <v>0</v>
          </cell>
          <cell r="AG11" t="str">
            <v>베리타스인베스트먼트</v>
          </cell>
          <cell r="AH11">
            <v>0</v>
          </cell>
          <cell r="AI11" t="str">
            <v>010-9073-8471</v>
          </cell>
        </row>
        <row r="12">
          <cell r="E12" t="str">
            <v>박중건</v>
          </cell>
          <cell r="F12">
            <v>26073</v>
          </cell>
          <cell r="G12" t="str">
            <v>LB인베스트먼트㈜</v>
          </cell>
          <cell r="H12">
            <v>41249</v>
          </cell>
          <cell r="I12">
            <v>0</v>
          </cell>
          <cell r="J12" t="str">
            <v>투자실무</v>
          </cell>
          <cell r="K12" t="str">
            <v>YES</v>
          </cell>
          <cell r="L12" t="str">
            <v>YES</v>
          </cell>
          <cell r="M12" t="str">
            <v>YES</v>
          </cell>
          <cell r="N12" t="str">
            <v>펀드계정</v>
          </cell>
          <cell r="O12" t="str">
            <v>바이오프로테크</v>
          </cell>
          <cell r="P12" t="str">
            <v>국내설립법인 또는 해외현지법인</v>
          </cell>
          <cell r="Q12" t="str">
            <v>전기식 진단 및 요법 기기 제조</v>
          </cell>
          <cell r="R12">
            <v>41249</v>
          </cell>
          <cell r="S12" t="str">
            <v>우선주</v>
          </cell>
          <cell r="T12">
            <v>1500</v>
          </cell>
          <cell r="U12" t="str">
            <v>미회수</v>
          </cell>
          <cell r="V12">
            <v>0</v>
          </cell>
          <cell r="W12">
            <v>0</v>
          </cell>
          <cell r="X12">
            <v>0</v>
          </cell>
          <cell r="Y12">
            <v>0</v>
          </cell>
          <cell r="Z12">
            <v>0</v>
          </cell>
          <cell r="AA12" t="str">
            <v/>
          </cell>
          <cell r="AB12" t="str">
            <v>NO</v>
          </cell>
          <cell r="AC12">
            <v>1500</v>
          </cell>
          <cell r="AD12">
            <v>1149</v>
          </cell>
          <cell r="AE12" t="str">
            <v>300,000주*@3,830원=1,149만원(17.03.31종가기준)</v>
          </cell>
          <cell r="AF12">
            <v>0</v>
          </cell>
          <cell r="AG12" t="str">
            <v>LB인베스트먼트㈜</v>
          </cell>
          <cell r="AH12">
            <v>0</v>
          </cell>
          <cell r="AI12" t="str">
            <v>02-3467-0562</v>
          </cell>
        </row>
        <row r="13">
          <cell r="E13" t="str">
            <v>박중건</v>
          </cell>
          <cell r="F13">
            <v>26073</v>
          </cell>
          <cell r="G13" t="str">
            <v>LB인베스트먼트㈜</v>
          </cell>
          <cell r="H13">
            <v>41263</v>
          </cell>
          <cell r="I13">
            <v>0</v>
          </cell>
          <cell r="J13" t="str">
            <v>투자실무</v>
          </cell>
          <cell r="K13" t="str">
            <v>YES</v>
          </cell>
          <cell r="L13" t="str">
            <v>YES</v>
          </cell>
          <cell r="M13" t="str">
            <v>YES</v>
          </cell>
          <cell r="N13" t="str">
            <v>펀드계정</v>
          </cell>
          <cell r="O13" t="str">
            <v>나노바이오시스</v>
          </cell>
          <cell r="P13" t="str">
            <v>국내설립법인 또는 해외현지법인</v>
          </cell>
          <cell r="Q13" t="str">
            <v>기타 의료용 기기 제조</v>
          </cell>
          <cell r="R13">
            <v>41263</v>
          </cell>
          <cell r="S13" t="str">
            <v>우선주</v>
          </cell>
          <cell r="T13">
            <v>2000</v>
          </cell>
          <cell r="U13" t="str">
            <v>미회수</v>
          </cell>
          <cell r="V13">
            <v>0</v>
          </cell>
          <cell r="W13">
            <v>0</v>
          </cell>
          <cell r="X13">
            <v>0</v>
          </cell>
          <cell r="Y13">
            <v>0</v>
          </cell>
          <cell r="Z13">
            <v>0</v>
          </cell>
          <cell r="AA13" t="str">
            <v/>
          </cell>
          <cell r="AB13" t="str">
            <v>NO</v>
          </cell>
          <cell r="AC13">
            <v>2000</v>
          </cell>
          <cell r="AD13">
            <v>2300</v>
          </cell>
          <cell r="AE13" t="str">
            <v>250,000주*@9,200원=2,300백만원(17.03.31종가기준)</v>
          </cell>
          <cell r="AF13">
            <v>0</v>
          </cell>
          <cell r="AG13" t="str">
            <v>LB인베스트먼트㈜</v>
          </cell>
          <cell r="AH13">
            <v>0</v>
          </cell>
          <cell r="AI13" t="str">
            <v>02-3467-0562</v>
          </cell>
        </row>
        <row r="14">
          <cell r="E14" t="str">
            <v>박중건</v>
          </cell>
          <cell r="F14">
            <v>26073</v>
          </cell>
          <cell r="G14" t="str">
            <v>LB인베스트먼트㈜</v>
          </cell>
          <cell r="H14">
            <v>41324</v>
          </cell>
          <cell r="I14">
            <v>0</v>
          </cell>
          <cell r="J14" t="str">
            <v>투자실무</v>
          </cell>
          <cell r="K14" t="str">
            <v>YES</v>
          </cell>
          <cell r="L14" t="str">
            <v>YES</v>
          </cell>
          <cell r="M14" t="str">
            <v>YES</v>
          </cell>
          <cell r="N14" t="str">
            <v>펀드계정</v>
          </cell>
          <cell r="O14" t="str">
            <v>바이오프로테크</v>
          </cell>
          <cell r="P14" t="str">
            <v>국내설립법인 또는 해외현지법인</v>
          </cell>
          <cell r="Q14" t="str">
            <v>전기식 진단 및 요법 기기 제조</v>
          </cell>
          <cell r="R14">
            <v>41324</v>
          </cell>
          <cell r="S14" t="str">
            <v>우선주</v>
          </cell>
          <cell r="T14">
            <v>1248</v>
          </cell>
          <cell r="U14" t="str">
            <v>미회수</v>
          </cell>
          <cell r="V14">
            <v>0</v>
          </cell>
          <cell r="W14">
            <v>0</v>
          </cell>
          <cell r="X14">
            <v>0</v>
          </cell>
          <cell r="Y14">
            <v>0</v>
          </cell>
          <cell r="Z14">
            <v>0</v>
          </cell>
          <cell r="AA14" t="str">
            <v/>
          </cell>
          <cell r="AB14" t="str">
            <v>NO</v>
          </cell>
          <cell r="AC14">
            <v>1248</v>
          </cell>
          <cell r="AD14">
            <v>810.02584999999999</v>
          </cell>
          <cell r="AE14" t="str">
            <v>211,495주*@3,830원=810만원(17.03.31종가기준)</v>
          </cell>
          <cell r="AF14">
            <v>0</v>
          </cell>
          <cell r="AG14" t="str">
            <v>LB인베스트먼트㈜</v>
          </cell>
          <cell r="AH14">
            <v>0</v>
          </cell>
          <cell r="AI14" t="str">
            <v>02-3467-0562</v>
          </cell>
        </row>
        <row r="15">
          <cell r="E15" t="str">
            <v>박중건</v>
          </cell>
          <cell r="F15">
            <v>26073</v>
          </cell>
          <cell r="G15" t="str">
            <v>LB인베스트먼트㈜</v>
          </cell>
          <cell r="H15">
            <v>41620</v>
          </cell>
          <cell r="I15">
            <v>0</v>
          </cell>
          <cell r="J15" t="str">
            <v>투자실무</v>
          </cell>
          <cell r="K15" t="str">
            <v>YES</v>
          </cell>
          <cell r="L15" t="str">
            <v>YES</v>
          </cell>
          <cell r="M15" t="str">
            <v>YES</v>
          </cell>
          <cell r="N15" t="str">
            <v>펀드계정</v>
          </cell>
          <cell r="O15" t="str">
            <v>아이진</v>
          </cell>
          <cell r="P15" t="str">
            <v>국내설립법인 또는 해외현지법인</v>
          </cell>
          <cell r="Q15" t="str">
            <v>전문 과학 및 기술 서비스업</v>
          </cell>
          <cell r="R15">
            <v>41620</v>
          </cell>
          <cell r="S15" t="str">
            <v>보통주</v>
          </cell>
          <cell r="T15">
            <v>1700</v>
          </cell>
          <cell r="U15" t="str">
            <v>부분회수</v>
          </cell>
          <cell r="V15">
            <v>0</v>
          </cell>
          <cell r="W15">
            <v>42570</v>
          </cell>
          <cell r="X15">
            <v>3288</v>
          </cell>
          <cell r="Y15">
            <v>850</v>
          </cell>
          <cell r="Z15" t="str">
            <v>코스닥</v>
          </cell>
          <cell r="AA15">
            <v>2.6027397260273974</v>
          </cell>
          <cell r="AB15" t="str">
            <v>YES</v>
          </cell>
          <cell r="AC15">
            <v>850</v>
          </cell>
          <cell r="AD15">
            <v>1246.6959999999999</v>
          </cell>
          <cell r="AE15" t="str">
            <v>141,670주*@8,800원=1,247백만원(17.03.31종가기준)</v>
          </cell>
          <cell r="AF15">
            <v>0</v>
          </cell>
          <cell r="AG15" t="str">
            <v>LB인베스트먼트㈜</v>
          </cell>
          <cell r="AH15">
            <v>0</v>
          </cell>
          <cell r="AI15" t="str">
            <v>02-3467-0562</v>
          </cell>
        </row>
        <row r="16">
          <cell r="E16" t="str">
            <v>박중건</v>
          </cell>
          <cell r="F16">
            <v>26073</v>
          </cell>
          <cell r="G16" t="str">
            <v>LB인베스트먼트㈜</v>
          </cell>
          <cell r="H16">
            <v>41620</v>
          </cell>
          <cell r="I16">
            <v>42116</v>
          </cell>
          <cell r="J16" t="str">
            <v>투자실무</v>
          </cell>
          <cell r="K16" t="str">
            <v>YES</v>
          </cell>
          <cell r="L16" t="str">
            <v>YES</v>
          </cell>
          <cell r="M16" t="str">
            <v>YES</v>
          </cell>
          <cell r="N16" t="str">
            <v>펀드계정</v>
          </cell>
          <cell r="O16" t="str">
            <v>휴젤</v>
          </cell>
          <cell r="P16" t="str">
            <v>국내설립법인 또는 해외현지법인</v>
          </cell>
          <cell r="Q16" t="str">
            <v>생물학적 제제 제조업</v>
          </cell>
          <cell r="R16">
            <v>41620</v>
          </cell>
          <cell r="S16" t="str">
            <v>보통주</v>
          </cell>
          <cell r="T16">
            <v>3000</v>
          </cell>
          <cell r="U16" t="str">
            <v>회수료</v>
          </cell>
          <cell r="V16">
            <v>1.038</v>
          </cell>
          <cell r="W16">
            <v>42116</v>
          </cell>
          <cell r="X16">
            <v>7630</v>
          </cell>
          <cell r="Y16">
            <v>3000</v>
          </cell>
          <cell r="Z16" t="str">
            <v>장외매각</v>
          </cell>
          <cell r="AA16">
            <v>1.3589041095890411</v>
          </cell>
          <cell r="AB16">
            <v>0</v>
          </cell>
          <cell r="AC16">
            <v>0</v>
          </cell>
          <cell r="AD16">
            <v>0</v>
          </cell>
          <cell r="AE16">
            <v>0</v>
          </cell>
          <cell r="AF16">
            <v>0</v>
          </cell>
          <cell r="AG16" t="str">
            <v>LB인베스트먼트㈜</v>
          </cell>
          <cell r="AH16">
            <v>0</v>
          </cell>
          <cell r="AI16" t="str">
            <v>02-3467-0562</v>
          </cell>
        </row>
        <row r="17">
          <cell r="E17" t="str">
            <v>박중건</v>
          </cell>
          <cell r="F17">
            <v>26073</v>
          </cell>
          <cell r="G17" t="str">
            <v>LB인베스트먼트㈜</v>
          </cell>
          <cell r="H17">
            <v>41631</v>
          </cell>
          <cell r="I17">
            <v>0</v>
          </cell>
          <cell r="J17" t="str">
            <v>투자실무</v>
          </cell>
          <cell r="K17" t="str">
            <v>YES</v>
          </cell>
          <cell r="L17" t="str">
            <v>YES</v>
          </cell>
          <cell r="M17" t="str">
            <v>YES</v>
          </cell>
          <cell r="N17" t="str">
            <v>펀드계정</v>
          </cell>
          <cell r="O17" t="str">
            <v>에이비온</v>
          </cell>
          <cell r="P17" t="str">
            <v>국내설립법인 또는 해외현지법인</v>
          </cell>
          <cell r="Q17" t="str">
            <v>바이오신약 연구개발</v>
          </cell>
          <cell r="R17">
            <v>41631</v>
          </cell>
          <cell r="S17" t="str">
            <v>BW</v>
          </cell>
          <cell r="T17">
            <v>1500</v>
          </cell>
          <cell r="U17" t="str">
            <v>미회수</v>
          </cell>
          <cell r="V17">
            <v>0</v>
          </cell>
          <cell r="W17">
            <v>0</v>
          </cell>
          <cell r="X17">
            <v>23</v>
          </cell>
          <cell r="Y17">
            <v>0</v>
          </cell>
          <cell r="Z17">
            <v>0</v>
          </cell>
          <cell r="AA17" t="str">
            <v/>
          </cell>
          <cell r="AB17" t="str">
            <v>NO</v>
          </cell>
          <cell r="AC17">
            <v>1500</v>
          </cell>
          <cell r="AD17">
            <v>2200</v>
          </cell>
          <cell r="AE17" t="str">
            <v>400,000주*@5,500원=2,200백만원(17.03.31종가기준)</v>
          </cell>
          <cell r="AF17">
            <v>0</v>
          </cell>
          <cell r="AG17" t="str">
            <v>LB인베스트먼트㈜</v>
          </cell>
          <cell r="AH17">
            <v>0</v>
          </cell>
          <cell r="AI17" t="str">
            <v>02-3467-0562</v>
          </cell>
        </row>
        <row r="18">
          <cell r="E18" t="str">
            <v>박중건</v>
          </cell>
          <cell r="F18">
            <v>26073</v>
          </cell>
          <cell r="G18" t="str">
            <v>LB인베스트먼트㈜</v>
          </cell>
          <cell r="H18">
            <v>41631</v>
          </cell>
          <cell r="I18">
            <v>0</v>
          </cell>
          <cell r="J18" t="str">
            <v>투자실무</v>
          </cell>
          <cell r="K18" t="str">
            <v>YES</v>
          </cell>
          <cell r="L18" t="str">
            <v>YES</v>
          </cell>
          <cell r="M18" t="str">
            <v>YES</v>
          </cell>
          <cell r="N18" t="str">
            <v>펀드계정</v>
          </cell>
          <cell r="O18" t="str">
            <v>에이비온</v>
          </cell>
          <cell r="P18" t="str">
            <v>국내설립법인 또는 해외현지법인</v>
          </cell>
          <cell r="Q18" t="str">
            <v>바이오신약 연구개발</v>
          </cell>
          <cell r="R18">
            <v>41631</v>
          </cell>
          <cell r="S18" t="str">
            <v>우선주</v>
          </cell>
          <cell r="T18">
            <v>1500</v>
          </cell>
          <cell r="U18" t="str">
            <v>미회수</v>
          </cell>
          <cell r="V18">
            <v>0</v>
          </cell>
          <cell r="W18">
            <v>0</v>
          </cell>
          <cell r="X18">
            <v>0</v>
          </cell>
          <cell r="Y18">
            <v>0</v>
          </cell>
          <cell r="Z18">
            <v>0</v>
          </cell>
          <cell r="AA18" t="str">
            <v/>
          </cell>
          <cell r="AB18" t="str">
            <v>NO</v>
          </cell>
          <cell r="AC18">
            <v>1500</v>
          </cell>
          <cell r="AD18">
            <v>2200</v>
          </cell>
          <cell r="AE18" t="str">
            <v>400,000주*@5,500원=2,200백만원(17.03.31종가기준)</v>
          </cell>
          <cell r="AF18">
            <v>0</v>
          </cell>
          <cell r="AG18" t="str">
            <v>LB인베스트먼트㈜</v>
          </cell>
          <cell r="AH18">
            <v>0</v>
          </cell>
          <cell r="AI18" t="str">
            <v>02-3467-0562</v>
          </cell>
        </row>
        <row r="19">
          <cell r="E19" t="str">
            <v>박중건</v>
          </cell>
          <cell r="F19">
            <v>26073</v>
          </cell>
          <cell r="G19" t="str">
            <v>LB인베스트먼트㈜</v>
          </cell>
          <cell r="H19">
            <v>41732</v>
          </cell>
          <cell r="I19">
            <v>0</v>
          </cell>
          <cell r="J19" t="str">
            <v>투자실무</v>
          </cell>
          <cell r="K19" t="str">
            <v>YES</v>
          </cell>
          <cell r="L19" t="str">
            <v>YES</v>
          </cell>
          <cell r="M19" t="str">
            <v>YES</v>
          </cell>
          <cell r="N19" t="str">
            <v>펀드계정</v>
          </cell>
          <cell r="O19" t="str">
            <v>바이오니아</v>
          </cell>
          <cell r="P19" t="str">
            <v>국내설립법인 또는 해외현지법인</v>
          </cell>
          <cell r="Q19" t="str">
            <v>신약개발</v>
          </cell>
          <cell r="R19">
            <v>41732</v>
          </cell>
          <cell r="S19" t="str">
            <v>CB</v>
          </cell>
          <cell r="T19">
            <v>1500</v>
          </cell>
          <cell r="U19" t="str">
            <v>미회수</v>
          </cell>
          <cell r="V19">
            <v>0</v>
          </cell>
          <cell r="W19">
            <v>0</v>
          </cell>
          <cell r="X19">
            <v>0</v>
          </cell>
          <cell r="Y19">
            <v>0</v>
          </cell>
          <cell r="Z19">
            <v>0</v>
          </cell>
          <cell r="AA19" t="str">
            <v/>
          </cell>
          <cell r="AB19" t="str">
            <v>YES</v>
          </cell>
          <cell r="AC19">
            <v>1500</v>
          </cell>
          <cell r="AD19">
            <v>664.95252000000005</v>
          </cell>
          <cell r="AE19" t="str">
            <v>133,928주*@4,965원=665백만원(17.03.31종가기준)</v>
          </cell>
          <cell r="AF19">
            <v>0</v>
          </cell>
          <cell r="AG19" t="str">
            <v>LB인베스트먼트㈜</v>
          </cell>
          <cell r="AH19">
            <v>0</v>
          </cell>
          <cell r="AI19" t="str">
            <v>02-3467-0562</v>
          </cell>
        </row>
        <row r="20">
          <cell r="E20" t="str">
            <v>박중건</v>
          </cell>
          <cell r="F20">
            <v>26073</v>
          </cell>
          <cell r="G20" t="str">
            <v>LB인베스트먼트㈜</v>
          </cell>
          <cell r="H20">
            <v>41732</v>
          </cell>
          <cell r="I20">
            <v>0</v>
          </cell>
          <cell r="J20" t="str">
            <v>투자실무</v>
          </cell>
          <cell r="K20" t="str">
            <v>YES</v>
          </cell>
          <cell r="L20" t="str">
            <v>YES</v>
          </cell>
          <cell r="M20" t="str">
            <v>YES</v>
          </cell>
          <cell r="N20" t="str">
            <v>펀드계정</v>
          </cell>
          <cell r="O20" t="str">
            <v>바이오니아</v>
          </cell>
          <cell r="P20" t="str">
            <v>국내설립법인 또는 해외현지법인</v>
          </cell>
          <cell r="Q20" t="str">
            <v>신약개발</v>
          </cell>
          <cell r="R20">
            <v>41732</v>
          </cell>
          <cell r="S20" t="str">
            <v>보통주</v>
          </cell>
          <cell r="T20">
            <v>1500</v>
          </cell>
          <cell r="U20" t="str">
            <v>미회수</v>
          </cell>
          <cell r="V20">
            <v>0</v>
          </cell>
          <cell r="W20">
            <v>0</v>
          </cell>
          <cell r="X20">
            <v>0</v>
          </cell>
          <cell r="Y20">
            <v>0</v>
          </cell>
          <cell r="Z20">
            <v>0</v>
          </cell>
          <cell r="AA20" t="str">
            <v/>
          </cell>
          <cell r="AB20" t="str">
            <v>YES</v>
          </cell>
          <cell r="AC20">
            <v>1500</v>
          </cell>
          <cell r="AD20">
            <v>522.63079500000003</v>
          </cell>
          <cell r="AE20" t="str">
            <v>105,263주*@4,965원=523백만원(17.03.31종가기준)</v>
          </cell>
          <cell r="AF20">
            <v>0</v>
          </cell>
          <cell r="AG20" t="str">
            <v>LB인베스트먼트㈜</v>
          </cell>
          <cell r="AH20">
            <v>0</v>
          </cell>
          <cell r="AI20" t="str">
            <v>02-3467-0562</v>
          </cell>
        </row>
        <row r="21">
          <cell r="E21" t="str">
            <v>박중건</v>
          </cell>
          <cell r="F21">
            <v>26073</v>
          </cell>
          <cell r="G21" t="str">
            <v>LB인베스트먼트㈜</v>
          </cell>
          <cell r="H21">
            <v>41800</v>
          </cell>
          <cell r="I21">
            <v>0</v>
          </cell>
          <cell r="J21" t="str">
            <v>투자실무</v>
          </cell>
          <cell r="K21" t="str">
            <v>YES</v>
          </cell>
          <cell r="L21" t="str">
            <v>YES</v>
          </cell>
          <cell r="M21" t="str">
            <v>YES</v>
          </cell>
          <cell r="N21" t="str">
            <v>펀드계정</v>
          </cell>
          <cell r="O21" t="str">
            <v>큐리언트</v>
          </cell>
          <cell r="P21" t="str">
            <v>국내설립법인 또는 해외현지법인</v>
          </cell>
          <cell r="Q21" t="str">
            <v>화학합성신약 연구개발</v>
          </cell>
          <cell r="R21">
            <v>41800</v>
          </cell>
          <cell r="S21" t="str">
            <v>우선주</v>
          </cell>
          <cell r="T21">
            <v>3000</v>
          </cell>
          <cell r="U21" t="str">
            <v>부분회수</v>
          </cell>
          <cell r="V21">
            <v>0</v>
          </cell>
          <cell r="W21">
            <v>42557</v>
          </cell>
          <cell r="X21">
            <v>13948</v>
          </cell>
          <cell r="Y21">
            <v>2740</v>
          </cell>
          <cell r="Z21" t="str">
            <v>코스닥</v>
          </cell>
          <cell r="AA21">
            <v>2.0739726027397261</v>
          </cell>
          <cell r="AB21" t="str">
            <v>YES</v>
          </cell>
          <cell r="AC21">
            <v>260</v>
          </cell>
          <cell r="AD21">
            <v>824.81295</v>
          </cell>
          <cell r="AE21" t="str">
            <v>32,537주*@25,350원=825백만원(17.03.31종가기준)</v>
          </cell>
          <cell r="AF21">
            <v>0</v>
          </cell>
          <cell r="AG21" t="str">
            <v>LB인베스트먼트㈜</v>
          </cell>
          <cell r="AH21">
            <v>0</v>
          </cell>
          <cell r="AI21" t="str">
            <v>02-3467-0562</v>
          </cell>
        </row>
        <row r="22">
          <cell r="E22" t="str">
            <v>박중건</v>
          </cell>
          <cell r="F22">
            <v>26073</v>
          </cell>
          <cell r="G22" t="str">
            <v>LB인베스트먼트㈜</v>
          </cell>
          <cell r="H22">
            <v>41922</v>
          </cell>
          <cell r="I22">
            <v>0</v>
          </cell>
          <cell r="J22" t="str">
            <v>투자실무</v>
          </cell>
          <cell r="K22" t="str">
            <v>YES</v>
          </cell>
          <cell r="L22" t="str">
            <v>YES</v>
          </cell>
          <cell r="M22" t="str">
            <v>YES</v>
          </cell>
          <cell r="N22" t="str">
            <v>펀드계정</v>
          </cell>
          <cell r="O22" t="str">
            <v>툴젠</v>
          </cell>
          <cell r="P22" t="str">
            <v>국내설립법인 또는 해외현지법인</v>
          </cell>
          <cell r="Q22" t="str">
            <v>유전자가위</v>
          </cell>
          <cell r="R22">
            <v>41922</v>
          </cell>
          <cell r="S22" t="str">
            <v>CB</v>
          </cell>
          <cell r="T22">
            <v>1996</v>
          </cell>
          <cell r="U22" t="str">
            <v>미회수</v>
          </cell>
          <cell r="V22">
            <v>0</v>
          </cell>
          <cell r="W22">
            <v>0</v>
          </cell>
          <cell r="X22">
            <v>0</v>
          </cell>
          <cell r="Y22">
            <v>0</v>
          </cell>
          <cell r="Z22">
            <v>0</v>
          </cell>
          <cell r="AA22" t="str">
            <v/>
          </cell>
          <cell r="AB22" t="str">
            <v>NO</v>
          </cell>
          <cell r="AC22">
            <v>1996</v>
          </cell>
          <cell r="AD22">
            <v>19040</v>
          </cell>
          <cell r="AE22" t="str">
            <v>400,000주*@47,600원=19,040백만원(17.03.31종가기준)</v>
          </cell>
          <cell r="AF22">
            <v>0</v>
          </cell>
          <cell r="AG22" t="str">
            <v>LB인베스트먼트㈜</v>
          </cell>
          <cell r="AH22">
            <v>0</v>
          </cell>
          <cell r="AI22" t="str">
            <v>02-3467-0562</v>
          </cell>
        </row>
        <row r="23">
          <cell r="E23" t="str">
            <v>박중건</v>
          </cell>
          <cell r="F23">
            <v>26073</v>
          </cell>
          <cell r="G23" t="str">
            <v>LB인베스트먼트㈜</v>
          </cell>
          <cell r="H23">
            <v>41922</v>
          </cell>
          <cell r="I23">
            <v>0</v>
          </cell>
          <cell r="J23" t="str">
            <v>투자실무</v>
          </cell>
          <cell r="K23" t="str">
            <v>YES</v>
          </cell>
          <cell r="L23" t="str">
            <v>YES</v>
          </cell>
          <cell r="M23" t="str">
            <v>YES</v>
          </cell>
          <cell r="N23" t="str">
            <v>펀드계정</v>
          </cell>
          <cell r="O23" t="str">
            <v>툴젠</v>
          </cell>
          <cell r="P23" t="str">
            <v>국내설립법인 또는 해외현지법인</v>
          </cell>
          <cell r="Q23" t="str">
            <v>유전자가위</v>
          </cell>
          <cell r="R23">
            <v>41922</v>
          </cell>
          <cell r="S23" t="str">
            <v>보통주</v>
          </cell>
          <cell r="T23">
            <v>1000</v>
          </cell>
          <cell r="U23" t="str">
            <v>미회수</v>
          </cell>
          <cell r="V23">
            <v>0</v>
          </cell>
          <cell r="W23">
            <v>0</v>
          </cell>
          <cell r="X23">
            <v>0</v>
          </cell>
          <cell r="Y23">
            <v>0</v>
          </cell>
          <cell r="Z23">
            <v>0</v>
          </cell>
          <cell r="AA23" t="str">
            <v/>
          </cell>
          <cell r="AB23" t="str">
            <v>NO</v>
          </cell>
          <cell r="AC23">
            <v>1000</v>
          </cell>
          <cell r="AD23">
            <v>14166.6644</v>
          </cell>
          <cell r="AE23" t="str">
            <v>297,619주*@47,600원=14,167백만원(17.03.31종가기준)</v>
          </cell>
          <cell r="AF23">
            <v>0</v>
          </cell>
          <cell r="AG23" t="str">
            <v>LB인베스트먼트㈜</v>
          </cell>
          <cell r="AH23">
            <v>0</v>
          </cell>
          <cell r="AI23" t="str">
            <v>02-3467-0562</v>
          </cell>
        </row>
        <row r="24">
          <cell r="E24" t="str">
            <v>박중건</v>
          </cell>
          <cell r="F24">
            <v>26073</v>
          </cell>
          <cell r="G24" t="str">
            <v>LB인베스트먼트㈜</v>
          </cell>
          <cell r="H24">
            <v>41941</v>
          </cell>
          <cell r="I24">
            <v>0</v>
          </cell>
          <cell r="J24" t="str">
            <v>투자실무</v>
          </cell>
          <cell r="K24" t="str">
            <v>YES</v>
          </cell>
          <cell r="L24" t="str">
            <v>YES</v>
          </cell>
          <cell r="M24" t="str">
            <v>YES</v>
          </cell>
          <cell r="N24" t="str">
            <v>고유계정</v>
          </cell>
          <cell r="O24" t="str">
            <v>아이진</v>
          </cell>
          <cell r="P24" t="str">
            <v>국내설립법인 또는 해외현지법인</v>
          </cell>
          <cell r="Q24" t="str">
            <v>전문 과학 및 기술 서비스업</v>
          </cell>
          <cell r="R24">
            <v>41941</v>
          </cell>
          <cell r="S24" t="str">
            <v>보통주</v>
          </cell>
          <cell r="T24">
            <v>1000</v>
          </cell>
          <cell r="U24" t="str">
            <v>부분회수</v>
          </cell>
          <cell r="V24">
            <v>0</v>
          </cell>
          <cell r="W24">
            <v>42570</v>
          </cell>
          <cell r="X24">
            <v>1404</v>
          </cell>
          <cell r="Y24">
            <v>500</v>
          </cell>
          <cell r="Z24" t="str">
            <v>코스닥</v>
          </cell>
          <cell r="AA24">
            <v>1.7232876712328766</v>
          </cell>
          <cell r="AB24" t="str">
            <v>YES</v>
          </cell>
          <cell r="AC24">
            <v>500</v>
          </cell>
          <cell r="AD24">
            <v>525.68560000000002</v>
          </cell>
          <cell r="AE24" t="str">
            <v>59,737주*@8,800원=526백만원(17.03.31종가기준)</v>
          </cell>
          <cell r="AF24">
            <v>0</v>
          </cell>
          <cell r="AG24" t="str">
            <v>LB인베스트먼트㈜</v>
          </cell>
          <cell r="AH24">
            <v>0</v>
          </cell>
          <cell r="AI24" t="str">
            <v>02-3467-0562</v>
          </cell>
        </row>
        <row r="25">
          <cell r="E25" t="str">
            <v>박중건</v>
          </cell>
          <cell r="F25">
            <v>26073</v>
          </cell>
          <cell r="G25" t="str">
            <v>LB인베스트먼트㈜</v>
          </cell>
          <cell r="H25">
            <v>42025</v>
          </cell>
          <cell r="I25">
            <v>42535</v>
          </cell>
          <cell r="J25" t="str">
            <v>투자실무</v>
          </cell>
          <cell r="K25" t="str">
            <v>YES</v>
          </cell>
          <cell r="L25" t="str">
            <v>YES</v>
          </cell>
          <cell r="M25" t="str">
            <v>YES</v>
          </cell>
          <cell r="N25" t="str">
            <v>펀드계정</v>
          </cell>
          <cell r="O25" t="str">
            <v>강스템바이오텍</v>
          </cell>
          <cell r="P25" t="str">
            <v>국내설립법인 또는 해외현지법인</v>
          </cell>
          <cell r="Q25" t="str">
            <v>(줄기)세포치료제 개발</v>
          </cell>
          <cell r="R25">
            <v>42025</v>
          </cell>
          <cell r="S25" t="str">
            <v>우선주</v>
          </cell>
          <cell r="T25">
            <v>4000</v>
          </cell>
          <cell r="U25" t="str">
            <v>회수료</v>
          </cell>
          <cell r="V25">
            <v>2.0598000000000001</v>
          </cell>
          <cell r="W25">
            <v>42535</v>
          </cell>
          <cell r="X25">
            <v>14050</v>
          </cell>
          <cell r="Y25">
            <v>4000</v>
          </cell>
          <cell r="Z25" t="str">
            <v>코스닥</v>
          </cell>
          <cell r="AA25">
            <v>1.3972602739726028</v>
          </cell>
          <cell r="AB25">
            <v>0</v>
          </cell>
          <cell r="AC25">
            <v>0</v>
          </cell>
          <cell r="AD25">
            <v>0</v>
          </cell>
          <cell r="AE25">
            <v>0</v>
          </cell>
          <cell r="AF25">
            <v>0</v>
          </cell>
          <cell r="AG25" t="str">
            <v>LB인베스트먼트㈜</v>
          </cell>
          <cell r="AH25">
            <v>0</v>
          </cell>
          <cell r="AI25" t="str">
            <v>02-3467-0562</v>
          </cell>
        </row>
        <row r="26">
          <cell r="E26" t="str">
            <v>박중건</v>
          </cell>
          <cell r="F26">
            <v>26073</v>
          </cell>
          <cell r="G26" t="str">
            <v>LB인베스트먼트㈜</v>
          </cell>
          <cell r="H26">
            <v>42097</v>
          </cell>
          <cell r="I26">
            <v>0</v>
          </cell>
          <cell r="J26" t="str">
            <v>투자실무</v>
          </cell>
          <cell r="K26" t="str">
            <v>YES</v>
          </cell>
          <cell r="L26" t="str">
            <v>YES</v>
          </cell>
          <cell r="M26" t="str">
            <v>YES</v>
          </cell>
          <cell r="N26" t="str">
            <v>펀드계정</v>
          </cell>
          <cell r="O26" t="str">
            <v>아이큐어</v>
          </cell>
          <cell r="P26" t="str">
            <v>국내설립법인 또는 해외현지법인</v>
          </cell>
          <cell r="Q26" t="str">
            <v>약물전달시스템 패취형 의약품 개발 및 판매</v>
          </cell>
          <cell r="R26">
            <v>42097</v>
          </cell>
          <cell r="S26" t="str">
            <v>우선주</v>
          </cell>
          <cell r="T26">
            <v>1500</v>
          </cell>
          <cell r="U26" t="str">
            <v>미회수</v>
          </cell>
          <cell r="V26">
            <v>0</v>
          </cell>
          <cell r="W26">
            <v>0</v>
          </cell>
          <cell r="X26">
            <v>0</v>
          </cell>
          <cell r="Y26">
            <v>0</v>
          </cell>
          <cell r="Z26">
            <v>0</v>
          </cell>
          <cell r="AA26" t="str">
            <v/>
          </cell>
          <cell r="AB26" t="str">
            <v>NO</v>
          </cell>
          <cell r="AC26">
            <v>1500</v>
          </cell>
          <cell r="AD26">
            <v>1500</v>
          </cell>
          <cell r="AE26" t="str">
            <v>16.12.31 장부가액</v>
          </cell>
          <cell r="AF26">
            <v>0</v>
          </cell>
          <cell r="AG26" t="str">
            <v>LB인베스트먼트㈜</v>
          </cell>
          <cell r="AH26">
            <v>0</v>
          </cell>
          <cell r="AI26" t="str">
            <v>02-3467-0562</v>
          </cell>
        </row>
        <row r="27">
          <cell r="E27" t="str">
            <v>박중건</v>
          </cell>
          <cell r="F27">
            <v>26073</v>
          </cell>
          <cell r="G27" t="str">
            <v>LB인베스트먼트㈜</v>
          </cell>
          <cell r="H27">
            <v>42097</v>
          </cell>
          <cell r="I27">
            <v>0</v>
          </cell>
          <cell r="J27" t="str">
            <v>투자실무</v>
          </cell>
          <cell r="K27" t="str">
            <v>YES</v>
          </cell>
          <cell r="L27" t="str">
            <v>YES</v>
          </cell>
          <cell r="M27" t="str">
            <v>YES</v>
          </cell>
          <cell r="N27" t="str">
            <v>펀드계정</v>
          </cell>
          <cell r="O27" t="str">
            <v>아이큐어</v>
          </cell>
          <cell r="P27" t="str">
            <v>국내설립법인 또는 해외현지법인</v>
          </cell>
          <cell r="Q27" t="str">
            <v>약물전달시스템 패취형 의약품 개발 및 판매</v>
          </cell>
          <cell r="R27">
            <v>42097</v>
          </cell>
          <cell r="S27" t="str">
            <v>BW</v>
          </cell>
          <cell r="T27">
            <v>1500</v>
          </cell>
          <cell r="U27" t="str">
            <v>부분회수</v>
          </cell>
          <cell r="V27">
            <v>0</v>
          </cell>
          <cell r="W27">
            <v>42562</v>
          </cell>
          <cell r="X27">
            <v>843</v>
          </cell>
          <cell r="Y27">
            <v>750</v>
          </cell>
          <cell r="Z27" t="str">
            <v>상환</v>
          </cell>
          <cell r="AA27">
            <v>1.273972602739726</v>
          </cell>
          <cell r="AB27" t="str">
            <v>NO</v>
          </cell>
          <cell r="AC27">
            <v>750</v>
          </cell>
          <cell r="AD27">
            <v>750</v>
          </cell>
          <cell r="AE27" t="str">
            <v>16.12.31 장부가액</v>
          </cell>
          <cell r="AF27">
            <v>0</v>
          </cell>
          <cell r="AG27" t="str">
            <v>LB인베스트먼트㈜</v>
          </cell>
          <cell r="AH27">
            <v>0</v>
          </cell>
          <cell r="AI27" t="str">
            <v>02-3467-0562</v>
          </cell>
        </row>
        <row r="28">
          <cell r="E28" t="str">
            <v>박중건</v>
          </cell>
          <cell r="F28">
            <v>26073</v>
          </cell>
          <cell r="G28" t="str">
            <v>LB인베스트먼트㈜</v>
          </cell>
          <cell r="H28">
            <v>42135</v>
          </cell>
          <cell r="I28">
            <v>0</v>
          </cell>
          <cell r="J28" t="str">
            <v>투자실무</v>
          </cell>
          <cell r="K28" t="str">
            <v>YES</v>
          </cell>
          <cell r="L28" t="str">
            <v>YES</v>
          </cell>
          <cell r="M28" t="str">
            <v>YES</v>
          </cell>
          <cell r="N28" t="str">
            <v>펀드계정</v>
          </cell>
          <cell r="O28" t="str">
            <v>엔게인</v>
          </cell>
          <cell r="P28" t="str">
            <v>국내설립법인 또는 해외현지법인</v>
          </cell>
          <cell r="Q28" t="str">
            <v>의료기기 및 고분자화합물 제조</v>
          </cell>
          <cell r="R28">
            <v>42135</v>
          </cell>
          <cell r="S28" t="str">
            <v>우선주</v>
          </cell>
          <cell r="T28">
            <v>1000</v>
          </cell>
          <cell r="U28" t="str">
            <v>미회수</v>
          </cell>
          <cell r="V28">
            <v>0</v>
          </cell>
          <cell r="W28">
            <v>0</v>
          </cell>
          <cell r="X28">
            <v>0</v>
          </cell>
          <cell r="Y28">
            <v>0</v>
          </cell>
          <cell r="Z28">
            <v>0</v>
          </cell>
          <cell r="AA28" t="str">
            <v/>
          </cell>
          <cell r="AB28" t="str">
            <v>NO</v>
          </cell>
          <cell r="AC28">
            <v>1000</v>
          </cell>
          <cell r="AD28">
            <v>1000</v>
          </cell>
          <cell r="AE28" t="str">
            <v>16.12.31 장부가액</v>
          </cell>
          <cell r="AF28">
            <v>0</v>
          </cell>
          <cell r="AG28" t="str">
            <v>LB인베스트먼트㈜</v>
          </cell>
          <cell r="AH28">
            <v>0</v>
          </cell>
          <cell r="AI28" t="str">
            <v>02-3467-0562</v>
          </cell>
        </row>
        <row r="29">
          <cell r="E29" t="str">
            <v>박중건</v>
          </cell>
          <cell r="F29">
            <v>26073</v>
          </cell>
          <cell r="G29" t="str">
            <v>LB인베스트먼트㈜</v>
          </cell>
          <cell r="H29">
            <v>42135</v>
          </cell>
          <cell r="I29">
            <v>0</v>
          </cell>
          <cell r="J29" t="str">
            <v>투자실무</v>
          </cell>
          <cell r="K29" t="str">
            <v>YES</v>
          </cell>
          <cell r="L29" t="str">
            <v>YES</v>
          </cell>
          <cell r="M29" t="str">
            <v>YES</v>
          </cell>
          <cell r="N29" t="str">
            <v>펀드계정</v>
          </cell>
          <cell r="O29" t="str">
            <v>엔게인</v>
          </cell>
          <cell r="P29" t="str">
            <v>국내설립법인 또는 해외현지법인</v>
          </cell>
          <cell r="Q29" t="str">
            <v>의료기기 및 고분자화합물 제조</v>
          </cell>
          <cell r="R29">
            <v>42135</v>
          </cell>
          <cell r="S29" t="str">
            <v>BW</v>
          </cell>
          <cell r="T29">
            <v>1000</v>
          </cell>
          <cell r="U29" t="str">
            <v>미회수</v>
          </cell>
          <cell r="V29">
            <v>0</v>
          </cell>
          <cell r="W29">
            <v>0</v>
          </cell>
          <cell r="X29">
            <v>10</v>
          </cell>
          <cell r="Y29">
            <v>0</v>
          </cell>
          <cell r="Z29">
            <v>0</v>
          </cell>
          <cell r="AA29" t="str">
            <v/>
          </cell>
          <cell r="AB29" t="str">
            <v>NO</v>
          </cell>
          <cell r="AC29">
            <v>1000</v>
          </cell>
          <cell r="AD29">
            <v>1000</v>
          </cell>
          <cell r="AE29" t="str">
            <v>16.12.31 장부가액</v>
          </cell>
          <cell r="AF29">
            <v>0</v>
          </cell>
          <cell r="AG29" t="str">
            <v>LB인베스트먼트㈜</v>
          </cell>
          <cell r="AH29">
            <v>0</v>
          </cell>
          <cell r="AI29" t="str">
            <v>02-3467-0562</v>
          </cell>
        </row>
        <row r="30">
          <cell r="E30" t="str">
            <v>박중건</v>
          </cell>
          <cell r="F30">
            <v>26073</v>
          </cell>
          <cell r="G30" t="str">
            <v>LB인베스트먼트㈜</v>
          </cell>
          <cell r="H30">
            <v>42268</v>
          </cell>
          <cell r="I30">
            <v>0</v>
          </cell>
          <cell r="J30" t="str">
            <v>투자실무</v>
          </cell>
          <cell r="K30" t="str">
            <v>YES</v>
          </cell>
          <cell r="L30" t="str">
            <v>YES</v>
          </cell>
          <cell r="M30" t="str">
            <v>YES</v>
          </cell>
          <cell r="N30" t="str">
            <v>펀드계정</v>
          </cell>
          <cell r="O30" t="str">
            <v>스템랩</v>
          </cell>
          <cell r="P30" t="str">
            <v>국내설립법인 또는 해외현지법인</v>
          </cell>
          <cell r="Q30" t="str">
            <v>역분화줄기세포기술 관련 제품, 의료기기(MRI,BMD)</v>
          </cell>
          <cell r="R30">
            <v>42268</v>
          </cell>
          <cell r="S30" t="str">
            <v>우선주</v>
          </cell>
          <cell r="T30">
            <v>2000</v>
          </cell>
          <cell r="U30" t="str">
            <v>미회수</v>
          </cell>
          <cell r="V30">
            <v>0</v>
          </cell>
          <cell r="W30">
            <v>0</v>
          </cell>
          <cell r="X30">
            <v>0</v>
          </cell>
          <cell r="Y30">
            <v>0</v>
          </cell>
          <cell r="Z30">
            <v>0</v>
          </cell>
          <cell r="AA30" t="str">
            <v/>
          </cell>
          <cell r="AB30" t="str">
            <v>NO</v>
          </cell>
          <cell r="AC30">
            <v>2000</v>
          </cell>
          <cell r="AD30">
            <v>2760</v>
          </cell>
          <cell r="AE30" t="str">
            <v>200,000주*@13,800원=2,760백만원(17.03.31종가기준)</v>
          </cell>
          <cell r="AF30">
            <v>0</v>
          </cell>
          <cell r="AG30" t="str">
            <v>LB인베스트먼트㈜</v>
          </cell>
          <cell r="AH30">
            <v>0</v>
          </cell>
          <cell r="AI30" t="str">
            <v>02-3467-0562</v>
          </cell>
        </row>
        <row r="31">
          <cell r="E31" t="str">
            <v>박중건</v>
          </cell>
          <cell r="F31">
            <v>26073</v>
          </cell>
          <cell r="G31" t="str">
            <v>LB인베스트먼트㈜</v>
          </cell>
          <cell r="H31">
            <v>42334</v>
          </cell>
          <cell r="I31">
            <v>0</v>
          </cell>
          <cell r="J31" t="str">
            <v>투자실무</v>
          </cell>
          <cell r="K31" t="str">
            <v>YES</v>
          </cell>
          <cell r="L31" t="str">
            <v>YES</v>
          </cell>
          <cell r="M31" t="str">
            <v>YES</v>
          </cell>
          <cell r="N31" t="str">
            <v>펀드계정</v>
          </cell>
          <cell r="O31" t="str">
            <v>에빅스젠</v>
          </cell>
          <cell r="P31" t="str">
            <v>국내설립법인 또는 해외현지법인</v>
          </cell>
          <cell r="Q31" t="str">
            <v>항 HIV 제제, 바이러스진단제 연구 및 개발</v>
          </cell>
          <cell r="R31">
            <v>42334</v>
          </cell>
          <cell r="S31" t="str">
            <v>우선주</v>
          </cell>
          <cell r="T31">
            <v>3000</v>
          </cell>
          <cell r="U31" t="str">
            <v>미회수</v>
          </cell>
          <cell r="V31">
            <v>0</v>
          </cell>
          <cell r="W31">
            <v>0</v>
          </cell>
          <cell r="X31">
            <v>0</v>
          </cell>
          <cell r="Y31">
            <v>0</v>
          </cell>
          <cell r="Z31">
            <v>0</v>
          </cell>
          <cell r="AA31" t="str">
            <v/>
          </cell>
          <cell r="AB31" t="str">
            <v>NO</v>
          </cell>
          <cell r="AC31">
            <v>3000</v>
          </cell>
          <cell r="AD31">
            <v>3000</v>
          </cell>
          <cell r="AE31" t="str">
            <v>16.12.31 장부가액</v>
          </cell>
          <cell r="AF31">
            <v>0</v>
          </cell>
          <cell r="AG31" t="str">
            <v>LB인베스트먼트㈜</v>
          </cell>
          <cell r="AH31">
            <v>0</v>
          </cell>
          <cell r="AI31" t="str">
            <v>02-3467-0562</v>
          </cell>
        </row>
        <row r="32">
          <cell r="E32" t="str">
            <v>박중건</v>
          </cell>
          <cell r="F32">
            <v>26073</v>
          </cell>
          <cell r="G32" t="str">
            <v>LB인베스트먼트㈜</v>
          </cell>
          <cell r="H32">
            <v>42424</v>
          </cell>
          <cell r="I32">
            <v>0</v>
          </cell>
          <cell r="J32" t="str">
            <v>투자실무</v>
          </cell>
          <cell r="K32" t="str">
            <v>YES</v>
          </cell>
          <cell r="L32" t="str">
            <v>YES</v>
          </cell>
          <cell r="M32" t="str">
            <v>YES</v>
          </cell>
          <cell r="N32" t="str">
            <v>펀드계정</v>
          </cell>
          <cell r="O32" t="str">
            <v>오비이랩</v>
          </cell>
          <cell r="P32" t="str">
            <v>국내설립법인 또는 해외현지법인</v>
          </cell>
          <cell r="Q32" t="str">
            <v>NIRSIT, NIRSIT-ON</v>
          </cell>
          <cell r="R32">
            <v>42424</v>
          </cell>
          <cell r="S32" t="str">
            <v>우선주</v>
          </cell>
          <cell r="T32">
            <v>3000</v>
          </cell>
          <cell r="U32" t="str">
            <v>미회수</v>
          </cell>
          <cell r="V32">
            <v>0</v>
          </cell>
          <cell r="W32">
            <v>0</v>
          </cell>
          <cell r="X32">
            <v>0</v>
          </cell>
          <cell r="Y32">
            <v>0</v>
          </cell>
          <cell r="Z32">
            <v>0</v>
          </cell>
          <cell r="AA32" t="str">
            <v/>
          </cell>
          <cell r="AB32" t="str">
            <v>NO</v>
          </cell>
          <cell r="AC32">
            <v>3000</v>
          </cell>
          <cell r="AD32">
            <v>3000</v>
          </cell>
          <cell r="AE32" t="str">
            <v>16.12.31 장부가액</v>
          </cell>
          <cell r="AF32">
            <v>0</v>
          </cell>
          <cell r="AG32" t="str">
            <v>LB인베스트먼트㈜</v>
          </cell>
          <cell r="AH32">
            <v>0</v>
          </cell>
          <cell r="AI32" t="str">
            <v>02-3467-0562</v>
          </cell>
        </row>
        <row r="33">
          <cell r="E33" t="str">
            <v>박중건</v>
          </cell>
          <cell r="F33">
            <v>26073</v>
          </cell>
          <cell r="G33" t="str">
            <v>LB인베스트먼트㈜</v>
          </cell>
          <cell r="H33">
            <v>42542</v>
          </cell>
          <cell r="I33">
            <v>0</v>
          </cell>
          <cell r="J33" t="str">
            <v>투자실무</v>
          </cell>
          <cell r="K33" t="str">
            <v>YES</v>
          </cell>
          <cell r="L33" t="str">
            <v>YES</v>
          </cell>
          <cell r="M33" t="str">
            <v>YES</v>
          </cell>
          <cell r="N33" t="str">
            <v>펀드계정</v>
          </cell>
          <cell r="O33" t="str">
            <v>압타바이오</v>
          </cell>
          <cell r="P33" t="str">
            <v>국내설립법인 또는 해외현지법인</v>
          </cell>
          <cell r="Q33" t="str">
            <v>신약개발 및 연구시약 제조</v>
          </cell>
          <cell r="R33">
            <v>42542</v>
          </cell>
          <cell r="S33" t="str">
            <v>우선주</v>
          </cell>
          <cell r="T33">
            <v>4000</v>
          </cell>
          <cell r="U33" t="str">
            <v>미회수</v>
          </cell>
          <cell r="V33">
            <v>0</v>
          </cell>
          <cell r="W33">
            <v>0</v>
          </cell>
          <cell r="X33">
            <v>0</v>
          </cell>
          <cell r="Y33">
            <v>0</v>
          </cell>
          <cell r="Z33">
            <v>0</v>
          </cell>
          <cell r="AA33" t="str">
            <v/>
          </cell>
          <cell r="AB33" t="str">
            <v>NO</v>
          </cell>
          <cell r="AC33">
            <v>4000</v>
          </cell>
          <cell r="AD33">
            <v>4000</v>
          </cell>
          <cell r="AE33" t="str">
            <v>16.12.31 장부가액</v>
          </cell>
          <cell r="AF33">
            <v>0</v>
          </cell>
          <cell r="AG33" t="str">
            <v>LB인베스트먼트㈜</v>
          </cell>
          <cell r="AH33">
            <v>0</v>
          </cell>
          <cell r="AI33" t="str">
            <v>02-3467-0562</v>
          </cell>
        </row>
        <row r="34">
          <cell r="E34" t="str">
            <v>박중건</v>
          </cell>
          <cell r="F34">
            <v>26073</v>
          </cell>
          <cell r="G34" t="str">
            <v>LB인베스트먼트㈜</v>
          </cell>
          <cell r="H34">
            <v>42641</v>
          </cell>
          <cell r="I34">
            <v>0</v>
          </cell>
          <cell r="J34" t="str">
            <v>투자실무</v>
          </cell>
          <cell r="K34" t="str">
            <v>YES</v>
          </cell>
          <cell r="L34" t="str">
            <v>YES</v>
          </cell>
          <cell r="M34" t="str">
            <v>YES</v>
          </cell>
          <cell r="N34" t="str">
            <v>펀드계정</v>
          </cell>
          <cell r="O34" t="str">
            <v>스템랩</v>
          </cell>
          <cell r="P34" t="str">
            <v>국내설립법인 또는 해외현지법인</v>
          </cell>
          <cell r="Q34" t="str">
            <v>역분화줄기세포기술 관련 제품, 의료기기(MRI,BMD)</v>
          </cell>
          <cell r="R34">
            <v>42641</v>
          </cell>
          <cell r="S34" t="str">
            <v>우선주</v>
          </cell>
          <cell r="T34">
            <v>2000</v>
          </cell>
          <cell r="U34" t="str">
            <v>미회수</v>
          </cell>
          <cell r="V34">
            <v>0</v>
          </cell>
          <cell r="W34">
            <v>0</v>
          </cell>
          <cell r="X34">
            <v>0</v>
          </cell>
          <cell r="Y34">
            <v>0</v>
          </cell>
          <cell r="Z34">
            <v>0</v>
          </cell>
          <cell r="AA34" t="str">
            <v/>
          </cell>
          <cell r="AB34" t="str">
            <v>NO</v>
          </cell>
          <cell r="AC34">
            <v>2000</v>
          </cell>
          <cell r="AD34">
            <v>1725</v>
          </cell>
          <cell r="AE34" t="str">
            <v>125,000주*@13,800원=1,725백만원(17.03.31종가기준)</v>
          </cell>
          <cell r="AF34">
            <v>0</v>
          </cell>
          <cell r="AG34" t="str">
            <v>LB인베스트먼트㈜</v>
          </cell>
          <cell r="AH34">
            <v>0</v>
          </cell>
          <cell r="AI34" t="str">
            <v>02-3467-0562</v>
          </cell>
        </row>
        <row r="35">
          <cell r="E35" t="str">
            <v>박중건</v>
          </cell>
          <cell r="F35">
            <v>26073</v>
          </cell>
          <cell r="G35" t="str">
            <v>LB인베스트먼트㈜</v>
          </cell>
          <cell r="H35">
            <v>42643</v>
          </cell>
          <cell r="I35">
            <v>0</v>
          </cell>
          <cell r="J35" t="str">
            <v>투자실무</v>
          </cell>
          <cell r="K35" t="str">
            <v>YES</v>
          </cell>
          <cell r="L35" t="str">
            <v>YES</v>
          </cell>
          <cell r="M35" t="str">
            <v>YES</v>
          </cell>
          <cell r="N35" t="str">
            <v>펀드계정</v>
          </cell>
          <cell r="O35" t="str">
            <v>에이비온</v>
          </cell>
          <cell r="P35" t="str">
            <v>국내설립법인 또는 해외현지법인</v>
          </cell>
          <cell r="Q35" t="str">
            <v>바이오신약 연구개발</v>
          </cell>
          <cell r="R35">
            <v>42643</v>
          </cell>
          <cell r="S35" t="str">
            <v>보통주</v>
          </cell>
          <cell r="T35">
            <v>1000</v>
          </cell>
          <cell r="U35" t="str">
            <v>미회수</v>
          </cell>
          <cell r="V35">
            <v>0</v>
          </cell>
          <cell r="W35">
            <v>0</v>
          </cell>
          <cell r="X35">
            <v>0</v>
          </cell>
          <cell r="Y35">
            <v>0</v>
          </cell>
          <cell r="Z35">
            <v>0</v>
          </cell>
          <cell r="AA35" t="str">
            <v/>
          </cell>
          <cell r="AB35" t="str">
            <v>NO</v>
          </cell>
          <cell r="AC35">
            <v>1000</v>
          </cell>
          <cell r="AD35">
            <v>706.93700000000001</v>
          </cell>
          <cell r="AE35" t="str">
            <v>128,534주*@5,500원=707백만원(17.03.31종가기준)</v>
          </cell>
          <cell r="AF35">
            <v>0</v>
          </cell>
          <cell r="AG35" t="str">
            <v>LB인베스트먼트㈜</v>
          </cell>
          <cell r="AH35">
            <v>0</v>
          </cell>
          <cell r="AI35" t="str">
            <v>02-3467-0562</v>
          </cell>
        </row>
        <row r="36">
          <cell r="E36" t="str">
            <v>박중건</v>
          </cell>
          <cell r="F36">
            <v>26073</v>
          </cell>
          <cell r="G36" t="str">
            <v>LB인베스트먼트㈜</v>
          </cell>
          <cell r="H36">
            <v>42657</v>
          </cell>
          <cell r="I36">
            <v>0</v>
          </cell>
          <cell r="J36" t="str">
            <v>투자실무</v>
          </cell>
          <cell r="K36" t="str">
            <v>YES</v>
          </cell>
          <cell r="L36" t="str">
            <v>YES</v>
          </cell>
          <cell r="M36" t="str">
            <v>YES</v>
          </cell>
          <cell r="N36" t="str">
            <v>펀드계정</v>
          </cell>
          <cell r="O36" t="str">
            <v>툴젠</v>
          </cell>
          <cell r="P36" t="str">
            <v>국내설립법인 또는 해외현지법인</v>
          </cell>
          <cell r="Q36" t="str">
            <v>유전자가위</v>
          </cell>
          <cell r="R36">
            <v>42657</v>
          </cell>
          <cell r="S36" t="str">
            <v>보통주</v>
          </cell>
          <cell r="T36">
            <v>3000</v>
          </cell>
          <cell r="U36" t="str">
            <v>미회수</v>
          </cell>
          <cell r="V36">
            <v>0</v>
          </cell>
          <cell r="W36">
            <v>0</v>
          </cell>
          <cell r="X36">
            <v>0</v>
          </cell>
          <cell r="Y36">
            <v>0</v>
          </cell>
          <cell r="Z36">
            <v>0</v>
          </cell>
          <cell r="AA36" t="str">
            <v/>
          </cell>
          <cell r="AB36" t="str">
            <v>NO</v>
          </cell>
          <cell r="AC36">
            <v>3000</v>
          </cell>
          <cell r="AD36">
            <v>5578.1012000000001</v>
          </cell>
          <cell r="AE36" t="str">
            <v>117,187주*@47,600원=5,578백만원(17.03.31종가기준)</v>
          </cell>
          <cell r="AF36">
            <v>0</v>
          </cell>
          <cell r="AG36" t="str">
            <v>LB인베스트먼트㈜</v>
          </cell>
          <cell r="AH36">
            <v>0</v>
          </cell>
          <cell r="AI36" t="str">
            <v>02-3467-0562</v>
          </cell>
        </row>
        <row r="37">
          <cell r="E37" t="str">
            <v>구경모</v>
          </cell>
          <cell r="F37">
            <v>29755</v>
          </cell>
          <cell r="G37" t="str">
            <v>LB인베스트먼트㈜</v>
          </cell>
          <cell r="H37">
            <v>41677</v>
          </cell>
          <cell r="I37">
            <v>42723</v>
          </cell>
          <cell r="J37" t="str">
            <v>투자실무</v>
          </cell>
          <cell r="K37" t="str">
            <v>YES</v>
          </cell>
          <cell r="L37" t="str">
            <v>YES</v>
          </cell>
          <cell r="M37" t="str">
            <v>YES</v>
          </cell>
          <cell r="N37" t="str">
            <v>펀드계정</v>
          </cell>
          <cell r="O37" t="str">
            <v>에이티젠</v>
          </cell>
          <cell r="P37" t="str">
            <v>국내설립법인 또는 해외현지법인</v>
          </cell>
          <cell r="Q37" t="str">
            <v>재조합 단백질 연구 및 KIT 생산 판매</v>
          </cell>
          <cell r="R37">
            <v>41677</v>
          </cell>
          <cell r="S37" t="str">
            <v>우선주</v>
          </cell>
          <cell r="T37">
            <v>3000</v>
          </cell>
          <cell r="U37" t="str">
            <v>회수료</v>
          </cell>
          <cell r="V37">
            <v>1.1037999999999999</v>
          </cell>
          <cell r="W37">
            <v>42723</v>
          </cell>
          <cell r="X37">
            <v>12863</v>
          </cell>
          <cell r="Y37">
            <v>3000</v>
          </cell>
          <cell r="Z37" t="str">
            <v>코스닥</v>
          </cell>
          <cell r="AA37">
            <v>2.8657534246575342</v>
          </cell>
          <cell r="AB37">
            <v>0</v>
          </cell>
          <cell r="AC37">
            <v>0</v>
          </cell>
          <cell r="AD37">
            <v>0</v>
          </cell>
          <cell r="AE37">
            <v>0</v>
          </cell>
          <cell r="AF37">
            <v>0</v>
          </cell>
          <cell r="AG37" t="str">
            <v>LB인베스트먼트㈜</v>
          </cell>
          <cell r="AH37">
            <v>0</v>
          </cell>
          <cell r="AI37" t="str">
            <v>02-3467-0562</v>
          </cell>
        </row>
        <row r="38">
          <cell r="E38" t="str">
            <v>구경모</v>
          </cell>
          <cell r="F38">
            <v>29755</v>
          </cell>
          <cell r="G38" t="str">
            <v>LB인베스트먼트㈜</v>
          </cell>
          <cell r="H38">
            <v>41841</v>
          </cell>
          <cell r="I38">
            <v>0</v>
          </cell>
          <cell r="J38" t="str">
            <v>투자실무</v>
          </cell>
          <cell r="K38" t="str">
            <v>YES</v>
          </cell>
          <cell r="L38" t="str">
            <v>YES</v>
          </cell>
          <cell r="M38" t="str">
            <v>YES</v>
          </cell>
          <cell r="N38" t="str">
            <v>펀드계정</v>
          </cell>
          <cell r="O38" t="str">
            <v>비디아이</v>
          </cell>
          <cell r="P38" t="str">
            <v>국내설립법인 또는 해외현지법인</v>
          </cell>
          <cell r="Q38" t="str">
            <v>화력발전 Ash Handling System 설계 및 시공</v>
          </cell>
          <cell r="R38">
            <v>41841</v>
          </cell>
          <cell r="S38" t="str">
            <v>우선주</v>
          </cell>
          <cell r="T38">
            <v>7500</v>
          </cell>
          <cell r="U38" t="str">
            <v>미회수</v>
          </cell>
          <cell r="V38">
            <v>0</v>
          </cell>
          <cell r="W38">
            <v>0</v>
          </cell>
          <cell r="X38">
            <v>0</v>
          </cell>
          <cell r="Y38">
            <v>0</v>
          </cell>
          <cell r="Z38">
            <v>0</v>
          </cell>
          <cell r="AA38" t="str">
            <v/>
          </cell>
          <cell r="AB38" t="str">
            <v>NO</v>
          </cell>
          <cell r="AC38">
            <v>7500</v>
          </cell>
          <cell r="AD38">
            <v>7500</v>
          </cell>
          <cell r="AE38" t="str">
            <v>16.12.31 장부가액</v>
          </cell>
          <cell r="AF38">
            <v>0</v>
          </cell>
          <cell r="AG38" t="str">
            <v>LB인베스트먼트㈜</v>
          </cell>
          <cell r="AH38">
            <v>0</v>
          </cell>
          <cell r="AI38" t="str">
            <v>02-3467-0562</v>
          </cell>
        </row>
        <row r="39">
          <cell r="E39" t="str">
            <v>구경모</v>
          </cell>
          <cell r="F39">
            <v>29755</v>
          </cell>
          <cell r="G39" t="str">
            <v>LB인베스트먼트㈜</v>
          </cell>
          <cell r="H39">
            <v>42121</v>
          </cell>
          <cell r="I39">
            <v>0</v>
          </cell>
          <cell r="J39" t="str">
            <v>투자실무</v>
          </cell>
          <cell r="K39" t="str">
            <v>NO</v>
          </cell>
          <cell r="L39" t="str">
            <v>YES</v>
          </cell>
          <cell r="M39" t="str">
            <v>YES</v>
          </cell>
          <cell r="N39" t="str">
            <v>펀드계정</v>
          </cell>
          <cell r="O39" t="str">
            <v>팩토리얼게임즈</v>
          </cell>
          <cell r="P39" t="str">
            <v>국내설립법인 또는 해외현지법인</v>
          </cell>
          <cell r="Q39" t="str">
            <v>모바일게임 개발</v>
          </cell>
          <cell r="R39">
            <v>42121</v>
          </cell>
          <cell r="S39" t="str">
            <v>우선주</v>
          </cell>
          <cell r="T39">
            <v>1495</v>
          </cell>
          <cell r="U39" t="str">
            <v>미회수</v>
          </cell>
          <cell r="V39">
            <v>0</v>
          </cell>
          <cell r="W39">
            <v>0</v>
          </cell>
          <cell r="X39">
            <v>0</v>
          </cell>
          <cell r="Y39">
            <v>0</v>
          </cell>
          <cell r="Z39">
            <v>0</v>
          </cell>
          <cell r="AA39" t="str">
            <v/>
          </cell>
          <cell r="AB39" t="str">
            <v>NO</v>
          </cell>
          <cell r="AC39">
            <v>1495</v>
          </cell>
          <cell r="AD39">
            <v>5909.02</v>
          </cell>
          <cell r="AE39" t="str">
            <v>130,000주*@45,454원=5,909백만원(후속투자, 16.1.4)</v>
          </cell>
          <cell r="AF39">
            <v>0</v>
          </cell>
          <cell r="AG39" t="str">
            <v>LB인베스트먼트㈜</v>
          </cell>
          <cell r="AH39">
            <v>0</v>
          </cell>
          <cell r="AI39" t="str">
            <v>02-3467-0562</v>
          </cell>
        </row>
        <row r="40">
          <cell r="E40" t="str">
            <v>구경모</v>
          </cell>
          <cell r="F40">
            <v>29755</v>
          </cell>
          <cell r="G40" t="str">
            <v>LB인베스트먼트㈜</v>
          </cell>
          <cell r="H40">
            <v>42122</v>
          </cell>
          <cell r="I40">
            <v>42366</v>
          </cell>
          <cell r="J40" t="str">
            <v>투자실무</v>
          </cell>
          <cell r="K40" t="str">
            <v>YES</v>
          </cell>
          <cell r="L40" t="str">
            <v>YES</v>
          </cell>
          <cell r="M40" t="str">
            <v>YES</v>
          </cell>
          <cell r="N40" t="str">
            <v>펀드계정</v>
          </cell>
          <cell r="O40" t="str">
            <v>에이티젠</v>
          </cell>
          <cell r="P40" t="str">
            <v>국내설립법인 또는 해외현지법인</v>
          </cell>
          <cell r="Q40" t="str">
            <v>재조합 단백질 연구 및 KIT 생산 판매</v>
          </cell>
          <cell r="R40">
            <v>42122</v>
          </cell>
          <cell r="S40" t="str">
            <v>CB</v>
          </cell>
          <cell r="T40">
            <v>3000</v>
          </cell>
          <cell r="U40" t="str">
            <v>회수료</v>
          </cell>
          <cell r="V40">
            <v>2.9830000000000001</v>
          </cell>
          <cell r="W40">
            <v>42366</v>
          </cell>
          <cell r="X40">
            <v>7217</v>
          </cell>
          <cell r="Y40">
            <v>3000</v>
          </cell>
          <cell r="Z40" t="str">
            <v>코스닥</v>
          </cell>
          <cell r="AA40">
            <v>0.66849315068493154</v>
          </cell>
          <cell r="AB40">
            <v>0</v>
          </cell>
          <cell r="AC40">
            <v>0</v>
          </cell>
          <cell r="AD40">
            <v>0</v>
          </cell>
          <cell r="AE40">
            <v>0</v>
          </cell>
          <cell r="AF40">
            <v>0</v>
          </cell>
          <cell r="AG40" t="str">
            <v>LB인베스트먼트㈜</v>
          </cell>
          <cell r="AH40">
            <v>0</v>
          </cell>
          <cell r="AI40" t="str">
            <v>02-3467-0562</v>
          </cell>
        </row>
        <row r="41">
          <cell r="E41" t="str">
            <v>구경모</v>
          </cell>
          <cell r="F41">
            <v>29755</v>
          </cell>
          <cell r="G41" t="str">
            <v>LB인베스트먼트㈜</v>
          </cell>
          <cell r="H41">
            <v>42373</v>
          </cell>
          <cell r="I41">
            <v>0</v>
          </cell>
          <cell r="J41" t="str">
            <v>투자실무</v>
          </cell>
          <cell r="K41" t="str">
            <v>NO</v>
          </cell>
          <cell r="L41" t="str">
            <v>YES</v>
          </cell>
          <cell r="M41" t="str">
            <v>YES</v>
          </cell>
          <cell r="N41" t="str">
            <v>펀드계정</v>
          </cell>
          <cell r="O41" t="str">
            <v>팩토리얼게임즈</v>
          </cell>
          <cell r="P41" t="str">
            <v>국내설립법인 또는 해외현지법인</v>
          </cell>
          <cell r="Q41" t="str">
            <v>모바일게임 개발</v>
          </cell>
          <cell r="R41">
            <v>42373</v>
          </cell>
          <cell r="S41" t="str">
            <v>우선주</v>
          </cell>
          <cell r="T41">
            <v>2000</v>
          </cell>
          <cell r="U41" t="str">
            <v>미회수</v>
          </cell>
          <cell r="V41">
            <v>0</v>
          </cell>
          <cell r="W41">
            <v>0</v>
          </cell>
          <cell r="X41">
            <v>0</v>
          </cell>
          <cell r="Y41">
            <v>0</v>
          </cell>
          <cell r="Z41">
            <v>0</v>
          </cell>
          <cell r="AA41" t="str">
            <v/>
          </cell>
          <cell r="AB41" t="str">
            <v>NO</v>
          </cell>
          <cell r="AC41">
            <v>2000</v>
          </cell>
          <cell r="AD41">
            <v>2000</v>
          </cell>
          <cell r="AE41" t="str">
            <v>16.12.31 장부가액</v>
          </cell>
          <cell r="AF41">
            <v>0</v>
          </cell>
          <cell r="AG41" t="str">
            <v>LB인베스트먼트㈜</v>
          </cell>
          <cell r="AH41">
            <v>0</v>
          </cell>
          <cell r="AI41" t="str">
            <v>02-3467-0562</v>
          </cell>
        </row>
        <row r="42">
          <cell r="E42" t="str">
            <v>구경모</v>
          </cell>
          <cell r="F42">
            <v>29755</v>
          </cell>
          <cell r="G42" t="str">
            <v>LB인베스트먼트㈜</v>
          </cell>
          <cell r="H42">
            <v>42523</v>
          </cell>
          <cell r="I42">
            <v>0</v>
          </cell>
          <cell r="J42" t="str">
            <v>투자실무</v>
          </cell>
          <cell r="K42" t="str">
            <v>YES</v>
          </cell>
          <cell r="L42" t="str">
            <v>YES</v>
          </cell>
          <cell r="M42" t="str">
            <v>YES</v>
          </cell>
          <cell r="N42" t="str">
            <v>펀드계정</v>
          </cell>
          <cell r="O42" t="str">
            <v>팀그레이프</v>
          </cell>
          <cell r="P42" t="str">
            <v>국내설립법인 또는 해외현지법인</v>
          </cell>
          <cell r="Q42" t="str">
            <v>온라인 쇼핑몰</v>
          </cell>
          <cell r="R42">
            <v>42523</v>
          </cell>
          <cell r="S42" t="str">
            <v>우선주</v>
          </cell>
          <cell r="T42">
            <v>4000</v>
          </cell>
          <cell r="U42" t="str">
            <v>미회수</v>
          </cell>
          <cell r="V42">
            <v>0</v>
          </cell>
          <cell r="W42">
            <v>0</v>
          </cell>
          <cell r="X42">
            <v>0</v>
          </cell>
          <cell r="Y42">
            <v>0</v>
          </cell>
          <cell r="Z42">
            <v>0</v>
          </cell>
          <cell r="AA42" t="str">
            <v/>
          </cell>
          <cell r="AB42" t="str">
            <v>NO</v>
          </cell>
          <cell r="AC42">
            <v>4000</v>
          </cell>
          <cell r="AD42">
            <v>4000</v>
          </cell>
          <cell r="AE42" t="str">
            <v>16.12.31 장부가액</v>
          </cell>
          <cell r="AF42">
            <v>0</v>
          </cell>
          <cell r="AG42" t="str">
            <v>LB인베스트먼트㈜</v>
          </cell>
          <cell r="AH42">
            <v>0</v>
          </cell>
          <cell r="AI42" t="str">
            <v>02-3467-0562</v>
          </cell>
        </row>
        <row r="43">
          <cell r="E43" t="str">
            <v>구경모</v>
          </cell>
          <cell r="F43">
            <v>29755</v>
          </cell>
          <cell r="G43" t="str">
            <v>LB인베스트먼트㈜</v>
          </cell>
          <cell r="H43">
            <v>42730</v>
          </cell>
          <cell r="I43">
            <v>0</v>
          </cell>
          <cell r="J43" t="str">
            <v>투자실무</v>
          </cell>
          <cell r="K43" t="str">
            <v>YES</v>
          </cell>
          <cell r="L43" t="str">
            <v>YES</v>
          </cell>
          <cell r="M43" t="str">
            <v>YES</v>
          </cell>
          <cell r="N43" t="str">
            <v>펀드계정</v>
          </cell>
          <cell r="O43" t="str">
            <v>이엔캐스트</v>
          </cell>
          <cell r="P43" t="str">
            <v>국내설립법인 또는 해외현지법인</v>
          </cell>
          <cell r="Q43" t="str">
            <v>방송콘텐츠 제작</v>
          </cell>
          <cell r="R43">
            <v>42730</v>
          </cell>
          <cell r="S43" t="str">
            <v>우선주</v>
          </cell>
          <cell r="T43">
            <v>2500</v>
          </cell>
          <cell r="U43" t="str">
            <v>미회수</v>
          </cell>
          <cell r="V43">
            <v>0</v>
          </cell>
          <cell r="W43">
            <v>0</v>
          </cell>
          <cell r="X43">
            <v>0</v>
          </cell>
          <cell r="Y43">
            <v>0</v>
          </cell>
          <cell r="Z43">
            <v>0</v>
          </cell>
          <cell r="AA43" t="str">
            <v/>
          </cell>
          <cell r="AB43" t="str">
            <v>NO</v>
          </cell>
          <cell r="AC43">
            <v>2500</v>
          </cell>
          <cell r="AD43">
            <v>2500</v>
          </cell>
          <cell r="AE43" t="str">
            <v>16.12.31 장부가액</v>
          </cell>
          <cell r="AF43">
            <v>0</v>
          </cell>
          <cell r="AG43" t="str">
            <v>LB인베스트먼트㈜</v>
          </cell>
          <cell r="AH43">
            <v>0</v>
          </cell>
          <cell r="AI43" t="str">
            <v>02-3467-0562</v>
          </cell>
        </row>
        <row r="44">
          <cell r="E44" t="str">
            <v>구경모</v>
          </cell>
          <cell r="F44">
            <v>29755</v>
          </cell>
          <cell r="G44" t="str">
            <v>LB인베스트먼트㈜</v>
          </cell>
          <cell r="H44">
            <v>42772</v>
          </cell>
          <cell r="I44">
            <v>0</v>
          </cell>
          <cell r="J44" t="str">
            <v>투자실무</v>
          </cell>
          <cell r="K44" t="str">
            <v>YES</v>
          </cell>
          <cell r="L44" t="str">
            <v>YES</v>
          </cell>
          <cell r="M44" t="str">
            <v>YES</v>
          </cell>
          <cell r="N44" t="str">
            <v>펀드계정</v>
          </cell>
          <cell r="O44" t="str">
            <v>클라우드게이트</v>
          </cell>
          <cell r="P44" t="str">
            <v>국내설립법인 또는 해외현지법인</v>
          </cell>
          <cell r="Q44" t="str">
            <v>스크린야구 시스템 설비</v>
          </cell>
          <cell r="R44">
            <v>42772</v>
          </cell>
          <cell r="S44" t="str">
            <v>우선주</v>
          </cell>
          <cell r="T44">
            <v>3000.2002560000001</v>
          </cell>
          <cell r="U44" t="str">
            <v>미회수</v>
          </cell>
          <cell r="V44">
            <v>0</v>
          </cell>
          <cell r="W44">
            <v>0</v>
          </cell>
          <cell r="X44">
            <v>0</v>
          </cell>
          <cell r="Y44">
            <v>0</v>
          </cell>
          <cell r="Z44">
            <v>0</v>
          </cell>
          <cell r="AA44" t="str">
            <v/>
          </cell>
          <cell r="AB44" t="str">
            <v>NO</v>
          </cell>
          <cell r="AC44">
            <v>3000.2002560000001</v>
          </cell>
          <cell r="AD44">
            <v>3000.2002560000001</v>
          </cell>
          <cell r="AE44" t="str">
            <v>17년 투자원금</v>
          </cell>
          <cell r="AF44">
            <v>0</v>
          </cell>
          <cell r="AG44" t="str">
            <v>LB인베스트먼트㈜</v>
          </cell>
          <cell r="AH44">
            <v>0</v>
          </cell>
          <cell r="AI44" t="str">
            <v>02-3467-0562</v>
          </cell>
        </row>
        <row r="45">
          <cell r="E45" t="str">
            <v>김소희</v>
          </cell>
          <cell r="F45">
            <v>29900</v>
          </cell>
          <cell r="G45" t="str">
            <v>LG전자</v>
          </cell>
          <cell r="H45">
            <v>40875</v>
          </cell>
          <cell r="I45">
            <v>42171</v>
          </cell>
          <cell r="J45" t="str">
            <v>투자실무</v>
          </cell>
          <cell r="K45" t="str">
            <v>YES</v>
          </cell>
          <cell r="L45" t="str">
            <v>NO</v>
          </cell>
          <cell r="M45" t="str">
            <v>NO</v>
          </cell>
          <cell r="N45" t="str">
            <v>펀드계정</v>
          </cell>
          <cell r="O45" t="str">
            <v>이엔테크놀로지</v>
          </cell>
          <cell r="P45" t="str">
            <v>국내설립법인 또는 해외현지법인</v>
          </cell>
          <cell r="Q45" t="str">
            <v>기타 발전기 및 전기변환장치 제조</v>
          </cell>
          <cell r="R45">
            <v>40875</v>
          </cell>
          <cell r="S45" t="str">
            <v>우선주</v>
          </cell>
          <cell r="T45">
            <v>1000</v>
          </cell>
          <cell r="U45" t="str">
            <v>미회수</v>
          </cell>
          <cell r="V45">
            <v>0</v>
          </cell>
          <cell r="W45">
            <v>0</v>
          </cell>
          <cell r="X45">
            <v>0</v>
          </cell>
          <cell r="Y45">
            <v>0</v>
          </cell>
          <cell r="Z45">
            <v>0</v>
          </cell>
          <cell r="AA45">
            <v>0</v>
          </cell>
          <cell r="AB45" t="str">
            <v>NO</v>
          </cell>
          <cell r="AC45">
            <v>1000</v>
          </cell>
          <cell r="AD45">
            <v>1000</v>
          </cell>
          <cell r="AE45" t="str">
            <v>16.12.31 장부가액</v>
          </cell>
          <cell r="AF45">
            <v>0</v>
          </cell>
          <cell r="AG45" t="str">
            <v>LG전자</v>
          </cell>
          <cell r="AH45">
            <v>0</v>
          </cell>
          <cell r="AI45" t="str">
            <v xml:space="preserve">010-5337-9186  </v>
          </cell>
        </row>
        <row r="46">
          <cell r="E46" t="str">
            <v>김소희</v>
          </cell>
          <cell r="F46">
            <v>29900</v>
          </cell>
          <cell r="G46" t="str">
            <v>LG전자</v>
          </cell>
          <cell r="H46">
            <v>40883</v>
          </cell>
          <cell r="I46">
            <v>42171</v>
          </cell>
          <cell r="J46" t="str">
            <v>투자실무</v>
          </cell>
          <cell r="K46" t="str">
            <v>YES</v>
          </cell>
          <cell r="L46" t="str">
            <v>NO</v>
          </cell>
          <cell r="M46" t="str">
            <v>NO</v>
          </cell>
          <cell r="N46" t="str">
            <v>펀드계정</v>
          </cell>
          <cell r="O46" t="str">
            <v>에이디티</v>
          </cell>
          <cell r="P46" t="str">
            <v>국내설립법인 또는 해외현지법인</v>
          </cell>
          <cell r="Q46" t="str">
            <v>기타 발전기 및 전기변환장치 제조</v>
          </cell>
          <cell r="R46">
            <v>40883</v>
          </cell>
          <cell r="S46" t="str">
            <v>우선주</v>
          </cell>
          <cell r="T46">
            <v>1000</v>
          </cell>
          <cell r="U46" t="str">
            <v>회수료</v>
          </cell>
          <cell r="V46">
            <v>6.9000000000000006E-2</v>
          </cell>
          <cell r="W46">
            <v>42717</v>
          </cell>
          <cell r="X46">
            <v>1389</v>
          </cell>
          <cell r="Y46">
            <v>1000</v>
          </cell>
          <cell r="Z46" t="str">
            <v>상환</v>
          </cell>
          <cell r="AA46">
            <v>0</v>
          </cell>
          <cell r="AB46">
            <v>0</v>
          </cell>
          <cell r="AC46">
            <v>0</v>
          </cell>
          <cell r="AD46">
            <v>0</v>
          </cell>
          <cell r="AE46">
            <v>0</v>
          </cell>
          <cell r="AF46">
            <v>0</v>
          </cell>
          <cell r="AG46" t="str">
            <v>LG전자</v>
          </cell>
          <cell r="AH46">
            <v>0</v>
          </cell>
          <cell r="AI46" t="str">
            <v xml:space="preserve">010-5337-9186  </v>
          </cell>
        </row>
        <row r="47">
          <cell r="E47" t="str">
            <v>김소희</v>
          </cell>
          <cell r="F47">
            <v>29900</v>
          </cell>
          <cell r="G47" t="str">
            <v>LG전자</v>
          </cell>
          <cell r="H47">
            <v>40900</v>
          </cell>
          <cell r="I47">
            <v>42171</v>
          </cell>
          <cell r="J47" t="str">
            <v>투자실무</v>
          </cell>
          <cell r="K47" t="str">
            <v>YES</v>
          </cell>
          <cell r="L47" t="str">
            <v>NO</v>
          </cell>
          <cell r="M47" t="str">
            <v>NO</v>
          </cell>
          <cell r="N47" t="str">
            <v>펀드계정</v>
          </cell>
          <cell r="O47" t="str">
            <v>아크릴</v>
          </cell>
          <cell r="P47" t="str">
            <v>국내설립법인 또는 해외현지법인</v>
          </cell>
          <cell r="Q47" t="str">
            <v>응용소프트웨어개발및공급</v>
          </cell>
          <cell r="R47">
            <v>40900</v>
          </cell>
          <cell r="S47" t="str">
            <v>CB</v>
          </cell>
          <cell r="T47">
            <v>500</v>
          </cell>
          <cell r="U47" t="str">
            <v>부분회수</v>
          </cell>
          <cell r="V47">
            <v>0</v>
          </cell>
          <cell r="W47">
            <v>42522</v>
          </cell>
          <cell r="X47">
            <v>443</v>
          </cell>
          <cell r="Y47">
            <v>300</v>
          </cell>
          <cell r="Z47" t="str">
            <v>상환</v>
          </cell>
          <cell r="AA47">
            <v>0</v>
          </cell>
          <cell r="AB47" t="str">
            <v>NO</v>
          </cell>
          <cell r="AC47">
            <v>200</v>
          </cell>
          <cell r="AD47">
            <v>200</v>
          </cell>
          <cell r="AE47" t="str">
            <v>16.12.31 장부가액</v>
          </cell>
          <cell r="AF47">
            <v>0</v>
          </cell>
          <cell r="AG47" t="str">
            <v>LG전자</v>
          </cell>
          <cell r="AH47">
            <v>0</v>
          </cell>
          <cell r="AI47" t="str">
            <v xml:space="preserve">010-5337-9186  </v>
          </cell>
        </row>
        <row r="48">
          <cell r="E48" t="str">
            <v>김소희</v>
          </cell>
          <cell r="F48">
            <v>29900</v>
          </cell>
          <cell r="G48" t="str">
            <v>LG전자</v>
          </cell>
          <cell r="H48">
            <v>41236</v>
          </cell>
          <cell r="I48">
            <v>42171</v>
          </cell>
          <cell r="J48" t="str">
            <v>투자실무</v>
          </cell>
          <cell r="K48" t="str">
            <v>YES</v>
          </cell>
          <cell r="L48" t="str">
            <v>NO</v>
          </cell>
          <cell r="M48" t="str">
            <v>NO</v>
          </cell>
          <cell r="N48" t="str">
            <v>펀드계정</v>
          </cell>
          <cell r="O48" t="str">
            <v>디에이아이오</v>
          </cell>
          <cell r="P48" t="str">
            <v>국내설립법인 또는 해외현지법인</v>
          </cell>
          <cell r="Q48" t="str">
            <v>다이오드 트랜지스터 및 유사 반도체소자 제조</v>
          </cell>
          <cell r="R48">
            <v>41236</v>
          </cell>
          <cell r="S48" t="str">
            <v>우선주</v>
          </cell>
          <cell r="T48">
            <v>1500</v>
          </cell>
          <cell r="U48" t="str">
            <v>미회수</v>
          </cell>
          <cell r="V48">
            <v>0</v>
          </cell>
          <cell r="W48">
            <v>0</v>
          </cell>
          <cell r="X48">
            <v>0</v>
          </cell>
          <cell r="Y48">
            <v>0</v>
          </cell>
          <cell r="Z48">
            <v>0</v>
          </cell>
          <cell r="AA48">
            <v>0</v>
          </cell>
          <cell r="AB48" t="str">
            <v>NO</v>
          </cell>
          <cell r="AC48">
            <v>1500</v>
          </cell>
          <cell r="AD48">
            <v>1500</v>
          </cell>
          <cell r="AE48" t="str">
            <v>16.12.31 장부가액</v>
          </cell>
          <cell r="AF48">
            <v>0</v>
          </cell>
          <cell r="AG48" t="str">
            <v>LG전자</v>
          </cell>
          <cell r="AH48">
            <v>0</v>
          </cell>
          <cell r="AI48" t="str">
            <v xml:space="preserve">010-5337-9186  </v>
          </cell>
        </row>
        <row r="49">
          <cell r="E49" t="str">
            <v>김소희</v>
          </cell>
          <cell r="F49">
            <v>29900</v>
          </cell>
          <cell r="G49" t="str">
            <v>LG전자</v>
          </cell>
          <cell r="H49">
            <v>42151</v>
          </cell>
          <cell r="I49">
            <v>42171</v>
          </cell>
          <cell r="J49" t="str">
            <v>투자실무</v>
          </cell>
          <cell r="K49" t="str">
            <v>YES</v>
          </cell>
          <cell r="L49" t="str">
            <v>NO</v>
          </cell>
          <cell r="M49" t="str">
            <v>NO</v>
          </cell>
          <cell r="N49" t="str">
            <v>펀드계정</v>
          </cell>
          <cell r="O49" t="str">
            <v>프라센</v>
          </cell>
          <cell r="P49" t="str">
            <v>국내설립법인 또는 해외현지법인</v>
          </cell>
          <cell r="Q49" t="str">
            <v>수면안대</v>
          </cell>
          <cell r="R49">
            <v>42151</v>
          </cell>
          <cell r="S49" t="str">
            <v>우선주</v>
          </cell>
          <cell r="T49">
            <v>300</v>
          </cell>
          <cell r="U49" t="str">
            <v>미회수</v>
          </cell>
          <cell r="V49">
            <v>0</v>
          </cell>
          <cell r="W49">
            <v>0</v>
          </cell>
          <cell r="X49">
            <v>0</v>
          </cell>
          <cell r="Y49">
            <v>0</v>
          </cell>
          <cell r="Z49">
            <v>0</v>
          </cell>
          <cell r="AA49">
            <v>0</v>
          </cell>
          <cell r="AB49" t="str">
            <v>NO</v>
          </cell>
          <cell r="AC49">
            <v>300</v>
          </cell>
          <cell r="AD49">
            <v>300</v>
          </cell>
          <cell r="AE49" t="str">
            <v>16.12.31 장부가액</v>
          </cell>
          <cell r="AF49">
            <v>0</v>
          </cell>
          <cell r="AG49" t="str">
            <v>LG전자</v>
          </cell>
          <cell r="AH49">
            <v>0</v>
          </cell>
          <cell r="AI49" t="str">
            <v xml:space="preserve">010-5337-9186  </v>
          </cell>
        </row>
        <row r="50">
          <cell r="E50" t="str">
            <v>김소희</v>
          </cell>
          <cell r="F50">
            <v>29900</v>
          </cell>
          <cell r="G50" t="str">
            <v>LB인베스트먼트㈜</v>
          </cell>
          <cell r="H50">
            <v>42321</v>
          </cell>
          <cell r="I50">
            <v>0</v>
          </cell>
          <cell r="J50" t="str">
            <v>투자실무</v>
          </cell>
          <cell r="K50" t="str">
            <v>YES</v>
          </cell>
          <cell r="L50" t="str">
            <v>YES</v>
          </cell>
          <cell r="M50" t="str">
            <v>YES</v>
          </cell>
          <cell r="N50" t="str">
            <v>펀드계정</v>
          </cell>
          <cell r="O50" t="str">
            <v>엠모니터</v>
          </cell>
          <cell r="P50" t="str">
            <v>국내설립법인 또는 해외현지법인</v>
          </cell>
          <cell r="Q50" t="str">
            <v xml:space="preserve">분자진단 POCT </v>
          </cell>
          <cell r="R50">
            <v>42321</v>
          </cell>
          <cell r="S50" t="str">
            <v>우선주</v>
          </cell>
          <cell r="T50">
            <v>1000</v>
          </cell>
          <cell r="U50" t="str">
            <v>미회수</v>
          </cell>
          <cell r="V50">
            <v>0</v>
          </cell>
          <cell r="W50">
            <v>0</v>
          </cell>
          <cell r="X50">
            <v>0</v>
          </cell>
          <cell r="Y50">
            <v>0</v>
          </cell>
          <cell r="Z50">
            <v>0</v>
          </cell>
          <cell r="AA50" t="str">
            <v/>
          </cell>
          <cell r="AB50" t="str">
            <v>NO</v>
          </cell>
          <cell r="AC50">
            <v>1000</v>
          </cell>
          <cell r="AD50">
            <v>1000</v>
          </cell>
          <cell r="AE50" t="str">
            <v>16.12.31 장부가액</v>
          </cell>
          <cell r="AF50">
            <v>0</v>
          </cell>
          <cell r="AG50" t="str">
            <v>LB인베스트먼트㈜</v>
          </cell>
          <cell r="AH50">
            <v>0</v>
          </cell>
          <cell r="AI50" t="str">
            <v>02-3467-0562</v>
          </cell>
        </row>
        <row r="51">
          <cell r="E51" t="str">
            <v>김소희</v>
          </cell>
          <cell r="F51">
            <v>29900</v>
          </cell>
          <cell r="G51" t="str">
            <v>LB인베스트먼트㈜</v>
          </cell>
          <cell r="H51">
            <v>42465</v>
          </cell>
          <cell r="I51">
            <v>0</v>
          </cell>
          <cell r="J51" t="str">
            <v>투자실무</v>
          </cell>
          <cell r="K51" t="str">
            <v>YES</v>
          </cell>
          <cell r="L51" t="str">
            <v>YES</v>
          </cell>
          <cell r="M51" t="str">
            <v>YES</v>
          </cell>
          <cell r="N51" t="str">
            <v>펀드계정</v>
          </cell>
          <cell r="O51" t="str">
            <v>엔켐</v>
          </cell>
          <cell r="P51" t="str">
            <v>국내설립법인 또는 해외현지법인</v>
          </cell>
          <cell r="Q51" t="str">
            <v>2차전지용 전해액, 첨가제</v>
          </cell>
          <cell r="R51">
            <v>42465</v>
          </cell>
          <cell r="S51" t="str">
            <v>우선주</v>
          </cell>
          <cell r="T51">
            <v>3000</v>
          </cell>
          <cell r="U51" t="str">
            <v>미회수</v>
          </cell>
          <cell r="V51">
            <v>0</v>
          </cell>
          <cell r="W51">
            <v>0</v>
          </cell>
          <cell r="X51">
            <v>0</v>
          </cell>
          <cell r="Y51">
            <v>0</v>
          </cell>
          <cell r="Z51">
            <v>0</v>
          </cell>
          <cell r="AA51" t="str">
            <v/>
          </cell>
          <cell r="AB51" t="str">
            <v>NO</v>
          </cell>
          <cell r="AC51">
            <v>3000</v>
          </cell>
          <cell r="AD51">
            <v>3000</v>
          </cell>
          <cell r="AE51" t="str">
            <v>16.12.31 장부가액</v>
          </cell>
          <cell r="AF51">
            <v>0</v>
          </cell>
          <cell r="AG51" t="str">
            <v>LB인베스트먼트㈜</v>
          </cell>
          <cell r="AH51">
            <v>0</v>
          </cell>
          <cell r="AI51" t="str">
            <v>02-3467-0562</v>
          </cell>
        </row>
        <row r="52">
          <cell r="E52" t="str">
            <v>김소희</v>
          </cell>
          <cell r="F52">
            <v>29900</v>
          </cell>
          <cell r="G52" t="str">
            <v>LB인베스트먼트㈜</v>
          </cell>
          <cell r="H52">
            <v>42467</v>
          </cell>
          <cell r="I52">
            <v>0</v>
          </cell>
          <cell r="J52" t="str">
            <v>투자실무</v>
          </cell>
          <cell r="K52" t="str">
            <v>YES</v>
          </cell>
          <cell r="L52" t="str">
            <v>YES</v>
          </cell>
          <cell r="M52" t="str">
            <v>YES</v>
          </cell>
          <cell r="N52" t="str">
            <v>펀드계정</v>
          </cell>
          <cell r="O52" t="str">
            <v>아이브라이트</v>
          </cell>
          <cell r="P52" t="str">
            <v>국내설립법인 또는 해외현지법인</v>
          </cell>
          <cell r="Q52" t="str">
            <v>염증완화 IoT 칫솔</v>
          </cell>
          <cell r="R52">
            <v>42467</v>
          </cell>
          <cell r="S52" t="str">
            <v>보통주</v>
          </cell>
          <cell r="T52">
            <v>10</v>
          </cell>
          <cell r="U52" t="str">
            <v>미회수</v>
          </cell>
          <cell r="V52">
            <v>0</v>
          </cell>
          <cell r="W52">
            <v>0</v>
          </cell>
          <cell r="X52">
            <v>0</v>
          </cell>
          <cell r="Y52">
            <v>0</v>
          </cell>
          <cell r="Z52">
            <v>0</v>
          </cell>
          <cell r="AA52">
            <v>0</v>
          </cell>
          <cell r="AB52" t="str">
            <v>NO</v>
          </cell>
          <cell r="AC52">
            <v>10</v>
          </cell>
          <cell r="AD52">
            <v>10</v>
          </cell>
          <cell r="AE52" t="str">
            <v>16.12.31 장부가액</v>
          </cell>
          <cell r="AF52">
            <v>0</v>
          </cell>
          <cell r="AG52" t="str">
            <v>LB인베스트먼트㈜</v>
          </cell>
          <cell r="AH52">
            <v>0</v>
          </cell>
          <cell r="AI52" t="str">
            <v>02-3467-0562</v>
          </cell>
        </row>
      </sheetData>
      <sheetData sheetId="13">
        <row r="11">
          <cell r="E11" t="str">
            <v>구중회</v>
          </cell>
          <cell r="F11">
            <v>24791</v>
          </cell>
          <cell r="G11" t="str">
            <v>LB인베스트먼트㈜</v>
          </cell>
          <cell r="H11">
            <v>39065</v>
          </cell>
          <cell r="I11">
            <v>41533</v>
          </cell>
          <cell r="J11" t="str">
            <v>투자실무</v>
          </cell>
          <cell r="K11" t="str">
            <v>YES</v>
          </cell>
          <cell r="L11" t="str">
            <v>YES</v>
          </cell>
          <cell r="M11" t="str">
            <v>YES</v>
          </cell>
          <cell r="N11" t="str">
            <v>펀드계정</v>
          </cell>
          <cell r="O11" t="str">
            <v>디엠씨</v>
          </cell>
          <cell r="P11" t="str">
            <v>국내설립법인 또는 해외현지법인</v>
          </cell>
          <cell r="Q11" t="str">
            <v>선박구성부품제조업</v>
          </cell>
          <cell r="R11">
            <v>39065</v>
          </cell>
          <cell r="S11" t="str">
            <v>우선주</v>
          </cell>
          <cell r="T11">
            <v>1750</v>
          </cell>
          <cell r="U11" t="str">
            <v>회수료</v>
          </cell>
          <cell r="V11">
            <v>0.1842</v>
          </cell>
          <cell r="W11">
            <v>41533</v>
          </cell>
          <cell r="X11">
            <v>3308</v>
          </cell>
          <cell r="Y11">
            <v>1750</v>
          </cell>
          <cell r="Z11" t="str">
            <v>코스닥</v>
          </cell>
          <cell r="AA11">
            <v>6.7616438356164386</v>
          </cell>
          <cell r="AB11">
            <v>0</v>
          </cell>
          <cell r="AC11">
            <v>0</v>
          </cell>
          <cell r="AD11">
            <v>0</v>
          </cell>
          <cell r="AE11">
            <v>0</v>
          </cell>
          <cell r="AF11">
            <v>0</v>
          </cell>
          <cell r="AG11" t="str">
            <v>LB인베스트먼트㈜</v>
          </cell>
          <cell r="AH11">
            <v>0</v>
          </cell>
          <cell r="AI11" t="str">
            <v>02-3467-0562</v>
          </cell>
        </row>
        <row r="12">
          <cell r="E12" t="str">
            <v>구중회</v>
          </cell>
          <cell r="F12">
            <v>24791</v>
          </cell>
          <cell r="G12" t="str">
            <v>LB인베스트먼트㈜</v>
          </cell>
          <cell r="H12">
            <v>39149</v>
          </cell>
          <cell r="I12">
            <v>41901</v>
          </cell>
          <cell r="J12" t="str">
            <v>투자실무</v>
          </cell>
          <cell r="K12" t="str">
            <v>NO</v>
          </cell>
          <cell r="L12" t="str">
            <v>YES</v>
          </cell>
          <cell r="M12" t="str">
            <v>YES</v>
          </cell>
          <cell r="N12" t="str">
            <v>펀드계정</v>
          </cell>
          <cell r="O12" t="str">
            <v>마이크로프랜드</v>
          </cell>
          <cell r="P12" t="str">
            <v>국내설립법인 또는 해외현지법인</v>
          </cell>
          <cell r="Q12" t="str">
            <v>전자기 측정 시험 및 분석기구 제조</v>
          </cell>
          <cell r="R12">
            <v>39149</v>
          </cell>
          <cell r="S12" t="str">
            <v>우선주</v>
          </cell>
          <cell r="T12">
            <v>1800</v>
          </cell>
          <cell r="U12" t="str">
            <v>회수료</v>
          </cell>
          <cell r="V12">
            <v>7.3599999999999999E-2</v>
          </cell>
          <cell r="W12">
            <v>41901</v>
          </cell>
          <cell r="X12">
            <v>2865</v>
          </cell>
          <cell r="Y12">
            <v>1800</v>
          </cell>
          <cell r="Z12" t="str">
            <v>장외매각</v>
          </cell>
          <cell r="AA12">
            <v>7.5397260273972604</v>
          </cell>
          <cell r="AB12">
            <v>0</v>
          </cell>
          <cell r="AC12">
            <v>0</v>
          </cell>
          <cell r="AD12">
            <v>0</v>
          </cell>
          <cell r="AE12">
            <v>0</v>
          </cell>
          <cell r="AF12">
            <v>0</v>
          </cell>
          <cell r="AG12" t="str">
            <v>LB인베스트먼트㈜</v>
          </cell>
          <cell r="AH12">
            <v>0</v>
          </cell>
          <cell r="AI12" t="str">
            <v>02-3467-0562</v>
          </cell>
        </row>
        <row r="13">
          <cell r="E13" t="str">
            <v>구중회</v>
          </cell>
          <cell r="F13">
            <v>24791</v>
          </cell>
          <cell r="G13" t="str">
            <v>LB인베스트먼트㈜</v>
          </cell>
          <cell r="H13">
            <v>39170</v>
          </cell>
          <cell r="I13">
            <v>40141</v>
          </cell>
          <cell r="J13" t="str">
            <v>투자실무</v>
          </cell>
          <cell r="K13" t="str">
            <v>YES</v>
          </cell>
          <cell r="L13" t="str">
            <v>YES</v>
          </cell>
          <cell r="M13" t="str">
            <v>YES</v>
          </cell>
          <cell r="N13" t="str">
            <v>펀드계정</v>
          </cell>
          <cell r="O13" t="str">
            <v>디에스케이</v>
          </cell>
          <cell r="P13" t="str">
            <v>국내설립법인 또는 해외현지법인</v>
          </cell>
          <cell r="Q13" t="str">
            <v>반도체 제조용 기계 제조</v>
          </cell>
          <cell r="R13">
            <v>39170</v>
          </cell>
          <cell r="S13" t="str">
            <v>우선주</v>
          </cell>
          <cell r="T13">
            <v>1000</v>
          </cell>
          <cell r="U13" t="str">
            <v>회수료</v>
          </cell>
          <cell r="V13">
            <v>0.46500000000000002</v>
          </cell>
          <cell r="W13">
            <v>40141</v>
          </cell>
          <cell r="X13">
            <v>2331</v>
          </cell>
          <cell r="Y13">
            <v>1000</v>
          </cell>
          <cell r="Z13" t="str">
            <v>코스닥</v>
          </cell>
          <cell r="AA13">
            <v>2.6602739726027398</v>
          </cell>
          <cell r="AB13">
            <v>0</v>
          </cell>
          <cell r="AC13">
            <v>0</v>
          </cell>
          <cell r="AD13">
            <v>0</v>
          </cell>
          <cell r="AE13">
            <v>0</v>
          </cell>
          <cell r="AF13">
            <v>0</v>
          </cell>
          <cell r="AG13" t="str">
            <v>LB인베스트먼트㈜</v>
          </cell>
          <cell r="AH13">
            <v>0</v>
          </cell>
          <cell r="AI13" t="str">
            <v>02-3467-0562</v>
          </cell>
        </row>
        <row r="14">
          <cell r="E14" t="str">
            <v>구중회</v>
          </cell>
          <cell r="F14">
            <v>24791</v>
          </cell>
          <cell r="G14" t="str">
            <v>LB인베스트먼트㈜</v>
          </cell>
          <cell r="H14">
            <v>39259</v>
          </cell>
          <cell r="I14">
            <v>39602</v>
          </cell>
          <cell r="J14" t="str">
            <v>투자실무</v>
          </cell>
          <cell r="K14" t="str">
            <v>YES</v>
          </cell>
          <cell r="L14" t="str">
            <v>YES</v>
          </cell>
          <cell r="M14" t="str">
            <v>YES</v>
          </cell>
          <cell r="N14" t="str">
            <v>펀드계정</v>
          </cell>
          <cell r="O14" t="str">
            <v>킨더슐레</v>
          </cell>
          <cell r="P14" t="str">
            <v>국내설립법인 또는 해외현지법인</v>
          </cell>
          <cell r="Q14" t="str">
            <v>사회교육시설</v>
          </cell>
          <cell r="R14">
            <v>39259</v>
          </cell>
          <cell r="S14" t="str">
            <v>우선주</v>
          </cell>
          <cell r="T14">
            <v>1000</v>
          </cell>
          <cell r="U14" t="str">
            <v>회수료</v>
          </cell>
          <cell r="V14">
            <v>5.5E-2</v>
          </cell>
          <cell r="W14">
            <v>39602</v>
          </cell>
          <cell r="X14">
            <v>1089</v>
          </cell>
          <cell r="Y14">
            <v>1000</v>
          </cell>
          <cell r="Z14" t="str">
            <v>기타</v>
          </cell>
          <cell r="AA14">
            <v>0.9397260273972603</v>
          </cell>
          <cell r="AB14">
            <v>0</v>
          </cell>
          <cell r="AC14">
            <v>0</v>
          </cell>
          <cell r="AD14">
            <v>0</v>
          </cell>
          <cell r="AE14">
            <v>0</v>
          </cell>
          <cell r="AF14">
            <v>0</v>
          </cell>
          <cell r="AG14" t="str">
            <v>LB인베스트먼트㈜</v>
          </cell>
          <cell r="AH14">
            <v>0</v>
          </cell>
          <cell r="AI14" t="str">
            <v>02-3467-0562</v>
          </cell>
        </row>
        <row r="15">
          <cell r="E15" t="str">
            <v>구중회</v>
          </cell>
          <cell r="F15">
            <v>24791</v>
          </cell>
          <cell r="G15" t="str">
            <v>LB인베스트먼트㈜</v>
          </cell>
          <cell r="H15">
            <v>39353</v>
          </cell>
          <cell r="I15">
            <v>40766</v>
          </cell>
          <cell r="J15" t="str">
            <v>투자실무</v>
          </cell>
          <cell r="K15" t="str">
            <v>YES</v>
          </cell>
          <cell r="L15" t="str">
            <v>YES</v>
          </cell>
          <cell r="M15" t="str">
            <v>YES</v>
          </cell>
          <cell r="N15" t="str">
            <v>펀드계정</v>
          </cell>
          <cell r="O15" t="str">
            <v>게임팩토리</v>
          </cell>
          <cell r="P15" t="str">
            <v>국내설립법인 또는 해외현지법인</v>
          </cell>
          <cell r="Q15" t="str">
            <v>기타 게임 소프트웨어 개발 및 공급</v>
          </cell>
          <cell r="R15">
            <v>39353</v>
          </cell>
          <cell r="S15" t="str">
            <v>우선주</v>
          </cell>
          <cell r="T15">
            <v>458.565</v>
          </cell>
          <cell r="U15" t="str">
            <v>회수료</v>
          </cell>
          <cell r="V15">
            <v>-0.42630000000000001</v>
          </cell>
          <cell r="W15">
            <v>40766</v>
          </cell>
          <cell r="X15">
            <v>53.405749999999998</v>
          </cell>
          <cell r="Y15">
            <v>458.565</v>
          </cell>
          <cell r="Z15" t="str">
            <v>장외매각</v>
          </cell>
          <cell r="AA15">
            <v>3.871232876712329</v>
          </cell>
          <cell r="AB15">
            <v>0</v>
          </cell>
          <cell r="AC15">
            <v>0</v>
          </cell>
          <cell r="AD15">
            <v>0</v>
          </cell>
          <cell r="AE15">
            <v>0</v>
          </cell>
          <cell r="AF15">
            <v>0</v>
          </cell>
          <cell r="AG15" t="str">
            <v>LB인베스트먼트㈜</v>
          </cell>
          <cell r="AH15">
            <v>0</v>
          </cell>
          <cell r="AI15" t="str">
            <v>02-3467-0562</v>
          </cell>
        </row>
        <row r="16">
          <cell r="E16" t="str">
            <v>구중회</v>
          </cell>
          <cell r="F16">
            <v>24791</v>
          </cell>
          <cell r="G16" t="str">
            <v>LB인베스트먼트㈜</v>
          </cell>
          <cell r="H16">
            <v>39625</v>
          </cell>
          <cell r="I16">
            <v>41533</v>
          </cell>
          <cell r="J16" t="str">
            <v>투자실무</v>
          </cell>
          <cell r="K16" t="str">
            <v>YES</v>
          </cell>
          <cell r="L16" t="str">
            <v>YES</v>
          </cell>
          <cell r="M16" t="str">
            <v>YES</v>
          </cell>
          <cell r="N16" t="str">
            <v>펀드계정</v>
          </cell>
          <cell r="O16" t="str">
            <v>디엠씨</v>
          </cell>
          <cell r="P16" t="str">
            <v>국내설립법인 또는 해외현지법인</v>
          </cell>
          <cell r="Q16" t="str">
            <v>선박구성부품제조업</v>
          </cell>
          <cell r="R16">
            <v>39625</v>
          </cell>
          <cell r="S16" t="str">
            <v>우선주</v>
          </cell>
          <cell r="T16">
            <v>750</v>
          </cell>
          <cell r="U16" t="str">
            <v>회수료</v>
          </cell>
          <cell r="V16">
            <v>2.7E-2</v>
          </cell>
          <cell r="W16">
            <v>41533</v>
          </cell>
          <cell r="X16">
            <v>815</v>
          </cell>
          <cell r="Y16">
            <v>750</v>
          </cell>
          <cell r="Z16" t="str">
            <v>코스닥</v>
          </cell>
          <cell r="AA16">
            <v>5.2273972602739729</v>
          </cell>
          <cell r="AB16">
            <v>0</v>
          </cell>
          <cell r="AC16">
            <v>0</v>
          </cell>
          <cell r="AD16">
            <v>0</v>
          </cell>
          <cell r="AE16">
            <v>0</v>
          </cell>
          <cell r="AF16">
            <v>0</v>
          </cell>
          <cell r="AG16" t="str">
            <v>LB인베스트먼트㈜</v>
          </cell>
          <cell r="AH16">
            <v>0</v>
          </cell>
          <cell r="AI16" t="str">
            <v>02-3467-0562</v>
          </cell>
        </row>
        <row r="17">
          <cell r="E17" t="str">
            <v>구중회</v>
          </cell>
          <cell r="F17">
            <v>24791</v>
          </cell>
          <cell r="G17" t="str">
            <v>LB인베스트먼트㈜</v>
          </cell>
          <cell r="H17">
            <v>40175</v>
          </cell>
          <cell r="I17">
            <v>41361</v>
          </cell>
          <cell r="J17" t="str">
            <v>투자실무</v>
          </cell>
          <cell r="K17" t="str">
            <v>YES</v>
          </cell>
          <cell r="L17" t="str">
            <v>YES</v>
          </cell>
          <cell r="M17" t="str">
            <v>YES</v>
          </cell>
          <cell r="N17" t="str">
            <v>펀드계정</v>
          </cell>
          <cell r="O17" t="str">
            <v>선우씨에스</v>
          </cell>
          <cell r="P17" t="str">
            <v>국내설립법인 또는 해외현지법인</v>
          </cell>
          <cell r="Q17" t="str">
            <v>절삭가공 및 유사처리</v>
          </cell>
          <cell r="R17">
            <v>40175</v>
          </cell>
          <cell r="S17" t="str">
            <v>보통주</v>
          </cell>
          <cell r="T17">
            <v>3000</v>
          </cell>
          <cell r="U17" t="str">
            <v>회수료</v>
          </cell>
          <cell r="V17">
            <v>2.5000000000000001E-2</v>
          </cell>
          <cell r="W17">
            <v>41361</v>
          </cell>
          <cell r="X17">
            <v>3251</v>
          </cell>
          <cell r="Y17">
            <v>3000</v>
          </cell>
          <cell r="Z17" t="str">
            <v>상환</v>
          </cell>
          <cell r="AA17">
            <v>3.2493150684931509</v>
          </cell>
          <cell r="AB17">
            <v>0</v>
          </cell>
          <cell r="AC17">
            <v>0</v>
          </cell>
          <cell r="AD17">
            <v>0</v>
          </cell>
          <cell r="AE17">
            <v>0</v>
          </cell>
          <cell r="AF17">
            <v>0</v>
          </cell>
          <cell r="AG17" t="str">
            <v>LB인베스트먼트㈜</v>
          </cell>
          <cell r="AH17">
            <v>0</v>
          </cell>
          <cell r="AI17" t="str">
            <v>02-3467-0562</v>
          </cell>
        </row>
        <row r="18">
          <cell r="E18" t="str">
            <v>구중회</v>
          </cell>
          <cell r="F18">
            <v>24791</v>
          </cell>
          <cell r="G18" t="str">
            <v>LB인베스트먼트㈜</v>
          </cell>
          <cell r="H18">
            <v>40508</v>
          </cell>
          <cell r="I18">
            <v>41901</v>
          </cell>
          <cell r="J18" t="str">
            <v>투자실무</v>
          </cell>
          <cell r="K18" t="str">
            <v>NO</v>
          </cell>
          <cell r="L18" t="str">
            <v>YES</v>
          </cell>
          <cell r="M18" t="str">
            <v>YES</v>
          </cell>
          <cell r="N18" t="str">
            <v>펀드계정</v>
          </cell>
          <cell r="O18" t="str">
            <v>마이크로프랜드</v>
          </cell>
          <cell r="P18" t="str">
            <v>국내설립법인 또는 해외현지법인</v>
          </cell>
          <cell r="Q18" t="str">
            <v>전자기 측정 시험 및 분석기구 제조</v>
          </cell>
          <cell r="R18">
            <v>40508</v>
          </cell>
          <cell r="S18" t="str">
            <v>우선주</v>
          </cell>
          <cell r="T18">
            <v>400</v>
          </cell>
          <cell r="U18" t="str">
            <v>회수료</v>
          </cell>
          <cell r="V18">
            <v>6.0199999999999997E-2</v>
          </cell>
          <cell r="W18">
            <v>41901</v>
          </cell>
          <cell r="X18">
            <v>500</v>
          </cell>
          <cell r="Y18">
            <v>400</v>
          </cell>
          <cell r="Z18" t="str">
            <v>장외매각</v>
          </cell>
          <cell r="AA18">
            <v>3.8164383561643835</v>
          </cell>
          <cell r="AB18">
            <v>0</v>
          </cell>
          <cell r="AC18">
            <v>0</v>
          </cell>
          <cell r="AD18">
            <v>0</v>
          </cell>
          <cell r="AE18">
            <v>0</v>
          </cell>
          <cell r="AF18">
            <v>0</v>
          </cell>
          <cell r="AG18" t="str">
            <v>LB인베스트먼트㈜</v>
          </cell>
          <cell r="AH18">
            <v>0</v>
          </cell>
          <cell r="AI18" t="str">
            <v>02-3467-0562</v>
          </cell>
        </row>
        <row r="19">
          <cell r="E19" t="str">
            <v>구중회</v>
          </cell>
          <cell r="F19">
            <v>24791</v>
          </cell>
          <cell r="G19" t="str">
            <v>LB인베스트먼트㈜</v>
          </cell>
          <cell r="H19">
            <v>40534</v>
          </cell>
          <cell r="I19">
            <v>42048</v>
          </cell>
          <cell r="J19" t="str">
            <v>투자실무</v>
          </cell>
          <cell r="K19" t="str">
            <v>YES</v>
          </cell>
          <cell r="L19" t="str">
            <v>YES</v>
          </cell>
          <cell r="M19" t="str">
            <v>YES</v>
          </cell>
          <cell r="N19" t="str">
            <v>펀드계정</v>
          </cell>
          <cell r="O19" t="str">
            <v>파버나인</v>
          </cell>
          <cell r="P19" t="str">
            <v>국내설립법인 또는 해외현지법인</v>
          </cell>
          <cell r="Q19" t="str">
            <v>기타 전자부품 제조</v>
          </cell>
          <cell r="R19">
            <v>40534</v>
          </cell>
          <cell r="S19" t="str">
            <v>우선주</v>
          </cell>
          <cell r="T19">
            <v>750</v>
          </cell>
          <cell r="U19" t="str">
            <v>회수료</v>
          </cell>
          <cell r="V19">
            <v>0.17399999999999999</v>
          </cell>
          <cell r="W19">
            <v>42048</v>
          </cell>
          <cell r="X19">
            <v>1367</v>
          </cell>
          <cell r="Y19">
            <v>750</v>
          </cell>
          <cell r="Z19" t="str">
            <v>코스닥</v>
          </cell>
          <cell r="AA19">
            <v>4.1479452054794521</v>
          </cell>
          <cell r="AB19">
            <v>0</v>
          </cell>
          <cell r="AC19">
            <v>0</v>
          </cell>
          <cell r="AD19">
            <v>0</v>
          </cell>
          <cell r="AE19">
            <v>0</v>
          </cell>
          <cell r="AF19">
            <v>0</v>
          </cell>
          <cell r="AG19" t="str">
            <v>LB인베스트먼트㈜</v>
          </cell>
          <cell r="AH19">
            <v>0</v>
          </cell>
          <cell r="AI19" t="str">
            <v>02-3467-0562</v>
          </cell>
        </row>
        <row r="20">
          <cell r="E20" t="str">
            <v>구중회</v>
          </cell>
          <cell r="F20">
            <v>24791</v>
          </cell>
          <cell r="G20" t="str">
            <v>LB인베스트먼트㈜</v>
          </cell>
          <cell r="H20">
            <v>40534</v>
          </cell>
          <cell r="I20">
            <v>42048</v>
          </cell>
          <cell r="J20" t="str">
            <v>투자실무</v>
          </cell>
          <cell r="K20" t="str">
            <v>YES</v>
          </cell>
          <cell r="L20" t="str">
            <v>YES</v>
          </cell>
          <cell r="M20" t="str">
            <v>YES</v>
          </cell>
          <cell r="N20" t="str">
            <v>펀드계정</v>
          </cell>
          <cell r="O20" t="str">
            <v>파버나인</v>
          </cell>
          <cell r="P20" t="str">
            <v>국내설립법인 또는 해외현지법인</v>
          </cell>
          <cell r="Q20" t="str">
            <v>기타 전자부품 제조</v>
          </cell>
          <cell r="R20">
            <v>40534</v>
          </cell>
          <cell r="S20" t="str">
            <v>보통주</v>
          </cell>
          <cell r="T20">
            <v>750</v>
          </cell>
          <cell r="U20" t="str">
            <v>회수료</v>
          </cell>
          <cell r="V20">
            <v>0.17399999999999999</v>
          </cell>
          <cell r="W20">
            <v>42048</v>
          </cell>
          <cell r="X20">
            <v>1315</v>
          </cell>
          <cell r="Y20">
            <v>750</v>
          </cell>
          <cell r="Z20" t="str">
            <v>코스닥</v>
          </cell>
          <cell r="AA20">
            <v>4.1479452054794521</v>
          </cell>
          <cell r="AB20">
            <v>0</v>
          </cell>
          <cell r="AC20">
            <v>0</v>
          </cell>
          <cell r="AD20">
            <v>0</v>
          </cell>
          <cell r="AE20">
            <v>0</v>
          </cell>
          <cell r="AF20">
            <v>0</v>
          </cell>
          <cell r="AG20" t="str">
            <v>LB인베스트먼트㈜</v>
          </cell>
          <cell r="AH20">
            <v>0</v>
          </cell>
          <cell r="AI20" t="str">
            <v>02-3467-0562</v>
          </cell>
        </row>
        <row r="21">
          <cell r="E21" t="str">
            <v>구중회</v>
          </cell>
          <cell r="F21">
            <v>24791</v>
          </cell>
          <cell r="G21" t="str">
            <v>LB인베스트먼트㈜</v>
          </cell>
          <cell r="H21">
            <v>40534</v>
          </cell>
          <cell r="I21">
            <v>42048</v>
          </cell>
          <cell r="J21" t="str">
            <v>투자실무</v>
          </cell>
          <cell r="K21" t="str">
            <v>YES</v>
          </cell>
          <cell r="L21" t="str">
            <v>YES</v>
          </cell>
          <cell r="M21" t="str">
            <v>YES</v>
          </cell>
          <cell r="N21" t="str">
            <v>펀드계정</v>
          </cell>
          <cell r="O21" t="str">
            <v>파버나인</v>
          </cell>
          <cell r="P21" t="str">
            <v>국내설립법인 또는 해외현지법인</v>
          </cell>
          <cell r="Q21" t="str">
            <v>기타 전자부품 제조</v>
          </cell>
          <cell r="R21">
            <v>40534</v>
          </cell>
          <cell r="S21" t="str">
            <v>우선주</v>
          </cell>
          <cell r="T21">
            <v>750</v>
          </cell>
          <cell r="U21" t="str">
            <v>회수료</v>
          </cell>
          <cell r="V21">
            <v>0.17399999999999999</v>
          </cell>
          <cell r="W21">
            <v>42048</v>
          </cell>
          <cell r="X21">
            <v>1367</v>
          </cell>
          <cell r="Y21">
            <v>750</v>
          </cell>
          <cell r="Z21" t="str">
            <v>코스닥</v>
          </cell>
          <cell r="AA21">
            <v>4.1479452054794521</v>
          </cell>
          <cell r="AB21">
            <v>0</v>
          </cell>
          <cell r="AC21">
            <v>0</v>
          </cell>
          <cell r="AD21">
            <v>0</v>
          </cell>
          <cell r="AE21">
            <v>0</v>
          </cell>
          <cell r="AF21">
            <v>0</v>
          </cell>
          <cell r="AG21" t="str">
            <v>LB인베스트먼트㈜</v>
          </cell>
          <cell r="AH21">
            <v>0</v>
          </cell>
          <cell r="AI21" t="str">
            <v>02-3467-0562</v>
          </cell>
        </row>
        <row r="22">
          <cell r="E22" t="str">
            <v>구중회</v>
          </cell>
          <cell r="F22">
            <v>24791</v>
          </cell>
          <cell r="G22" t="str">
            <v>LB인베스트먼트㈜</v>
          </cell>
          <cell r="H22">
            <v>40534</v>
          </cell>
          <cell r="I22">
            <v>42048</v>
          </cell>
          <cell r="J22" t="str">
            <v>투자실무</v>
          </cell>
          <cell r="K22" t="str">
            <v>YES</v>
          </cell>
          <cell r="L22" t="str">
            <v>YES</v>
          </cell>
          <cell r="M22" t="str">
            <v>YES</v>
          </cell>
          <cell r="N22" t="str">
            <v>펀드계정</v>
          </cell>
          <cell r="O22" t="str">
            <v>파버나인</v>
          </cell>
          <cell r="P22" t="str">
            <v>국내설립법인 또는 해외현지법인</v>
          </cell>
          <cell r="Q22" t="str">
            <v>기타 전자부품 제조</v>
          </cell>
          <cell r="R22">
            <v>40534</v>
          </cell>
          <cell r="S22" t="str">
            <v>보통주</v>
          </cell>
          <cell r="T22">
            <v>750</v>
          </cell>
          <cell r="U22" t="str">
            <v>회수료</v>
          </cell>
          <cell r="V22">
            <v>0.17399999999999999</v>
          </cell>
          <cell r="W22">
            <v>42048</v>
          </cell>
          <cell r="X22">
            <v>1315</v>
          </cell>
          <cell r="Y22">
            <v>750</v>
          </cell>
          <cell r="Z22" t="str">
            <v>코스닥</v>
          </cell>
          <cell r="AA22">
            <v>4.1479452054794521</v>
          </cell>
          <cell r="AB22">
            <v>0</v>
          </cell>
          <cell r="AC22">
            <v>0</v>
          </cell>
          <cell r="AD22">
            <v>0</v>
          </cell>
          <cell r="AE22">
            <v>0</v>
          </cell>
          <cell r="AF22">
            <v>0</v>
          </cell>
          <cell r="AG22" t="str">
            <v>LB인베스트먼트㈜</v>
          </cell>
          <cell r="AH22">
            <v>0</v>
          </cell>
          <cell r="AI22" t="str">
            <v>02-3467-0562</v>
          </cell>
        </row>
        <row r="23">
          <cell r="E23" t="str">
            <v>구중회</v>
          </cell>
          <cell r="F23">
            <v>24791</v>
          </cell>
          <cell r="G23" t="str">
            <v>LB인베스트먼트㈜</v>
          </cell>
          <cell r="H23">
            <v>40667</v>
          </cell>
          <cell r="I23">
            <v>41529</v>
          </cell>
          <cell r="J23" t="str">
            <v>투자실무</v>
          </cell>
          <cell r="K23" t="str">
            <v>YES</v>
          </cell>
          <cell r="L23" t="str">
            <v>YES</v>
          </cell>
          <cell r="M23" t="str">
            <v>YES</v>
          </cell>
          <cell r="N23" t="str">
            <v>펀드계정</v>
          </cell>
          <cell r="O23" t="str">
            <v>맥스로텍</v>
          </cell>
          <cell r="P23" t="str">
            <v>국내설립법인 또는 해외현지법인</v>
          </cell>
          <cell r="Q23" t="str">
            <v>금속 절삭기계 제조</v>
          </cell>
          <cell r="R23">
            <v>40667</v>
          </cell>
          <cell r="S23" t="str">
            <v>보통주</v>
          </cell>
          <cell r="T23">
            <v>1890</v>
          </cell>
          <cell r="U23" t="str">
            <v>회수료</v>
          </cell>
          <cell r="V23">
            <v>0.32869999999999999</v>
          </cell>
          <cell r="W23">
            <v>41529</v>
          </cell>
          <cell r="X23">
            <v>3511</v>
          </cell>
          <cell r="Y23">
            <v>1890</v>
          </cell>
          <cell r="Z23" t="str">
            <v>코스닥</v>
          </cell>
          <cell r="AA23">
            <v>2.3616438356164382</v>
          </cell>
          <cell r="AB23">
            <v>0</v>
          </cell>
          <cell r="AC23">
            <v>0</v>
          </cell>
          <cell r="AD23">
            <v>0</v>
          </cell>
          <cell r="AE23">
            <v>0</v>
          </cell>
          <cell r="AF23">
            <v>0</v>
          </cell>
          <cell r="AG23" t="str">
            <v>LB인베스트먼트㈜</v>
          </cell>
          <cell r="AH23">
            <v>0</v>
          </cell>
          <cell r="AI23" t="str">
            <v>02-3467-0562</v>
          </cell>
        </row>
        <row r="24">
          <cell r="E24" t="str">
            <v>구중회</v>
          </cell>
          <cell r="F24">
            <v>24791</v>
          </cell>
          <cell r="G24" t="str">
            <v>LB인베스트먼트㈜</v>
          </cell>
          <cell r="H24">
            <v>41351</v>
          </cell>
          <cell r="I24">
            <v>0</v>
          </cell>
          <cell r="J24" t="str">
            <v>투자실무</v>
          </cell>
          <cell r="K24" t="str">
            <v>NO</v>
          </cell>
          <cell r="L24" t="str">
            <v>YES</v>
          </cell>
          <cell r="M24" t="str">
            <v>YES</v>
          </cell>
          <cell r="N24" t="str">
            <v>펀드계정</v>
          </cell>
          <cell r="O24" t="str">
            <v>와이팜</v>
          </cell>
          <cell r="P24" t="str">
            <v>국내설립법인 또는 해외현지법인</v>
          </cell>
          <cell r="Q24" t="str">
            <v>전자집적회로 제조</v>
          </cell>
          <cell r="R24">
            <v>41351</v>
          </cell>
          <cell r="S24" t="str">
            <v>보통주</v>
          </cell>
          <cell r="T24">
            <v>1610</v>
          </cell>
          <cell r="U24" t="str">
            <v>미회수</v>
          </cell>
          <cell r="V24">
            <v>0</v>
          </cell>
          <cell r="W24">
            <v>0</v>
          </cell>
          <cell r="X24">
            <v>0</v>
          </cell>
          <cell r="Y24">
            <v>0</v>
          </cell>
          <cell r="Z24">
            <v>0</v>
          </cell>
          <cell r="AA24" t="str">
            <v/>
          </cell>
          <cell r="AB24" t="str">
            <v>NO</v>
          </cell>
          <cell r="AC24">
            <v>1610</v>
          </cell>
          <cell r="AD24">
            <v>1610</v>
          </cell>
          <cell r="AE24" t="str">
            <v>16.12.31 장부가액</v>
          </cell>
          <cell r="AF24">
            <v>0</v>
          </cell>
          <cell r="AG24" t="str">
            <v>LB인베스트먼트㈜</v>
          </cell>
          <cell r="AH24">
            <v>0</v>
          </cell>
          <cell r="AI24" t="str">
            <v>02-3467-0562</v>
          </cell>
        </row>
        <row r="25">
          <cell r="E25" t="str">
            <v>구중회</v>
          </cell>
          <cell r="F25">
            <v>24791</v>
          </cell>
          <cell r="G25" t="str">
            <v>LB인베스트먼트㈜</v>
          </cell>
          <cell r="H25">
            <v>41360</v>
          </cell>
          <cell r="I25">
            <v>0</v>
          </cell>
          <cell r="J25" t="str">
            <v>투자실무</v>
          </cell>
          <cell r="K25" t="str">
            <v>NO</v>
          </cell>
          <cell r="L25" t="str">
            <v>YES</v>
          </cell>
          <cell r="M25" t="str">
            <v>YES</v>
          </cell>
          <cell r="N25" t="str">
            <v>펀드계정</v>
          </cell>
          <cell r="O25" t="str">
            <v>와이팜</v>
          </cell>
          <cell r="P25" t="str">
            <v>국내설립법인 또는 해외현지법인</v>
          </cell>
          <cell r="Q25" t="str">
            <v>전자집적회로 제조</v>
          </cell>
          <cell r="R25">
            <v>41360</v>
          </cell>
          <cell r="S25" t="str">
            <v>우선주</v>
          </cell>
          <cell r="T25">
            <v>2000</v>
          </cell>
          <cell r="U25" t="str">
            <v>미회수</v>
          </cell>
          <cell r="V25">
            <v>0</v>
          </cell>
          <cell r="W25">
            <v>0</v>
          </cell>
          <cell r="X25">
            <v>0</v>
          </cell>
          <cell r="Y25">
            <v>0</v>
          </cell>
          <cell r="Z25">
            <v>0</v>
          </cell>
          <cell r="AA25" t="str">
            <v/>
          </cell>
          <cell r="AB25" t="str">
            <v>NO</v>
          </cell>
          <cell r="AC25">
            <v>2000</v>
          </cell>
          <cell r="AD25">
            <v>2000</v>
          </cell>
          <cell r="AE25" t="str">
            <v>16.12.31 장부가액</v>
          </cell>
          <cell r="AF25">
            <v>0</v>
          </cell>
          <cell r="AG25" t="str">
            <v>LB인베스트먼트㈜</v>
          </cell>
          <cell r="AH25">
            <v>0</v>
          </cell>
          <cell r="AI25" t="str">
            <v>02-3467-0562</v>
          </cell>
        </row>
        <row r="26">
          <cell r="E26" t="str">
            <v>구중회</v>
          </cell>
          <cell r="F26">
            <v>24791</v>
          </cell>
          <cell r="G26" t="str">
            <v>LB인베스트먼트㈜</v>
          </cell>
          <cell r="H26">
            <v>41563</v>
          </cell>
          <cell r="I26">
            <v>0</v>
          </cell>
          <cell r="J26" t="str">
            <v>투자실무</v>
          </cell>
          <cell r="K26" t="str">
            <v>YES</v>
          </cell>
          <cell r="L26" t="str">
            <v>YES</v>
          </cell>
          <cell r="M26" t="str">
            <v>YES</v>
          </cell>
          <cell r="N26" t="str">
            <v>펀드계정</v>
          </cell>
          <cell r="O26" t="str">
            <v>이솔</v>
          </cell>
          <cell r="P26" t="str">
            <v>국내설립법인 또는 해외현지법인</v>
          </cell>
          <cell r="Q26" t="str">
            <v>UV LED chip 제작 및 판매</v>
          </cell>
          <cell r="R26">
            <v>41563</v>
          </cell>
          <cell r="S26" t="str">
            <v>우선주</v>
          </cell>
          <cell r="T26">
            <v>2000</v>
          </cell>
          <cell r="U26" t="str">
            <v>미회수</v>
          </cell>
          <cell r="V26">
            <v>0</v>
          </cell>
          <cell r="W26">
            <v>0</v>
          </cell>
          <cell r="X26">
            <v>0</v>
          </cell>
          <cell r="Y26">
            <v>0</v>
          </cell>
          <cell r="Z26">
            <v>0</v>
          </cell>
          <cell r="AA26" t="str">
            <v/>
          </cell>
          <cell r="AB26" t="str">
            <v>NO</v>
          </cell>
          <cell r="AC26">
            <v>2000</v>
          </cell>
          <cell r="AD26">
            <v>3999.9960000000001</v>
          </cell>
          <cell r="AE26" t="str">
            <v>666,666주*@6,000원=4,000백만원(유상증자, 16.8.18)</v>
          </cell>
          <cell r="AF26">
            <v>0</v>
          </cell>
          <cell r="AG26" t="str">
            <v>LB인베스트먼트㈜</v>
          </cell>
          <cell r="AH26">
            <v>0</v>
          </cell>
          <cell r="AI26" t="str">
            <v>02-3467-0562</v>
          </cell>
        </row>
        <row r="27">
          <cell r="E27" t="str">
            <v>구중회</v>
          </cell>
          <cell r="F27">
            <v>24791</v>
          </cell>
          <cell r="G27" t="str">
            <v>LB인베스트먼트㈜</v>
          </cell>
          <cell r="H27">
            <v>41936</v>
          </cell>
          <cell r="I27">
            <v>0</v>
          </cell>
          <cell r="J27" t="str">
            <v>투자실무</v>
          </cell>
          <cell r="K27" t="str">
            <v>NO</v>
          </cell>
          <cell r="L27" t="str">
            <v>YES</v>
          </cell>
          <cell r="M27" t="str">
            <v>YES</v>
          </cell>
          <cell r="N27" t="str">
            <v>고유계정</v>
          </cell>
          <cell r="O27" t="str">
            <v>캐스트이즈</v>
          </cell>
          <cell r="P27" t="str">
            <v>국내설립법인 또는 해외현지법인</v>
          </cell>
          <cell r="Q27" t="str">
            <v>시스템  소프트웨어 개발 및 공급</v>
          </cell>
          <cell r="R27">
            <v>41936</v>
          </cell>
          <cell r="S27" t="str">
            <v>펀드청산시고유계정투자</v>
          </cell>
          <cell r="T27">
            <v>93</v>
          </cell>
          <cell r="U27" t="str">
            <v>미회수</v>
          </cell>
          <cell r="V27">
            <v>0</v>
          </cell>
          <cell r="W27">
            <v>0</v>
          </cell>
          <cell r="X27">
            <v>0</v>
          </cell>
          <cell r="Y27">
            <v>0</v>
          </cell>
          <cell r="Z27">
            <v>0</v>
          </cell>
          <cell r="AA27" t="str">
            <v/>
          </cell>
          <cell r="AB27" t="str">
            <v>NO</v>
          </cell>
          <cell r="AC27">
            <v>93</v>
          </cell>
          <cell r="AD27">
            <v>93</v>
          </cell>
          <cell r="AE27" t="str">
            <v>16.12.31 장부가액</v>
          </cell>
          <cell r="AF27">
            <v>0</v>
          </cell>
          <cell r="AG27" t="str">
            <v>LB인베스트먼트㈜</v>
          </cell>
          <cell r="AH27">
            <v>0</v>
          </cell>
          <cell r="AI27" t="str">
            <v>02-3467-0562</v>
          </cell>
        </row>
        <row r="28">
          <cell r="E28" t="str">
            <v>구중회</v>
          </cell>
          <cell r="F28">
            <v>24791</v>
          </cell>
          <cell r="G28" t="str">
            <v>LB인베스트먼트㈜</v>
          </cell>
          <cell r="H28">
            <v>42254</v>
          </cell>
          <cell r="I28">
            <v>0</v>
          </cell>
          <cell r="J28" t="str">
            <v>투자실무</v>
          </cell>
          <cell r="K28" t="str">
            <v>YES</v>
          </cell>
          <cell r="L28" t="str">
            <v>YES</v>
          </cell>
          <cell r="M28" t="str">
            <v>YES</v>
          </cell>
          <cell r="N28" t="str">
            <v>펀드계정</v>
          </cell>
          <cell r="O28" t="str">
            <v>지피씨알</v>
          </cell>
          <cell r="P28" t="str">
            <v>국내설립법인 또는 해외현지법인</v>
          </cell>
          <cell r="Q28" t="str">
            <v>GPCR Dimer를 활용한 신약</v>
          </cell>
          <cell r="R28">
            <v>42254</v>
          </cell>
          <cell r="S28" t="str">
            <v>우선주</v>
          </cell>
          <cell r="T28">
            <v>1000</v>
          </cell>
          <cell r="U28" t="str">
            <v>미회수</v>
          </cell>
          <cell r="V28">
            <v>0</v>
          </cell>
          <cell r="W28">
            <v>0</v>
          </cell>
          <cell r="X28">
            <v>0</v>
          </cell>
          <cell r="Y28">
            <v>0</v>
          </cell>
          <cell r="Z28">
            <v>0</v>
          </cell>
          <cell r="AA28" t="str">
            <v/>
          </cell>
          <cell r="AB28" t="str">
            <v>NO</v>
          </cell>
          <cell r="AC28">
            <v>1000</v>
          </cell>
          <cell r="AD28">
            <v>2318.9166</v>
          </cell>
          <cell r="AE28" t="str">
            <v>162,162주*@14,300원=2,319백만원(후속투자, 16.08.11)</v>
          </cell>
          <cell r="AF28">
            <v>0</v>
          </cell>
          <cell r="AG28" t="str">
            <v>LB인베스트먼트㈜</v>
          </cell>
          <cell r="AH28">
            <v>0</v>
          </cell>
          <cell r="AI28" t="str">
            <v>02-3467-0562</v>
          </cell>
        </row>
        <row r="29">
          <cell r="E29" t="str">
            <v>구중회</v>
          </cell>
          <cell r="F29">
            <v>24791</v>
          </cell>
          <cell r="G29" t="str">
            <v>LB인베스트먼트㈜</v>
          </cell>
          <cell r="H29">
            <v>42551</v>
          </cell>
          <cell r="I29">
            <v>0</v>
          </cell>
          <cell r="J29" t="str">
            <v>투자실무</v>
          </cell>
          <cell r="K29" t="str">
            <v>YES</v>
          </cell>
          <cell r="L29" t="str">
            <v>YES</v>
          </cell>
          <cell r="M29" t="str">
            <v>YES</v>
          </cell>
          <cell r="N29" t="str">
            <v>펀드계정</v>
          </cell>
          <cell r="O29" t="str">
            <v>브릿지바이오</v>
          </cell>
          <cell r="P29" t="str">
            <v>국내설립법인 또는 해외현지법인</v>
          </cell>
          <cell r="Q29" t="str">
            <v>혁신신약개발 (궤양성 대장염 외)</v>
          </cell>
          <cell r="R29">
            <v>42551</v>
          </cell>
          <cell r="S29" t="str">
            <v>우선주</v>
          </cell>
          <cell r="T29">
            <v>500</v>
          </cell>
          <cell r="U29" t="str">
            <v>미회수</v>
          </cell>
          <cell r="V29">
            <v>0</v>
          </cell>
          <cell r="W29">
            <v>0</v>
          </cell>
          <cell r="X29">
            <v>0</v>
          </cell>
          <cell r="Y29">
            <v>0</v>
          </cell>
          <cell r="Z29">
            <v>0</v>
          </cell>
          <cell r="AA29" t="str">
            <v/>
          </cell>
          <cell r="AB29" t="str">
            <v>NO</v>
          </cell>
          <cell r="AC29">
            <v>500</v>
          </cell>
          <cell r="AD29">
            <v>500</v>
          </cell>
          <cell r="AE29" t="str">
            <v>16.12.31 장부가액</v>
          </cell>
          <cell r="AF29">
            <v>0</v>
          </cell>
          <cell r="AG29" t="str">
            <v>LB인베스트먼트㈜</v>
          </cell>
          <cell r="AH29">
            <v>0</v>
          </cell>
          <cell r="AI29" t="str">
            <v>02-3467-0562</v>
          </cell>
        </row>
        <row r="30">
          <cell r="E30" t="str">
            <v>구중회</v>
          </cell>
          <cell r="F30">
            <v>24791</v>
          </cell>
          <cell r="G30" t="str">
            <v>LB인베스트먼트㈜</v>
          </cell>
          <cell r="H30">
            <v>42551</v>
          </cell>
          <cell r="I30">
            <v>0</v>
          </cell>
          <cell r="J30" t="str">
            <v>투자실무</v>
          </cell>
          <cell r="K30" t="str">
            <v>YES</v>
          </cell>
          <cell r="L30" t="str">
            <v>YES</v>
          </cell>
          <cell r="M30" t="str">
            <v>YES</v>
          </cell>
          <cell r="N30" t="str">
            <v>펀드계정</v>
          </cell>
          <cell r="O30" t="str">
            <v>브릿지바이오</v>
          </cell>
          <cell r="P30" t="str">
            <v>국내설립법인 또는 해외현지법인</v>
          </cell>
          <cell r="Q30" t="str">
            <v>혁신신약개발 (궤양성 대장염 외)</v>
          </cell>
          <cell r="R30">
            <v>42551</v>
          </cell>
          <cell r="S30" t="str">
            <v>우선주</v>
          </cell>
          <cell r="T30">
            <v>1500</v>
          </cell>
          <cell r="U30" t="str">
            <v>미회수</v>
          </cell>
          <cell r="V30">
            <v>0</v>
          </cell>
          <cell r="W30">
            <v>0</v>
          </cell>
          <cell r="X30">
            <v>0</v>
          </cell>
          <cell r="Y30">
            <v>0</v>
          </cell>
          <cell r="Z30">
            <v>0</v>
          </cell>
          <cell r="AA30" t="str">
            <v/>
          </cell>
          <cell r="AB30" t="str">
            <v>NO</v>
          </cell>
          <cell r="AC30">
            <v>1500</v>
          </cell>
          <cell r="AD30">
            <v>1500</v>
          </cell>
          <cell r="AE30" t="str">
            <v>16.12.31 장부가액</v>
          </cell>
          <cell r="AF30">
            <v>0</v>
          </cell>
          <cell r="AG30" t="str">
            <v>LB인베스트먼트㈜</v>
          </cell>
          <cell r="AH30">
            <v>0</v>
          </cell>
          <cell r="AI30" t="str">
            <v>02-3467-0562</v>
          </cell>
        </row>
        <row r="31">
          <cell r="E31" t="str">
            <v>구중회</v>
          </cell>
          <cell r="F31">
            <v>24791</v>
          </cell>
          <cell r="G31" t="str">
            <v>LB인베스트먼트㈜</v>
          </cell>
          <cell r="H31">
            <v>42593</v>
          </cell>
          <cell r="I31">
            <v>0</v>
          </cell>
          <cell r="J31" t="str">
            <v>투자실무</v>
          </cell>
          <cell r="K31" t="str">
            <v>YES</v>
          </cell>
          <cell r="L31" t="str">
            <v>YES</v>
          </cell>
          <cell r="M31" t="str">
            <v>YES</v>
          </cell>
          <cell r="N31" t="str">
            <v>펀드계정</v>
          </cell>
          <cell r="O31" t="str">
            <v>지피씨알</v>
          </cell>
          <cell r="P31" t="str">
            <v>국내설립법인 또는 해외현지법인</v>
          </cell>
          <cell r="Q31" t="str">
            <v>GPCR Dimer를 활용한 신약</v>
          </cell>
          <cell r="R31">
            <v>42593</v>
          </cell>
          <cell r="S31" t="str">
            <v>우선주</v>
          </cell>
          <cell r="T31">
            <v>500</v>
          </cell>
          <cell r="U31" t="str">
            <v>미회수</v>
          </cell>
          <cell r="V31">
            <v>0</v>
          </cell>
          <cell r="W31">
            <v>0</v>
          </cell>
          <cell r="X31">
            <v>0</v>
          </cell>
          <cell r="Y31">
            <v>0</v>
          </cell>
          <cell r="Z31">
            <v>0</v>
          </cell>
          <cell r="AA31" t="str">
            <v/>
          </cell>
          <cell r="AB31" t="str">
            <v>NO</v>
          </cell>
          <cell r="AC31">
            <v>500</v>
          </cell>
          <cell r="AD31">
            <v>500</v>
          </cell>
          <cell r="AE31" t="str">
            <v>16.12.31 장부가액</v>
          </cell>
          <cell r="AF31">
            <v>0</v>
          </cell>
          <cell r="AG31" t="str">
            <v>LB인베스트먼트㈜</v>
          </cell>
          <cell r="AH31">
            <v>0</v>
          </cell>
          <cell r="AI31" t="str">
            <v>02-3467-0562</v>
          </cell>
        </row>
        <row r="32">
          <cell r="E32" t="str">
            <v>구중회</v>
          </cell>
          <cell r="F32">
            <v>24791</v>
          </cell>
          <cell r="G32" t="str">
            <v>LB인베스트먼트㈜</v>
          </cell>
          <cell r="H32">
            <v>42593</v>
          </cell>
          <cell r="I32">
            <v>0</v>
          </cell>
          <cell r="J32" t="str">
            <v>투자실무</v>
          </cell>
          <cell r="K32" t="str">
            <v>YES</v>
          </cell>
          <cell r="L32" t="str">
            <v>YES</v>
          </cell>
          <cell r="M32" t="str">
            <v>YES</v>
          </cell>
          <cell r="N32" t="str">
            <v>펀드계정</v>
          </cell>
          <cell r="O32" t="str">
            <v>지피씨알</v>
          </cell>
          <cell r="P32" t="str">
            <v>국내설립법인 또는 해외현지법인</v>
          </cell>
          <cell r="Q32" t="str">
            <v>GPCR Dimer를 활용한 신약</v>
          </cell>
          <cell r="R32">
            <v>42593</v>
          </cell>
          <cell r="S32" t="str">
            <v>우선주</v>
          </cell>
          <cell r="T32">
            <v>1500</v>
          </cell>
          <cell r="U32" t="str">
            <v>미회수</v>
          </cell>
          <cell r="V32">
            <v>0</v>
          </cell>
          <cell r="W32">
            <v>0</v>
          </cell>
          <cell r="X32">
            <v>0</v>
          </cell>
          <cell r="Y32">
            <v>0</v>
          </cell>
          <cell r="Z32">
            <v>0</v>
          </cell>
          <cell r="AA32" t="str">
            <v/>
          </cell>
          <cell r="AB32" t="str">
            <v>NO</v>
          </cell>
          <cell r="AC32">
            <v>1500</v>
          </cell>
          <cell r="AD32">
            <v>1500</v>
          </cell>
          <cell r="AE32" t="str">
            <v>16.12.31 장부가액</v>
          </cell>
          <cell r="AF32">
            <v>0</v>
          </cell>
          <cell r="AG32" t="str">
            <v>LB인베스트먼트㈜</v>
          </cell>
          <cell r="AH32">
            <v>0</v>
          </cell>
          <cell r="AI32" t="str">
            <v>02-3467-0562</v>
          </cell>
        </row>
        <row r="33">
          <cell r="E33" t="str">
            <v>채두석</v>
          </cell>
          <cell r="F33">
            <v>26213</v>
          </cell>
          <cell r="G33" t="str">
            <v>LB인베스트먼트㈜</v>
          </cell>
          <cell r="H33">
            <v>39965</v>
          </cell>
          <cell r="I33">
            <v>40697</v>
          </cell>
          <cell r="J33" t="str">
            <v>투자실무</v>
          </cell>
          <cell r="K33" t="str">
            <v>YES</v>
          </cell>
          <cell r="L33" t="str">
            <v>YES</v>
          </cell>
          <cell r="M33" t="str">
            <v>YES</v>
          </cell>
          <cell r="N33" t="str">
            <v>펀드계정</v>
          </cell>
          <cell r="O33" t="str">
            <v>에너지솔루션즈</v>
          </cell>
          <cell r="P33" t="str">
            <v>국내설립법인 또는 해외현지법인</v>
          </cell>
          <cell r="Q33" t="str">
            <v>기타 엔지니어링 서비스</v>
          </cell>
          <cell r="R33">
            <v>39965</v>
          </cell>
          <cell r="S33" t="str">
            <v>우선주</v>
          </cell>
          <cell r="T33">
            <v>2400</v>
          </cell>
          <cell r="U33" t="str">
            <v>회수료</v>
          </cell>
          <cell r="V33">
            <v>0.08</v>
          </cell>
          <cell r="W33">
            <v>40697</v>
          </cell>
          <cell r="X33">
            <v>2801</v>
          </cell>
          <cell r="Y33">
            <v>2400</v>
          </cell>
          <cell r="Z33" t="str">
            <v>상환</v>
          </cell>
          <cell r="AA33">
            <v>2.0054794520547947</v>
          </cell>
          <cell r="AB33">
            <v>0</v>
          </cell>
          <cell r="AC33">
            <v>0</v>
          </cell>
          <cell r="AD33">
            <v>0</v>
          </cell>
          <cell r="AE33">
            <v>0</v>
          </cell>
          <cell r="AF33">
            <v>0</v>
          </cell>
          <cell r="AG33" t="str">
            <v>LB인베스트먼트㈜</v>
          </cell>
          <cell r="AH33">
            <v>0</v>
          </cell>
          <cell r="AI33" t="str">
            <v>02-3467-0562</v>
          </cell>
        </row>
        <row r="34">
          <cell r="E34" t="str">
            <v>채두석</v>
          </cell>
          <cell r="F34">
            <v>26213</v>
          </cell>
          <cell r="G34" t="str">
            <v>LB인베스트먼트㈜</v>
          </cell>
          <cell r="H34">
            <v>40166</v>
          </cell>
          <cell r="I34">
            <v>40618</v>
          </cell>
          <cell r="J34" t="str">
            <v>투자실무</v>
          </cell>
          <cell r="K34" t="str">
            <v>YES</v>
          </cell>
          <cell r="L34" t="str">
            <v>YES</v>
          </cell>
          <cell r="M34" t="str">
            <v>YES</v>
          </cell>
          <cell r="N34" t="str">
            <v>펀드계정</v>
          </cell>
          <cell r="O34" t="str">
            <v>이엠엘에스아이</v>
          </cell>
          <cell r="P34" t="str">
            <v>국내설립법인 또는 해외현지법인</v>
          </cell>
          <cell r="Q34" t="str">
            <v>반도체 제조용 기계 제조</v>
          </cell>
          <cell r="R34">
            <v>40166</v>
          </cell>
          <cell r="S34" t="str">
            <v>BW</v>
          </cell>
          <cell r="T34">
            <v>3500</v>
          </cell>
          <cell r="U34" t="str">
            <v>회수료</v>
          </cell>
          <cell r="V34">
            <v>0.1293</v>
          </cell>
          <cell r="W34">
            <v>40618</v>
          </cell>
          <cell r="X34">
            <v>3958</v>
          </cell>
          <cell r="Y34">
            <v>3500</v>
          </cell>
          <cell r="Z34" t="str">
            <v>환매</v>
          </cell>
          <cell r="AA34">
            <v>1.2383561643835617</v>
          </cell>
          <cell r="AB34">
            <v>0</v>
          </cell>
          <cell r="AC34">
            <v>0</v>
          </cell>
          <cell r="AD34">
            <v>0</v>
          </cell>
          <cell r="AE34">
            <v>0</v>
          </cell>
          <cell r="AF34">
            <v>0</v>
          </cell>
          <cell r="AG34" t="str">
            <v>LB인베스트먼트㈜</v>
          </cell>
          <cell r="AH34">
            <v>0</v>
          </cell>
          <cell r="AI34" t="str">
            <v>02-3467-0562</v>
          </cell>
        </row>
        <row r="35">
          <cell r="E35" t="str">
            <v>채두석</v>
          </cell>
          <cell r="F35">
            <v>26213</v>
          </cell>
          <cell r="G35" t="str">
            <v>LB인베스트먼트㈜</v>
          </cell>
          <cell r="H35">
            <v>40410</v>
          </cell>
          <cell r="I35">
            <v>41180</v>
          </cell>
          <cell r="J35" t="str">
            <v>투자실무</v>
          </cell>
          <cell r="K35" t="str">
            <v>YES</v>
          </cell>
          <cell r="L35" t="str">
            <v>YES</v>
          </cell>
          <cell r="M35" t="str">
            <v>YES</v>
          </cell>
          <cell r="N35" t="str">
            <v>펀드계정</v>
          </cell>
          <cell r="O35" t="str">
            <v>스타코</v>
          </cell>
          <cell r="P35" t="str">
            <v>국내설립법인 또는 해외현지법인</v>
          </cell>
          <cell r="Q35" t="str">
            <v>선박 구성부분품 제조</v>
          </cell>
          <cell r="R35">
            <v>40410</v>
          </cell>
          <cell r="S35" t="str">
            <v>우선주</v>
          </cell>
          <cell r="T35">
            <v>3077</v>
          </cell>
          <cell r="U35" t="str">
            <v>회수료</v>
          </cell>
          <cell r="V35">
            <v>0.1003</v>
          </cell>
          <cell r="W35">
            <v>41180</v>
          </cell>
          <cell r="X35">
            <v>3709</v>
          </cell>
          <cell r="Y35">
            <v>3077</v>
          </cell>
          <cell r="Z35" t="str">
            <v>상환</v>
          </cell>
          <cell r="AA35">
            <v>2.1095890410958904</v>
          </cell>
          <cell r="AB35">
            <v>0</v>
          </cell>
          <cell r="AC35">
            <v>0</v>
          </cell>
          <cell r="AD35">
            <v>0</v>
          </cell>
          <cell r="AE35">
            <v>0</v>
          </cell>
          <cell r="AF35">
            <v>0</v>
          </cell>
          <cell r="AG35" t="str">
            <v>LB인베스트먼트㈜</v>
          </cell>
          <cell r="AH35">
            <v>0</v>
          </cell>
          <cell r="AI35" t="str">
            <v>02-3467-0562</v>
          </cell>
        </row>
        <row r="36">
          <cell r="E36" t="str">
            <v>채두석</v>
          </cell>
          <cell r="F36">
            <v>26213</v>
          </cell>
          <cell r="G36" t="str">
            <v>LB인베스트먼트㈜</v>
          </cell>
          <cell r="H36">
            <v>40410</v>
          </cell>
          <cell r="I36">
            <v>41012</v>
          </cell>
          <cell r="J36" t="str">
            <v>투자실무</v>
          </cell>
          <cell r="K36" t="str">
            <v>YES</v>
          </cell>
          <cell r="L36" t="str">
            <v>YES</v>
          </cell>
          <cell r="M36" t="str">
            <v>YES</v>
          </cell>
          <cell r="N36" t="str">
            <v>펀드계정</v>
          </cell>
          <cell r="O36" t="str">
            <v>스타코</v>
          </cell>
          <cell r="P36" t="str">
            <v>국내설립법인 또는 해외현지법인</v>
          </cell>
          <cell r="Q36" t="str">
            <v>선박 구성부분품 제조</v>
          </cell>
          <cell r="R36">
            <v>40410</v>
          </cell>
          <cell r="S36" t="str">
            <v>보통주</v>
          </cell>
          <cell r="T36">
            <v>1923</v>
          </cell>
          <cell r="U36" t="str">
            <v>회수료</v>
          </cell>
          <cell r="V36">
            <v>0.1007</v>
          </cell>
          <cell r="W36">
            <v>41012</v>
          </cell>
          <cell r="X36">
            <v>2251</v>
          </cell>
          <cell r="Y36">
            <v>1923</v>
          </cell>
          <cell r="Z36" t="str">
            <v>상환</v>
          </cell>
          <cell r="AA36">
            <v>1.6493150684931508</v>
          </cell>
          <cell r="AB36">
            <v>0</v>
          </cell>
          <cell r="AC36">
            <v>0</v>
          </cell>
          <cell r="AD36">
            <v>0</v>
          </cell>
          <cell r="AE36">
            <v>0</v>
          </cell>
          <cell r="AF36">
            <v>0</v>
          </cell>
          <cell r="AG36" t="str">
            <v>LB인베스트먼트㈜</v>
          </cell>
          <cell r="AH36">
            <v>0</v>
          </cell>
          <cell r="AI36" t="str">
            <v>02-3467-0562</v>
          </cell>
        </row>
        <row r="37">
          <cell r="E37" t="str">
            <v>채두석</v>
          </cell>
          <cell r="F37">
            <v>26213</v>
          </cell>
          <cell r="G37" t="str">
            <v>LB인베스트먼트㈜</v>
          </cell>
          <cell r="H37">
            <v>40416</v>
          </cell>
          <cell r="I37">
            <v>41180</v>
          </cell>
          <cell r="J37" t="str">
            <v>투자실무</v>
          </cell>
          <cell r="K37" t="str">
            <v>YES</v>
          </cell>
          <cell r="L37" t="str">
            <v>YES</v>
          </cell>
          <cell r="M37" t="str">
            <v>YES</v>
          </cell>
          <cell r="N37" t="str">
            <v>펀드계정</v>
          </cell>
          <cell r="O37" t="str">
            <v>스타코</v>
          </cell>
          <cell r="P37" t="str">
            <v>국내설립법인 또는 해외현지법인</v>
          </cell>
          <cell r="Q37" t="str">
            <v>선박 구성부분품 제조</v>
          </cell>
          <cell r="R37">
            <v>40416</v>
          </cell>
          <cell r="S37" t="str">
            <v>우선주</v>
          </cell>
          <cell r="T37">
            <v>3077</v>
          </cell>
          <cell r="U37" t="str">
            <v>회수료</v>
          </cell>
          <cell r="V37">
            <v>0.1002</v>
          </cell>
          <cell r="W37">
            <v>41180</v>
          </cell>
          <cell r="X37">
            <v>3703</v>
          </cell>
          <cell r="Y37">
            <v>3077</v>
          </cell>
          <cell r="Z37" t="str">
            <v>상환</v>
          </cell>
          <cell r="AA37">
            <v>2.0931506849315067</v>
          </cell>
          <cell r="AB37">
            <v>0</v>
          </cell>
          <cell r="AC37">
            <v>0</v>
          </cell>
          <cell r="AD37">
            <v>0</v>
          </cell>
          <cell r="AE37">
            <v>0</v>
          </cell>
          <cell r="AF37">
            <v>0</v>
          </cell>
          <cell r="AG37" t="str">
            <v>LB인베스트먼트㈜</v>
          </cell>
          <cell r="AH37">
            <v>0</v>
          </cell>
          <cell r="AI37" t="str">
            <v>02-3467-0562</v>
          </cell>
        </row>
        <row r="38">
          <cell r="E38" t="str">
            <v>채두석</v>
          </cell>
          <cell r="F38">
            <v>26213</v>
          </cell>
          <cell r="G38" t="str">
            <v>LB인베스트먼트㈜</v>
          </cell>
          <cell r="H38">
            <v>40416</v>
          </cell>
          <cell r="I38">
            <v>41012</v>
          </cell>
          <cell r="J38" t="str">
            <v>투자실무</v>
          </cell>
          <cell r="K38" t="str">
            <v>YES</v>
          </cell>
          <cell r="L38" t="str">
            <v>YES</v>
          </cell>
          <cell r="M38" t="str">
            <v>YES</v>
          </cell>
          <cell r="N38" t="str">
            <v>펀드계정</v>
          </cell>
          <cell r="O38" t="str">
            <v>스타코</v>
          </cell>
          <cell r="P38" t="str">
            <v>국내설립법인 또는 해외현지법인</v>
          </cell>
          <cell r="Q38" t="str">
            <v>선박 구성부분품 제조</v>
          </cell>
          <cell r="R38">
            <v>40416</v>
          </cell>
          <cell r="S38" t="str">
            <v>보통주</v>
          </cell>
          <cell r="T38">
            <v>1923</v>
          </cell>
          <cell r="U38" t="str">
            <v>회수료</v>
          </cell>
          <cell r="V38">
            <v>0.1007</v>
          </cell>
          <cell r="W38">
            <v>41012</v>
          </cell>
          <cell r="X38">
            <v>2247</v>
          </cell>
          <cell r="Y38">
            <v>1923</v>
          </cell>
          <cell r="Z38" t="str">
            <v>상환</v>
          </cell>
          <cell r="AA38">
            <v>1.6328767123287671</v>
          </cell>
          <cell r="AB38">
            <v>0</v>
          </cell>
          <cell r="AC38">
            <v>0</v>
          </cell>
          <cell r="AD38">
            <v>0</v>
          </cell>
          <cell r="AE38">
            <v>0</v>
          </cell>
          <cell r="AF38">
            <v>0</v>
          </cell>
          <cell r="AG38" t="str">
            <v>LB인베스트먼트㈜</v>
          </cell>
          <cell r="AH38">
            <v>0</v>
          </cell>
          <cell r="AI38" t="str">
            <v>02-3467-0562</v>
          </cell>
        </row>
        <row r="39">
          <cell r="E39" t="str">
            <v>채두석</v>
          </cell>
          <cell r="F39">
            <v>26213</v>
          </cell>
          <cell r="G39" t="str">
            <v>LB인베스트먼트㈜</v>
          </cell>
          <cell r="H39">
            <v>40532</v>
          </cell>
          <cell r="I39">
            <v>41605</v>
          </cell>
          <cell r="J39" t="str">
            <v>투자실무</v>
          </cell>
          <cell r="K39" t="str">
            <v>YES</v>
          </cell>
          <cell r="L39" t="str">
            <v>YES</v>
          </cell>
          <cell r="M39" t="str">
            <v>YES</v>
          </cell>
          <cell r="N39" t="str">
            <v>펀드계정</v>
          </cell>
          <cell r="O39" t="str">
            <v>파세코</v>
          </cell>
          <cell r="P39" t="str">
            <v>국내설립법인 또는 해외현지법인</v>
          </cell>
          <cell r="Q39" t="str">
            <v>가정용 비전기식 조리 및 난방 기구 제조</v>
          </cell>
          <cell r="R39">
            <v>40532</v>
          </cell>
          <cell r="S39" t="str">
            <v>기타 주식연계채권</v>
          </cell>
          <cell r="T39">
            <v>1558</v>
          </cell>
          <cell r="U39" t="str">
            <v>회수료</v>
          </cell>
          <cell r="V39">
            <v>0.223</v>
          </cell>
          <cell r="W39">
            <v>41605</v>
          </cell>
          <cell r="X39">
            <v>2790</v>
          </cell>
          <cell r="Y39">
            <v>1558</v>
          </cell>
          <cell r="Z39" t="str">
            <v>코스닥</v>
          </cell>
          <cell r="AA39">
            <v>2.9397260273972603</v>
          </cell>
          <cell r="AB39">
            <v>0</v>
          </cell>
          <cell r="AC39">
            <v>0</v>
          </cell>
          <cell r="AD39">
            <v>0</v>
          </cell>
          <cell r="AE39">
            <v>0</v>
          </cell>
          <cell r="AF39">
            <v>0</v>
          </cell>
          <cell r="AG39" t="str">
            <v>LB인베스트먼트㈜</v>
          </cell>
          <cell r="AH39">
            <v>0</v>
          </cell>
          <cell r="AI39" t="str">
            <v>02-3467-0562</v>
          </cell>
        </row>
        <row r="40">
          <cell r="E40" t="str">
            <v>채두석</v>
          </cell>
          <cell r="F40">
            <v>26213</v>
          </cell>
          <cell r="G40" t="str">
            <v>LB인베스트먼트㈜</v>
          </cell>
          <cell r="H40">
            <v>40532</v>
          </cell>
          <cell r="I40">
            <v>41605</v>
          </cell>
          <cell r="J40" t="str">
            <v>투자실무</v>
          </cell>
          <cell r="K40" t="str">
            <v>YES</v>
          </cell>
          <cell r="L40" t="str">
            <v>YES</v>
          </cell>
          <cell r="M40" t="str">
            <v>YES</v>
          </cell>
          <cell r="N40" t="str">
            <v>펀드계정</v>
          </cell>
          <cell r="O40" t="str">
            <v>파세코</v>
          </cell>
          <cell r="P40" t="str">
            <v>국내설립법인 또는 해외현지법인</v>
          </cell>
          <cell r="Q40" t="str">
            <v>가정용 비전기식 조리 및 난방 기구 제조</v>
          </cell>
          <cell r="R40">
            <v>40532</v>
          </cell>
          <cell r="S40" t="str">
            <v>기타 주식연계채권</v>
          </cell>
          <cell r="T40">
            <v>1558</v>
          </cell>
          <cell r="U40" t="str">
            <v>회수료</v>
          </cell>
          <cell r="V40">
            <v>0.223</v>
          </cell>
          <cell r="W40">
            <v>41605</v>
          </cell>
          <cell r="X40">
            <v>2790</v>
          </cell>
          <cell r="Y40">
            <v>1558</v>
          </cell>
          <cell r="Z40" t="str">
            <v>코스닥</v>
          </cell>
          <cell r="AA40">
            <v>2.9397260273972603</v>
          </cell>
          <cell r="AB40">
            <v>0</v>
          </cell>
          <cell r="AC40">
            <v>0</v>
          </cell>
          <cell r="AD40">
            <v>0</v>
          </cell>
          <cell r="AE40">
            <v>0</v>
          </cell>
          <cell r="AF40">
            <v>0</v>
          </cell>
          <cell r="AG40" t="str">
            <v>LB인베스트먼트㈜</v>
          </cell>
          <cell r="AH40">
            <v>0</v>
          </cell>
          <cell r="AI40" t="str">
            <v>02-3467-0562</v>
          </cell>
        </row>
        <row r="41">
          <cell r="E41" t="str">
            <v>채두석</v>
          </cell>
          <cell r="F41">
            <v>26213</v>
          </cell>
          <cell r="G41" t="str">
            <v>LB인베스트먼트㈜</v>
          </cell>
          <cell r="H41">
            <v>40683</v>
          </cell>
          <cell r="I41">
            <v>42145</v>
          </cell>
          <cell r="J41" t="str">
            <v>투자실무</v>
          </cell>
          <cell r="K41" t="str">
            <v>YES</v>
          </cell>
          <cell r="L41" t="str">
            <v>YES</v>
          </cell>
          <cell r="M41" t="str">
            <v>YES</v>
          </cell>
          <cell r="N41" t="str">
            <v>펀드계정</v>
          </cell>
          <cell r="O41" t="str">
            <v>토파즈</v>
          </cell>
          <cell r="P41" t="str">
            <v>국내설립법인 또는 해외현지법인</v>
          </cell>
          <cell r="Q41" t="str">
            <v>액정 평판 디스플레이 제조</v>
          </cell>
          <cell r="R41">
            <v>40683</v>
          </cell>
          <cell r="S41" t="str">
            <v>CB</v>
          </cell>
          <cell r="T41">
            <v>6000</v>
          </cell>
          <cell r="U41" t="str">
            <v>회수료</v>
          </cell>
          <cell r="V41">
            <v>6.2E-2</v>
          </cell>
          <cell r="W41">
            <v>42145</v>
          </cell>
          <cell r="X41">
            <v>7340</v>
          </cell>
          <cell r="Y41">
            <v>6000</v>
          </cell>
          <cell r="Z41" t="str">
            <v>상환</v>
          </cell>
          <cell r="AA41">
            <v>4.0054794520547947</v>
          </cell>
          <cell r="AB41">
            <v>0</v>
          </cell>
          <cell r="AC41">
            <v>0</v>
          </cell>
          <cell r="AD41">
            <v>0</v>
          </cell>
          <cell r="AE41">
            <v>0</v>
          </cell>
          <cell r="AF41">
            <v>0</v>
          </cell>
          <cell r="AG41" t="str">
            <v>LB인베스트먼트㈜</v>
          </cell>
          <cell r="AH41">
            <v>0</v>
          </cell>
          <cell r="AI41" t="str">
            <v>02-3467-0562</v>
          </cell>
        </row>
        <row r="42">
          <cell r="E42" t="str">
            <v>채두석</v>
          </cell>
          <cell r="F42">
            <v>26213</v>
          </cell>
          <cell r="G42" t="str">
            <v>LB인베스트먼트㈜</v>
          </cell>
          <cell r="H42">
            <v>40683</v>
          </cell>
          <cell r="I42">
            <v>42145</v>
          </cell>
          <cell r="J42" t="str">
            <v>투자실무</v>
          </cell>
          <cell r="K42" t="str">
            <v>YES</v>
          </cell>
          <cell r="L42" t="str">
            <v>YES</v>
          </cell>
          <cell r="M42" t="str">
            <v>YES</v>
          </cell>
          <cell r="N42" t="str">
            <v>펀드계정</v>
          </cell>
          <cell r="O42" t="str">
            <v>토파즈</v>
          </cell>
          <cell r="P42" t="str">
            <v>국내설립법인 또는 해외현지법인</v>
          </cell>
          <cell r="Q42" t="str">
            <v>액정 평판 디스플레이 제조</v>
          </cell>
          <cell r="R42">
            <v>40683</v>
          </cell>
          <cell r="S42" t="str">
            <v>CB</v>
          </cell>
          <cell r="T42">
            <v>4000</v>
          </cell>
          <cell r="U42" t="str">
            <v>회수료</v>
          </cell>
          <cell r="V42">
            <v>6.2E-2</v>
          </cell>
          <cell r="W42">
            <v>42145</v>
          </cell>
          <cell r="X42">
            <v>4893</v>
          </cell>
          <cell r="Y42">
            <v>4000</v>
          </cell>
          <cell r="Z42" t="str">
            <v>상환</v>
          </cell>
          <cell r="AA42">
            <v>4.0054794520547947</v>
          </cell>
          <cell r="AB42">
            <v>0</v>
          </cell>
          <cell r="AC42">
            <v>0</v>
          </cell>
          <cell r="AD42">
            <v>0</v>
          </cell>
          <cell r="AE42">
            <v>0</v>
          </cell>
          <cell r="AF42">
            <v>0</v>
          </cell>
          <cell r="AG42" t="str">
            <v>LB인베스트먼트㈜</v>
          </cell>
          <cell r="AH42">
            <v>0</v>
          </cell>
          <cell r="AI42" t="str">
            <v>02-3467-0562</v>
          </cell>
        </row>
        <row r="43">
          <cell r="E43" t="str">
            <v>채두석</v>
          </cell>
          <cell r="F43">
            <v>26213</v>
          </cell>
          <cell r="G43" t="str">
            <v>LB인베스트먼트㈜</v>
          </cell>
          <cell r="H43">
            <v>40690</v>
          </cell>
          <cell r="I43">
            <v>41505</v>
          </cell>
          <cell r="J43" t="str">
            <v>투자실무</v>
          </cell>
          <cell r="K43" t="str">
            <v>YES</v>
          </cell>
          <cell r="L43" t="str">
            <v>YES</v>
          </cell>
          <cell r="M43" t="str">
            <v>YES</v>
          </cell>
          <cell r="N43" t="str">
            <v>펀드계정</v>
          </cell>
          <cell r="O43" t="str">
            <v>루멘스</v>
          </cell>
          <cell r="P43" t="str">
            <v>국내설립법인 또는 해외현지법인</v>
          </cell>
          <cell r="Q43" t="str">
            <v>다이오드 트랜지스터 및 유사 반도체소자 제조</v>
          </cell>
          <cell r="R43">
            <v>40690</v>
          </cell>
          <cell r="S43" t="str">
            <v>BW</v>
          </cell>
          <cell r="T43">
            <v>3000</v>
          </cell>
          <cell r="U43" t="str">
            <v>회수료</v>
          </cell>
          <cell r="V43">
            <v>0.20499999999999999</v>
          </cell>
          <cell r="W43">
            <v>41505</v>
          </cell>
          <cell r="X43">
            <v>4206</v>
          </cell>
          <cell r="Y43">
            <v>3000</v>
          </cell>
          <cell r="Z43" t="str">
            <v>코스닥</v>
          </cell>
          <cell r="AA43">
            <v>2.2328767123287672</v>
          </cell>
          <cell r="AB43">
            <v>0</v>
          </cell>
          <cell r="AC43">
            <v>0</v>
          </cell>
          <cell r="AD43">
            <v>0</v>
          </cell>
          <cell r="AE43">
            <v>0</v>
          </cell>
          <cell r="AF43">
            <v>0</v>
          </cell>
          <cell r="AG43" t="str">
            <v>LB인베스트먼트㈜</v>
          </cell>
          <cell r="AH43">
            <v>0</v>
          </cell>
          <cell r="AI43" t="str">
            <v>02-3467-0562</v>
          </cell>
        </row>
        <row r="44">
          <cell r="E44" t="str">
            <v>채두석</v>
          </cell>
          <cell r="F44">
            <v>26213</v>
          </cell>
          <cell r="G44" t="str">
            <v>LB인베스트먼트㈜</v>
          </cell>
          <cell r="H44">
            <v>40690</v>
          </cell>
          <cell r="I44">
            <v>41505</v>
          </cell>
          <cell r="J44" t="str">
            <v>투자실무</v>
          </cell>
          <cell r="K44" t="str">
            <v>YES</v>
          </cell>
          <cell r="L44" t="str">
            <v>YES</v>
          </cell>
          <cell r="M44" t="str">
            <v>YES</v>
          </cell>
          <cell r="N44" t="str">
            <v>펀드계정</v>
          </cell>
          <cell r="O44" t="str">
            <v>루멘스</v>
          </cell>
          <cell r="P44" t="str">
            <v>국내설립법인 또는 해외현지법인</v>
          </cell>
          <cell r="Q44" t="str">
            <v>다이오드 트랜지스터 및 유사 반도체소자 제조</v>
          </cell>
          <cell r="R44">
            <v>40690</v>
          </cell>
          <cell r="S44" t="str">
            <v>BW</v>
          </cell>
          <cell r="T44">
            <v>2000</v>
          </cell>
          <cell r="U44" t="str">
            <v>회수료</v>
          </cell>
          <cell r="V44">
            <v>0.20499999999999999</v>
          </cell>
          <cell r="W44">
            <v>41505</v>
          </cell>
          <cell r="X44">
            <v>2805</v>
          </cell>
          <cell r="Y44">
            <v>2000</v>
          </cell>
          <cell r="Z44" t="str">
            <v>코스닥</v>
          </cell>
          <cell r="AA44">
            <v>2.2328767123287672</v>
          </cell>
          <cell r="AB44">
            <v>0</v>
          </cell>
          <cell r="AC44">
            <v>0</v>
          </cell>
          <cell r="AD44">
            <v>0</v>
          </cell>
          <cell r="AE44">
            <v>0</v>
          </cell>
          <cell r="AF44">
            <v>0</v>
          </cell>
          <cell r="AG44" t="str">
            <v>LB인베스트먼트㈜</v>
          </cell>
          <cell r="AH44">
            <v>0</v>
          </cell>
          <cell r="AI44" t="str">
            <v>02-3467-0562</v>
          </cell>
        </row>
        <row r="45">
          <cell r="E45" t="str">
            <v>채두석</v>
          </cell>
          <cell r="F45">
            <v>26213</v>
          </cell>
          <cell r="G45" t="str">
            <v>LB인베스트먼트㈜</v>
          </cell>
          <cell r="H45">
            <v>41130</v>
          </cell>
          <cell r="I45">
            <v>42156</v>
          </cell>
          <cell r="J45" t="str">
            <v>투자실무</v>
          </cell>
          <cell r="K45" t="str">
            <v>YES</v>
          </cell>
          <cell r="L45" t="str">
            <v>YES</v>
          </cell>
          <cell r="M45" t="str">
            <v>YES</v>
          </cell>
          <cell r="N45" t="str">
            <v>펀드계정</v>
          </cell>
          <cell r="O45" t="str">
            <v>빅히트엔터테인먼트</v>
          </cell>
          <cell r="P45" t="str">
            <v>국내설립법인 또는 해외현지법인</v>
          </cell>
          <cell r="Q45" t="str">
            <v>음악 및 기타 오디오물 출판</v>
          </cell>
          <cell r="R45">
            <v>41130</v>
          </cell>
          <cell r="S45" t="str">
            <v>CB</v>
          </cell>
          <cell r="T45">
            <v>500</v>
          </cell>
          <cell r="U45" t="str">
            <v>회수료</v>
          </cell>
          <cell r="V45">
            <v>8.1000000000000003E-2</v>
          </cell>
          <cell r="W45">
            <v>42156</v>
          </cell>
          <cell r="X45">
            <v>621</v>
          </cell>
          <cell r="Y45">
            <v>500</v>
          </cell>
          <cell r="Z45" t="str">
            <v>상환</v>
          </cell>
          <cell r="AA45">
            <v>2.8109589041095893</v>
          </cell>
          <cell r="AB45">
            <v>0</v>
          </cell>
          <cell r="AC45">
            <v>0</v>
          </cell>
          <cell r="AD45">
            <v>0</v>
          </cell>
          <cell r="AE45">
            <v>0</v>
          </cell>
          <cell r="AF45">
            <v>0</v>
          </cell>
          <cell r="AG45" t="str">
            <v>LB인베스트먼트㈜</v>
          </cell>
          <cell r="AH45">
            <v>0</v>
          </cell>
          <cell r="AI45" t="str">
            <v>02-3467-0562</v>
          </cell>
        </row>
        <row r="46">
          <cell r="E46" t="str">
            <v>채두석</v>
          </cell>
          <cell r="F46">
            <v>26213</v>
          </cell>
          <cell r="G46" t="str">
            <v>LB인베스트먼트㈜</v>
          </cell>
          <cell r="H46">
            <v>41130</v>
          </cell>
          <cell r="I46">
            <v>0</v>
          </cell>
          <cell r="J46" t="str">
            <v>투자실무</v>
          </cell>
          <cell r="K46" t="str">
            <v>YES</v>
          </cell>
          <cell r="L46" t="str">
            <v>YES</v>
          </cell>
          <cell r="M46" t="str">
            <v>YES</v>
          </cell>
          <cell r="N46" t="str">
            <v>펀드계정</v>
          </cell>
          <cell r="O46" t="str">
            <v>빅히트엔터테인먼트</v>
          </cell>
          <cell r="P46" t="str">
            <v>국내설립법인 또는 해외현지법인</v>
          </cell>
          <cell r="Q46" t="str">
            <v>음악 및 기타 오디오물 출판</v>
          </cell>
          <cell r="R46">
            <v>41130</v>
          </cell>
          <cell r="S46" t="str">
            <v>우선주</v>
          </cell>
          <cell r="T46">
            <v>500</v>
          </cell>
          <cell r="U46" t="str">
            <v>미회수</v>
          </cell>
          <cell r="V46">
            <v>0</v>
          </cell>
          <cell r="W46">
            <v>0</v>
          </cell>
          <cell r="X46">
            <v>0</v>
          </cell>
          <cell r="Y46">
            <v>0</v>
          </cell>
          <cell r="Z46">
            <v>0</v>
          </cell>
          <cell r="AA46" t="str">
            <v/>
          </cell>
          <cell r="AB46" t="str">
            <v>NO</v>
          </cell>
          <cell r="AC46">
            <v>500</v>
          </cell>
          <cell r="AD46">
            <v>1413.774404</v>
          </cell>
          <cell r="AE46" t="str">
            <v>35,714주*@39,586원=1,414백만원(후행투자, 16.5.31)</v>
          </cell>
          <cell r="AF46">
            <v>0</v>
          </cell>
          <cell r="AG46" t="str">
            <v>LB인베스트먼트㈜</v>
          </cell>
          <cell r="AH46">
            <v>0</v>
          </cell>
          <cell r="AI46" t="str">
            <v>02-3467-0562</v>
          </cell>
        </row>
        <row r="47">
          <cell r="E47" t="str">
            <v>채두석</v>
          </cell>
          <cell r="F47">
            <v>26213</v>
          </cell>
          <cell r="G47" t="str">
            <v>LB인베스트먼트㈜</v>
          </cell>
          <cell r="H47">
            <v>41173</v>
          </cell>
          <cell r="I47">
            <v>0</v>
          </cell>
          <cell r="J47" t="str">
            <v>투자실무</v>
          </cell>
          <cell r="K47" t="str">
            <v>NO</v>
          </cell>
          <cell r="L47" t="str">
            <v>YES</v>
          </cell>
          <cell r="M47" t="str">
            <v>YES</v>
          </cell>
          <cell r="N47" t="str">
            <v>펀드계정</v>
          </cell>
          <cell r="O47" t="str">
            <v>볼빅</v>
          </cell>
          <cell r="P47" t="str">
            <v>국내설립법인 또는 해외현지법인</v>
          </cell>
          <cell r="Q47" t="str">
            <v>골프용품 개발 및 제조</v>
          </cell>
          <cell r="R47">
            <v>41173</v>
          </cell>
          <cell r="S47" t="str">
            <v>우선주</v>
          </cell>
          <cell r="T47">
            <v>5000</v>
          </cell>
          <cell r="U47" t="str">
            <v>미회수</v>
          </cell>
          <cell r="V47">
            <v>0</v>
          </cell>
          <cell r="W47">
            <v>0</v>
          </cell>
          <cell r="X47">
            <v>0</v>
          </cell>
          <cell r="Y47">
            <v>0</v>
          </cell>
          <cell r="Z47">
            <v>0</v>
          </cell>
          <cell r="AA47" t="str">
            <v/>
          </cell>
          <cell r="AB47" t="str">
            <v>NO</v>
          </cell>
          <cell r="AC47">
            <v>5000</v>
          </cell>
          <cell r="AD47">
            <v>4627.8148000000001</v>
          </cell>
          <cell r="AE47" t="str">
            <v>555,560주*@8,330원=4,628백만원(17.03.31종가기준)</v>
          </cell>
          <cell r="AF47">
            <v>0</v>
          </cell>
          <cell r="AG47" t="str">
            <v>LB인베스트먼트㈜</v>
          </cell>
          <cell r="AH47">
            <v>0</v>
          </cell>
          <cell r="AI47" t="str">
            <v>02-3467-0562</v>
          </cell>
        </row>
        <row r="48">
          <cell r="E48" t="str">
            <v>채두석</v>
          </cell>
          <cell r="F48">
            <v>26213</v>
          </cell>
          <cell r="G48" t="str">
            <v>LB인베스트먼트㈜</v>
          </cell>
          <cell r="H48">
            <v>41201</v>
          </cell>
          <cell r="I48">
            <v>42285</v>
          </cell>
          <cell r="J48" t="str">
            <v>투자실무</v>
          </cell>
          <cell r="K48" t="str">
            <v>YES</v>
          </cell>
          <cell r="L48" t="str">
            <v>YES</v>
          </cell>
          <cell r="M48" t="str">
            <v>YES</v>
          </cell>
          <cell r="N48" t="str">
            <v>펀드계정</v>
          </cell>
          <cell r="O48" t="str">
            <v>그린카</v>
          </cell>
          <cell r="P48" t="str">
            <v>국내설립법인 또는 해외현지법인</v>
          </cell>
          <cell r="Q48" t="str">
            <v>카셰어링 및 Platform</v>
          </cell>
          <cell r="R48">
            <v>41201</v>
          </cell>
          <cell r="S48" t="str">
            <v>우선주</v>
          </cell>
          <cell r="T48">
            <v>1000</v>
          </cell>
          <cell r="U48" t="str">
            <v>회수료</v>
          </cell>
          <cell r="V48">
            <v>0.1</v>
          </cell>
          <cell r="W48">
            <v>42285</v>
          </cell>
          <cell r="X48">
            <v>1327</v>
          </cell>
          <cell r="Y48">
            <v>1000</v>
          </cell>
          <cell r="Z48" t="str">
            <v>장외매각</v>
          </cell>
          <cell r="AA48">
            <v>2.9698630136986299</v>
          </cell>
          <cell r="AB48">
            <v>0</v>
          </cell>
          <cell r="AC48">
            <v>0</v>
          </cell>
          <cell r="AD48">
            <v>0</v>
          </cell>
          <cell r="AE48">
            <v>0</v>
          </cell>
          <cell r="AF48">
            <v>0</v>
          </cell>
          <cell r="AG48" t="str">
            <v>LB인베스트먼트㈜</v>
          </cell>
          <cell r="AH48">
            <v>0</v>
          </cell>
          <cell r="AI48" t="str">
            <v>02-3467-0562</v>
          </cell>
        </row>
        <row r="49">
          <cell r="E49" t="str">
            <v>채두석</v>
          </cell>
          <cell r="F49">
            <v>26213</v>
          </cell>
          <cell r="G49" t="str">
            <v>LB인베스트먼트㈜</v>
          </cell>
          <cell r="H49">
            <v>41925</v>
          </cell>
          <cell r="I49">
            <v>0</v>
          </cell>
          <cell r="J49" t="str">
            <v>투자실무</v>
          </cell>
          <cell r="K49" t="str">
            <v>NO</v>
          </cell>
          <cell r="L49" t="str">
            <v>YES</v>
          </cell>
          <cell r="M49" t="str">
            <v>YES</v>
          </cell>
          <cell r="N49" t="str">
            <v>펀드계정</v>
          </cell>
          <cell r="O49" t="str">
            <v>펄어비스</v>
          </cell>
          <cell r="P49" t="str">
            <v>국내설립법인 또는 해외현지법인</v>
          </cell>
          <cell r="Q49" t="str">
            <v>온라인게임 MMORPG</v>
          </cell>
          <cell r="R49">
            <v>41925</v>
          </cell>
          <cell r="S49" t="str">
            <v>우선주</v>
          </cell>
          <cell r="T49">
            <v>500</v>
          </cell>
          <cell r="U49" t="str">
            <v>미회수</v>
          </cell>
          <cell r="V49">
            <v>0</v>
          </cell>
          <cell r="W49">
            <v>0</v>
          </cell>
          <cell r="X49">
            <v>0</v>
          </cell>
          <cell r="Y49">
            <v>0</v>
          </cell>
          <cell r="Z49">
            <v>0</v>
          </cell>
          <cell r="AA49" t="str">
            <v/>
          </cell>
          <cell r="AB49" t="str">
            <v>NO</v>
          </cell>
          <cell r="AC49">
            <v>500</v>
          </cell>
          <cell r="AD49">
            <v>6200.7275</v>
          </cell>
          <cell r="AE49" t="str">
            <v>127,325주*@48,700원=6,201백만원(최근회수단가, 16.11.11)</v>
          </cell>
          <cell r="AF49">
            <v>0</v>
          </cell>
          <cell r="AG49" t="str">
            <v>LB인베스트먼트㈜</v>
          </cell>
          <cell r="AH49">
            <v>0</v>
          </cell>
          <cell r="AI49" t="str">
            <v>02-3467-0562</v>
          </cell>
        </row>
        <row r="50">
          <cell r="E50" t="str">
            <v>채두석</v>
          </cell>
          <cell r="F50">
            <v>26213</v>
          </cell>
          <cell r="G50" t="str">
            <v>LB인베스트먼트㈜</v>
          </cell>
          <cell r="H50">
            <v>41925</v>
          </cell>
          <cell r="I50">
            <v>0</v>
          </cell>
          <cell r="J50" t="str">
            <v>투자실무</v>
          </cell>
          <cell r="K50" t="str">
            <v>NO</v>
          </cell>
          <cell r="L50" t="str">
            <v>YES</v>
          </cell>
          <cell r="M50" t="str">
            <v>YES</v>
          </cell>
          <cell r="N50" t="str">
            <v>펀드계정</v>
          </cell>
          <cell r="O50" t="str">
            <v>펄어비스</v>
          </cell>
          <cell r="P50" t="str">
            <v>국내설립법인 또는 해외현지법인</v>
          </cell>
          <cell r="Q50" t="str">
            <v>온라인게임 MMORPG</v>
          </cell>
          <cell r="R50">
            <v>41925</v>
          </cell>
          <cell r="S50" t="str">
            <v>우선주</v>
          </cell>
          <cell r="T50">
            <v>2025</v>
          </cell>
          <cell r="U50" t="str">
            <v>부분회수</v>
          </cell>
          <cell r="V50">
            <v>0</v>
          </cell>
          <cell r="W50">
            <v>42685</v>
          </cell>
          <cell r="X50">
            <v>8583</v>
          </cell>
          <cell r="Y50">
            <v>1438</v>
          </cell>
          <cell r="Z50" t="str">
            <v>장외매각</v>
          </cell>
          <cell r="AA50">
            <v>2.0821917808219177</v>
          </cell>
          <cell r="AB50" t="str">
            <v>NO</v>
          </cell>
          <cell r="AC50">
            <v>587</v>
          </cell>
          <cell r="AD50">
            <v>7277.2897000000003</v>
          </cell>
          <cell r="AE50" t="str">
            <v>149,431주*@48,700원=7,277백만원(최근회수단가, 16.11.11)</v>
          </cell>
          <cell r="AF50">
            <v>0</v>
          </cell>
          <cell r="AG50" t="str">
            <v>LB인베스트먼트㈜</v>
          </cell>
          <cell r="AH50">
            <v>0</v>
          </cell>
          <cell r="AI50" t="str">
            <v>02-3467-0562</v>
          </cell>
        </row>
        <row r="51">
          <cell r="E51" t="str">
            <v>채두석</v>
          </cell>
          <cell r="F51">
            <v>26213</v>
          </cell>
          <cell r="G51" t="str">
            <v>LB인베스트먼트㈜</v>
          </cell>
          <cell r="H51">
            <v>41925</v>
          </cell>
          <cell r="I51">
            <v>0</v>
          </cell>
          <cell r="J51" t="str">
            <v>투자실무</v>
          </cell>
          <cell r="K51" t="str">
            <v>NO</v>
          </cell>
          <cell r="L51" t="str">
            <v>YES</v>
          </cell>
          <cell r="M51" t="str">
            <v>YES</v>
          </cell>
          <cell r="N51" t="str">
            <v>펀드계정</v>
          </cell>
          <cell r="O51" t="str">
            <v>펄어비스</v>
          </cell>
          <cell r="P51" t="str">
            <v>국내설립법인 또는 해외현지법인</v>
          </cell>
          <cell r="Q51" t="str">
            <v>온라인게임 MMORPG</v>
          </cell>
          <cell r="R51">
            <v>41925</v>
          </cell>
          <cell r="S51" t="str">
            <v>우선주</v>
          </cell>
          <cell r="T51">
            <v>500</v>
          </cell>
          <cell r="U51" t="str">
            <v>미회수</v>
          </cell>
          <cell r="V51">
            <v>0</v>
          </cell>
          <cell r="W51">
            <v>0</v>
          </cell>
          <cell r="X51">
            <v>0</v>
          </cell>
          <cell r="Y51">
            <v>0</v>
          </cell>
          <cell r="Z51">
            <v>0</v>
          </cell>
          <cell r="AA51" t="str">
            <v/>
          </cell>
          <cell r="AB51" t="str">
            <v>NO</v>
          </cell>
          <cell r="AC51">
            <v>500</v>
          </cell>
          <cell r="AD51">
            <v>6200.7275</v>
          </cell>
          <cell r="AE51" t="str">
            <v>127,325주*@48,700원=6,201백만원(최근회수단가, 16.11.11)</v>
          </cell>
          <cell r="AF51">
            <v>0</v>
          </cell>
          <cell r="AG51" t="str">
            <v>LB인베스트먼트㈜</v>
          </cell>
          <cell r="AH51">
            <v>0</v>
          </cell>
          <cell r="AI51" t="str">
            <v>02-3467-0562</v>
          </cell>
        </row>
        <row r="52">
          <cell r="E52" t="str">
            <v>채두석</v>
          </cell>
          <cell r="F52">
            <v>26213</v>
          </cell>
          <cell r="G52" t="str">
            <v>LB인베스트먼트㈜</v>
          </cell>
          <cell r="H52">
            <v>41925</v>
          </cell>
          <cell r="I52">
            <v>0</v>
          </cell>
          <cell r="J52" t="str">
            <v>투자실무</v>
          </cell>
          <cell r="K52" t="str">
            <v>NO</v>
          </cell>
          <cell r="L52" t="str">
            <v>YES</v>
          </cell>
          <cell r="M52" t="str">
            <v>YES</v>
          </cell>
          <cell r="N52" t="str">
            <v>펀드계정</v>
          </cell>
          <cell r="O52" t="str">
            <v>펄어비스</v>
          </cell>
          <cell r="P52" t="str">
            <v>국내설립법인 또는 해외현지법인</v>
          </cell>
          <cell r="Q52" t="str">
            <v>온라인게임 MMORPG</v>
          </cell>
          <cell r="R52">
            <v>41925</v>
          </cell>
          <cell r="S52" t="str">
            <v>우선주</v>
          </cell>
          <cell r="T52">
            <v>2025</v>
          </cell>
          <cell r="U52" t="str">
            <v>부분회수</v>
          </cell>
          <cell r="V52">
            <v>0</v>
          </cell>
          <cell r="W52">
            <v>42685</v>
          </cell>
          <cell r="X52">
            <v>8583</v>
          </cell>
          <cell r="Y52">
            <v>1438</v>
          </cell>
          <cell r="Z52" t="str">
            <v>장외매각</v>
          </cell>
          <cell r="AA52">
            <v>2.0821917808219177</v>
          </cell>
          <cell r="AB52" t="str">
            <v>NO</v>
          </cell>
          <cell r="AC52">
            <v>587</v>
          </cell>
          <cell r="AD52">
            <v>7277.2897000000003</v>
          </cell>
          <cell r="AE52" t="str">
            <v>149,431주*@48,700원=7,277백만원(최근회수단가, 16.11.11)</v>
          </cell>
          <cell r="AF52">
            <v>0</v>
          </cell>
          <cell r="AG52" t="str">
            <v>LB인베스트먼트㈜</v>
          </cell>
          <cell r="AH52">
            <v>0</v>
          </cell>
          <cell r="AI52" t="str">
            <v>02-3467-0562</v>
          </cell>
        </row>
        <row r="53">
          <cell r="E53" t="str">
            <v>채두석</v>
          </cell>
          <cell r="F53">
            <v>26213</v>
          </cell>
          <cell r="G53" t="str">
            <v>LB인베스트먼트㈜</v>
          </cell>
          <cell r="H53">
            <v>41927</v>
          </cell>
          <cell r="I53">
            <v>0</v>
          </cell>
          <cell r="J53" t="str">
            <v>투자실무</v>
          </cell>
          <cell r="K53" t="str">
            <v>NO</v>
          </cell>
          <cell r="L53" t="str">
            <v>YES</v>
          </cell>
          <cell r="M53" t="str">
            <v>YES</v>
          </cell>
          <cell r="N53" t="str">
            <v>펀드계정</v>
          </cell>
          <cell r="O53" t="str">
            <v>와이더플래닛</v>
          </cell>
          <cell r="P53" t="str">
            <v>국내설립법인 또는 해외현지법인</v>
          </cell>
          <cell r="Q53" t="str">
            <v>온라인/모바일 타게팅 광고 솔루션</v>
          </cell>
          <cell r="R53">
            <v>41927</v>
          </cell>
          <cell r="S53" t="str">
            <v>우선주</v>
          </cell>
          <cell r="T53">
            <v>3000</v>
          </cell>
          <cell r="U53" t="str">
            <v>미회수</v>
          </cell>
          <cell r="V53">
            <v>0</v>
          </cell>
          <cell r="W53">
            <v>0</v>
          </cell>
          <cell r="X53">
            <v>0</v>
          </cell>
          <cell r="Y53">
            <v>0</v>
          </cell>
          <cell r="Z53">
            <v>0</v>
          </cell>
          <cell r="AA53" t="str">
            <v/>
          </cell>
          <cell r="AB53" t="str">
            <v>NO</v>
          </cell>
          <cell r="AC53">
            <v>3000</v>
          </cell>
          <cell r="AD53">
            <v>3000</v>
          </cell>
          <cell r="AE53" t="str">
            <v>16.12.31 장부가액</v>
          </cell>
          <cell r="AF53">
            <v>0</v>
          </cell>
          <cell r="AG53" t="str">
            <v>LB인베스트먼트㈜</v>
          </cell>
          <cell r="AH53">
            <v>0</v>
          </cell>
          <cell r="AI53" t="str">
            <v>02-3467-0562</v>
          </cell>
        </row>
        <row r="54">
          <cell r="E54" t="str">
            <v>채두석</v>
          </cell>
          <cell r="F54">
            <v>26213</v>
          </cell>
          <cell r="G54" t="str">
            <v>LB인베스트먼트㈜</v>
          </cell>
          <cell r="H54">
            <v>41956</v>
          </cell>
          <cell r="I54">
            <v>0</v>
          </cell>
          <cell r="J54" t="str">
            <v>투자실무</v>
          </cell>
          <cell r="K54" t="str">
            <v>YES</v>
          </cell>
          <cell r="L54" t="str">
            <v>YES</v>
          </cell>
          <cell r="M54" t="str">
            <v>YES</v>
          </cell>
          <cell r="N54" t="str">
            <v>펀드계정</v>
          </cell>
          <cell r="O54" t="str">
            <v>바디프랜드</v>
          </cell>
          <cell r="P54" t="str">
            <v>국내설립법인 또는 해외현지법인</v>
          </cell>
          <cell r="Q54" t="str">
            <v>안마의자, 라텍스 등</v>
          </cell>
          <cell r="R54">
            <v>41956</v>
          </cell>
          <cell r="S54" t="str">
            <v>보통주</v>
          </cell>
          <cell r="T54">
            <v>4000</v>
          </cell>
          <cell r="U54" t="str">
            <v>미회수</v>
          </cell>
          <cell r="V54">
            <v>0</v>
          </cell>
          <cell r="W54">
            <v>0</v>
          </cell>
          <cell r="X54">
            <v>0</v>
          </cell>
          <cell r="Y54">
            <v>0</v>
          </cell>
          <cell r="Z54">
            <v>0</v>
          </cell>
          <cell r="AA54" t="str">
            <v/>
          </cell>
          <cell r="AB54" t="str">
            <v>NO</v>
          </cell>
          <cell r="AC54">
            <v>4000</v>
          </cell>
          <cell r="AD54">
            <v>7894.7250000000004</v>
          </cell>
          <cell r="AE54" t="str">
            <v>105,263주*@75,000원=7,895백만원(유상증자, 16.10.27)</v>
          </cell>
          <cell r="AF54">
            <v>0</v>
          </cell>
          <cell r="AG54" t="str">
            <v>LB인베스트먼트㈜</v>
          </cell>
          <cell r="AH54">
            <v>0</v>
          </cell>
          <cell r="AI54" t="str">
            <v>02-3467-0562</v>
          </cell>
        </row>
        <row r="55">
          <cell r="E55" t="str">
            <v>채두석</v>
          </cell>
          <cell r="F55">
            <v>26213</v>
          </cell>
          <cell r="G55" t="str">
            <v>LB인베스트먼트㈜</v>
          </cell>
          <cell r="H55">
            <v>41991</v>
          </cell>
          <cell r="I55">
            <v>0</v>
          </cell>
          <cell r="J55" t="str">
            <v>투자실무</v>
          </cell>
          <cell r="K55" t="str">
            <v>YES</v>
          </cell>
          <cell r="L55" t="str">
            <v>YES</v>
          </cell>
          <cell r="M55" t="str">
            <v>YES</v>
          </cell>
          <cell r="N55" t="str">
            <v>펀드계정</v>
          </cell>
          <cell r="O55" t="str">
            <v>Noom</v>
          </cell>
          <cell r="P55" t="str">
            <v>외국법인</v>
          </cell>
          <cell r="Q55" t="str">
            <v>모바일 헬스케어 코칭 S/W</v>
          </cell>
          <cell r="R55">
            <v>41991</v>
          </cell>
          <cell r="S55" t="str">
            <v>우선주</v>
          </cell>
          <cell r="T55">
            <v>4432</v>
          </cell>
          <cell r="U55" t="str">
            <v>미회수</v>
          </cell>
          <cell r="V55">
            <v>0</v>
          </cell>
          <cell r="W55">
            <v>0</v>
          </cell>
          <cell r="X55">
            <v>0</v>
          </cell>
          <cell r="Y55">
            <v>0</v>
          </cell>
          <cell r="Z55">
            <v>0</v>
          </cell>
          <cell r="AA55" t="str">
            <v/>
          </cell>
          <cell r="AB55" t="str">
            <v>NO</v>
          </cell>
          <cell r="AC55">
            <v>4432</v>
          </cell>
          <cell r="AD55">
            <v>4432</v>
          </cell>
          <cell r="AE55" t="str">
            <v>16.12.31 장부가액</v>
          </cell>
          <cell r="AF55">
            <v>0</v>
          </cell>
          <cell r="AG55" t="str">
            <v>LB인베스트먼트㈜</v>
          </cell>
          <cell r="AH55">
            <v>0</v>
          </cell>
          <cell r="AI55" t="str">
            <v>02-3467-0562</v>
          </cell>
        </row>
        <row r="56">
          <cell r="E56" t="str">
            <v>채두석</v>
          </cell>
          <cell r="F56">
            <v>26213</v>
          </cell>
          <cell r="G56" t="str">
            <v>LB인베스트먼트㈜</v>
          </cell>
          <cell r="H56">
            <v>42060</v>
          </cell>
          <cell r="I56">
            <v>0</v>
          </cell>
          <cell r="J56" t="str">
            <v>투자실무</v>
          </cell>
          <cell r="K56" t="str">
            <v>NO</v>
          </cell>
          <cell r="L56" t="str">
            <v>YES</v>
          </cell>
          <cell r="M56" t="str">
            <v>YES</v>
          </cell>
          <cell r="N56" t="str">
            <v>펀드계정</v>
          </cell>
          <cell r="O56" t="str">
            <v>직방</v>
          </cell>
          <cell r="P56" t="str">
            <v>국내설립법인 또는 해외현지법인</v>
          </cell>
          <cell r="Q56" t="str">
            <v>모바일 서비스 직방</v>
          </cell>
          <cell r="R56">
            <v>42060</v>
          </cell>
          <cell r="S56" t="str">
            <v>우선주</v>
          </cell>
          <cell r="T56">
            <v>4500</v>
          </cell>
          <cell r="U56" t="str">
            <v>미회수</v>
          </cell>
          <cell r="V56">
            <v>0</v>
          </cell>
          <cell r="W56">
            <v>0</v>
          </cell>
          <cell r="X56">
            <v>0</v>
          </cell>
          <cell r="Y56">
            <v>0</v>
          </cell>
          <cell r="Z56">
            <v>0</v>
          </cell>
          <cell r="AA56" t="str">
            <v/>
          </cell>
          <cell r="AB56" t="str">
            <v>NO</v>
          </cell>
          <cell r="AC56">
            <v>4500</v>
          </cell>
          <cell r="AD56">
            <v>6827.9827960000002</v>
          </cell>
          <cell r="AE56" t="str">
            <v>52,508주*@130,037원=6,828백만원(유상증자, 15.12.15)</v>
          </cell>
          <cell r="AF56">
            <v>0</v>
          </cell>
          <cell r="AG56" t="str">
            <v>LB인베스트먼트㈜</v>
          </cell>
          <cell r="AH56">
            <v>0</v>
          </cell>
          <cell r="AI56" t="str">
            <v>02-3467-0562</v>
          </cell>
        </row>
        <row r="57">
          <cell r="E57" t="str">
            <v>채두석</v>
          </cell>
          <cell r="F57">
            <v>26213</v>
          </cell>
          <cell r="G57" t="str">
            <v>LB인베스트먼트㈜</v>
          </cell>
          <cell r="H57">
            <v>42060</v>
          </cell>
          <cell r="I57">
            <v>0</v>
          </cell>
          <cell r="J57" t="str">
            <v>투자실무</v>
          </cell>
          <cell r="K57" t="str">
            <v>NO</v>
          </cell>
          <cell r="L57" t="str">
            <v>YES</v>
          </cell>
          <cell r="M57" t="str">
            <v>YES</v>
          </cell>
          <cell r="N57" t="str">
            <v>펀드계정</v>
          </cell>
          <cell r="O57" t="str">
            <v>직방</v>
          </cell>
          <cell r="P57" t="str">
            <v>국내설립법인 또는 해외현지법인</v>
          </cell>
          <cell r="Q57" t="str">
            <v>모바일 서비스 직방</v>
          </cell>
          <cell r="R57">
            <v>42060</v>
          </cell>
          <cell r="S57" t="str">
            <v>보통주</v>
          </cell>
          <cell r="T57">
            <v>500</v>
          </cell>
          <cell r="U57" t="str">
            <v>미회수</v>
          </cell>
          <cell r="V57">
            <v>0</v>
          </cell>
          <cell r="W57">
            <v>0</v>
          </cell>
          <cell r="X57">
            <v>0</v>
          </cell>
          <cell r="Y57">
            <v>0</v>
          </cell>
          <cell r="Z57">
            <v>0</v>
          </cell>
          <cell r="AA57" t="str">
            <v/>
          </cell>
          <cell r="AB57" t="str">
            <v>NO</v>
          </cell>
          <cell r="AC57">
            <v>500</v>
          </cell>
          <cell r="AD57">
            <v>892.44393100000002</v>
          </cell>
          <cell r="AE57" t="str">
            <v>6,863주*@130,037원=892백만원(유상증자, 15.12.15)</v>
          </cell>
          <cell r="AF57">
            <v>0</v>
          </cell>
          <cell r="AG57" t="str">
            <v>LB인베스트먼트㈜</v>
          </cell>
          <cell r="AH57">
            <v>0</v>
          </cell>
          <cell r="AI57" t="str">
            <v>02-3467-0562</v>
          </cell>
        </row>
        <row r="58">
          <cell r="E58" t="str">
            <v>채두석</v>
          </cell>
          <cell r="F58">
            <v>26213</v>
          </cell>
          <cell r="G58" t="str">
            <v>LB인베스트먼트㈜</v>
          </cell>
          <cell r="H58">
            <v>42062</v>
          </cell>
          <cell r="I58">
            <v>42704</v>
          </cell>
          <cell r="J58" t="str">
            <v>투자실무</v>
          </cell>
          <cell r="K58" t="str">
            <v>YES</v>
          </cell>
          <cell r="L58" t="str">
            <v>YES</v>
          </cell>
          <cell r="M58" t="str">
            <v>YES</v>
          </cell>
          <cell r="N58" t="str">
            <v>펀드계정</v>
          </cell>
          <cell r="O58" t="str">
            <v>비트패킹컴퍼니</v>
          </cell>
          <cell r="P58" t="str">
            <v>국내설립법인 또는 해외현지법인</v>
          </cell>
          <cell r="Q58" t="str">
            <v>스트리밍 라디오(음악)서비스  ‘BEAT’</v>
          </cell>
          <cell r="R58">
            <v>42062</v>
          </cell>
          <cell r="S58" t="str">
            <v>우선주</v>
          </cell>
          <cell r="T58">
            <v>2000</v>
          </cell>
          <cell r="U58" t="str">
            <v>회수료</v>
          </cell>
          <cell r="V58">
            <v>-1</v>
          </cell>
          <cell r="W58">
            <v>42704</v>
          </cell>
          <cell r="X58">
            <v>0</v>
          </cell>
          <cell r="Y58">
            <v>2000</v>
          </cell>
          <cell r="Z58" t="str">
            <v>기타</v>
          </cell>
          <cell r="AA58">
            <v>1.7589041095890412</v>
          </cell>
          <cell r="AB58">
            <v>0</v>
          </cell>
          <cell r="AC58">
            <v>0</v>
          </cell>
          <cell r="AD58">
            <v>0</v>
          </cell>
          <cell r="AE58">
            <v>0</v>
          </cell>
          <cell r="AF58">
            <v>0</v>
          </cell>
          <cell r="AG58" t="str">
            <v>LB인베스트먼트㈜</v>
          </cell>
          <cell r="AH58">
            <v>0</v>
          </cell>
          <cell r="AI58" t="str">
            <v>02-3467-0562</v>
          </cell>
        </row>
        <row r="59">
          <cell r="E59" t="str">
            <v>채두석</v>
          </cell>
          <cell r="F59">
            <v>26213</v>
          </cell>
          <cell r="G59" t="str">
            <v>LB인베스트먼트㈜</v>
          </cell>
          <cell r="H59">
            <v>42283</v>
          </cell>
          <cell r="I59">
            <v>0</v>
          </cell>
          <cell r="J59" t="str">
            <v>투자실무</v>
          </cell>
          <cell r="K59" t="str">
            <v>YES</v>
          </cell>
          <cell r="L59" t="str">
            <v>YES</v>
          </cell>
          <cell r="M59" t="str">
            <v>YES</v>
          </cell>
          <cell r="N59" t="str">
            <v>펀드계정</v>
          </cell>
          <cell r="O59" t="str">
            <v>스터디맥스</v>
          </cell>
          <cell r="P59" t="str">
            <v>국내설립법인 또는 해외현지법인</v>
          </cell>
          <cell r="Q59" t="str">
            <v>외국어 학습 프로그램 개발 및 판매</v>
          </cell>
          <cell r="R59">
            <v>42283</v>
          </cell>
          <cell r="S59" t="str">
            <v>우선주</v>
          </cell>
          <cell r="T59">
            <v>3111</v>
          </cell>
          <cell r="U59" t="str">
            <v>미회수</v>
          </cell>
          <cell r="V59">
            <v>0</v>
          </cell>
          <cell r="W59">
            <v>0</v>
          </cell>
          <cell r="X59">
            <v>0</v>
          </cell>
          <cell r="Y59">
            <v>0</v>
          </cell>
          <cell r="Z59">
            <v>0</v>
          </cell>
          <cell r="AA59" t="str">
            <v/>
          </cell>
          <cell r="AB59" t="str">
            <v>NO</v>
          </cell>
          <cell r="AC59">
            <v>3111</v>
          </cell>
          <cell r="AD59">
            <v>4666.8</v>
          </cell>
          <cell r="AE59" t="str">
            <v>11,667주*@400,000원=4,667백만원(유상증자, 16.10.24)</v>
          </cell>
          <cell r="AF59">
            <v>0</v>
          </cell>
          <cell r="AG59" t="str">
            <v>LB인베스트먼트㈜</v>
          </cell>
          <cell r="AH59">
            <v>0</v>
          </cell>
          <cell r="AI59" t="str">
            <v>02-3467-0562</v>
          </cell>
        </row>
        <row r="60">
          <cell r="E60" t="str">
            <v>채두석</v>
          </cell>
          <cell r="F60">
            <v>26213</v>
          </cell>
          <cell r="G60" t="str">
            <v>LB인베스트먼트㈜</v>
          </cell>
          <cell r="H60">
            <v>42283</v>
          </cell>
          <cell r="I60">
            <v>0</v>
          </cell>
          <cell r="J60" t="str">
            <v>투자실무</v>
          </cell>
          <cell r="K60" t="str">
            <v>YES</v>
          </cell>
          <cell r="L60" t="str">
            <v>YES</v>
          </cell>
          <cell r="M60" t="str">
            <v>YES</v>
          </cell>
          <cell r="N60" t="str">
            <v>펀드계정</v>
          </cell>
          <cell r="O60" t="str">
            <v>스터디맥스</v>
          </cell>
          <cell r="P60" t="str">
            <v>국내설립법인 또는 해외현지법인</v>
          </cell>
          <cell r="Q60" t="str">
            <v>외국어 학습 프로그램 개발 및 판매</v>
          </cell>
          <cell r="R60">
            <v>42283</v>
          </cell>
          <cell r="S60" t="str">
            <v>보통주</v>
          </cell>
          <cell r="T60">
            <v>889</v>
          </cell>
          <cell r="U60" t="str">
            <v>미회수</v>
          </cell>
          <cell r="V60">
            <v>0</v>
          </cell>
          <cell r="W60">
            <v>0</v>
          </cell>
          <cell r="X60">
            <v>0</v>
          </cell>
          <cell r="Y60">
            <v>0</v>
          </cell>
          <cell r="Z60">
            <v>0</v>
          </cell>
          <cell r="AA60" t="str">
            <v/>
          </cell>
          <cell r="AB60" t="str">
            <v>NO</v>
          </cell>
          <cell r="AC60">
            <v>889</v>
          </cell>
          <cell r="AD60">
            <v>1933.2</v>
          </cell>
          <cell r="AE60" t="str">
            <v>4,833주*@400,000원=1,993백만원(유상증자, 16.10.24)</v>
          </cell>
          <cell r="AF60">
            <v>0</v>
          </cell>
          <cell r="AG60" t="str">
            <v>LB인베스트먼트㈜</v>
          </cell>
          <cell r="AH60">
            <v>0</v>
          </cell>
          <cell r="AI60" t="str">
            <v>02-3467-0562</v>
          </cell>
        </row>
        <row r="61">
          <cell r="E61" t="str">
            <v>채두석</v>
          </cell>
          <cell r="F61">
            <v>26213</v>
          </cell>
          <cell r="G61" t="str">
            <v>LB인베스트먼트㈜</v>
          </cell>
          <cell r="H61">
            <v>42360</v>
          </cell>
          <cell r="I61">
            <v>0</v>
          </cell>
          <cell r="J61" t="str">
            <v>투자실무</v>
          </cell>
          <cell r="K61" t="str">
            <v>NO</v>
          </cell>
          <cell r="L61" t="str">
            <v>YES</v>
          </cell>
          <cell r="M61" t="str">
            <v>YES</v>
          </cell>
          <cell r="N61" t="str">
            <v>펀드계정</v>
          </cell>
          <cell r="O61" t="str">
            <v>버즈빌</v>
          </cell>
          <cell r="P61" t="str">
            <v>국내설립법인 또는 해외현지법인</v>
          </cell>
          <cell r="Q61" t="str">
            <v>모바일 광고 플랫폼</v>
          </cell>
          <cell r="R61">
            <v>42360</v>
          </cell>
          <cell r="S61" t="str">
            <v>우선주</v>
          </cell>
          <cell r="T61">
            <v>3713</v>
          </cell>
          <cell r="U61" t="str">
            <v>미회수</v>
          </cell>
          <cell r="V61">
            <v>0</v>
          </cell>
          <cell r="W61">
            <v>0</v>
          </cell>
          <cell r="X61">
            <v>0</v>
          </cell>
          <cell r="Y61">
            <v>0</v>
          </cell>
          <cell r="Z61">
            <v>0</v>
          </cell>
          <cell r="AA61" t="str">
            <v/>
          </cell>
          <cell r="AB61" t="str">
            <v>NO</v>
          </cell>
          <cell r="AC61">
            <v>3713</v>
          </cell>
          <cell r="AD61">
            <v>3713</v>
          </cell>
          <cell r="AE61" t="str">
            <v>16.12.31 장부가액</v>
          </cell>
          <cell r="AF61">
            <v>0</v>
          </cell>
          <cell r="AG61" t="str">
            <v>LB인베스트먼트㈜</v>
          </cell>
          <cell r="AH61">
            <v>0</v>
          </cell>
          <cell r="AI61" t="str">
            <v>02-3467-0562</v>
          </cell>
        </row>
        <row r="62">
          <cell r="E62" t="str">
            <v>채두석</v>
          </cell>
          <cell r="F62">
            <v>26213</v>
          </cell>
          <cell r="G62" t="str">
            <v>LB인베스트먼트㈜</v>
          </cell>
          <cell r="H62">
            <v>42360</v>
          </cell>
          <cell r="I62">
            <v>0</v>
          </cell>
          <cell r="J62" t="str">
            <v>투자실무</v>
          </cell>
          <cell r="K62" t="str">
            <v>NO</v>
          </cell>
          <cell r="L62" t="str">
            <v>YES</v>
          </cell>
          <cell r="M62" t="str">
            <v>YES</v>
          </cell>
          <cell r="N62" t="str">
            <v>펀드계정</v>
          </cell>
          <cell r="O62" t="str">
            <v>버즈빌</v>
          </cell>
          <cell r="P62" t="str">
            <v>국내설립법인 또는 해외현지법인</v>
          </cell>
          <cell r="Q62" t="str">
            <v>모바일 광고 플랫폼</v>
          </cell>
          <cell r="R62">
            <v>42360</v>
          </cell>
          <cell r="S62" t="str">
            <v>보통주</v>
          </cell>
          <cell r="T62">
            <v>687</v>
          </cell>
          <cell r="U62" t="str">
            <v>미회수</v>
          </cell>
          <cell r="V62">
            <v>0</v>
          </cell>
          <cell r="W62">
            <v>0</v>
          </cell>
          <cell r="X62">
            <v>0</v>
          </cell>
          <cell r="Y62">
            <v>0</v>
          </cell>
          <cell r="Z62">
            <v>0</v>
          </cell>
          <cell r="AA62" t="str">
            <v/>
          </cell>
          <cell r="AB62" t="str">
            <v>NO</v>
          </cell>
          <cell r="AC62">
            <v>687</v>
          </cell>
          <cell r="AD62">
            <v>687</v>
          </cell>
          <cell r="AE62" t="str">
            <v>16.12.31 장부가액</v>
          </cell>
          <cell r="AF62">
            <v>0</v>
          </cell>
          <cell r="AG62" t="str">
            <v>LB인베스트먼트㈜</v>
          </cell>
          <cell r="AH62">
            <v>0</v>
          </cell>
          <cell r="AI62" t="str">
            <v>02-3467-0562</v>
          </cell>
        </row>
        <row r="63">
          <cell r="E63" t="str">
            <v>채두석</v>
          </cell>
          <cell r="F63">
            <v>26213</v>
          </cell>
          <cell r="G63" t="str">
            <v>LB인베스트먼트㈜</v>
          </cell>
          <cell r="H63">
            <v>42487</v>
          </cell>
          <cell r="I63">
            <v>0</v>
          </cell>
          <cell r="J63" t="str">
            <v>투자실무</v>
          </cell>
          <cell r="K63" t="str">
            <v>NO</v>
          </cell>
          <cell r="L63" t="str">
            <v>YES</v>
          </cell>
          <cell r="M63" t="str">
            <v>YES</v>
          </cell>
          <cell r="N63" t="str">
            <v>펀드계정</v>
          </cell>
          <cell r="O63" t="str">
            <v>인밸류넷</v>
          </cell>
          <cell r="P63" t="str">
            <v>국내설립법인 또는 해외현지법인</v>
          </cell>
          <cell r="Q63" t="str">
            <v>피트니스 O2O</v>
          </cell>
          <cell r="R63">
            <v>42487</v>
          </cell>
          <cell r="S63" t="str">
            <v>우선주</v>
          </cell>
          <cell r="T63">
            <v>3000</v>
          </cell>
          <cell r="U63" t="str">
            <v>미회수</v>
          </cell>
          <cell r="V63">
            <v>0</v>
          </cell>
          <cell r="W63">
            <v>0</v>
          </cell>
          <cell r="X63">
            <v>0</v>
          </cell>
          <cell r="Y63">
            <v>0</v>
          </cell>
          <cell r="Z63">
            <v>0</v>
          </cell>
          <cell r="AA63" t="str">
            <v/>
          </cell>
          <cell r="AB63" t="str">
            <v>NO</v>
          </cell>
          <cell r="AC63">
            <v>3000</v>
          </cell>
          <cell r="AD63">
            <v>3000</v>
          </cell>
          <cell r="AE63" t="str">
            <v>16.12.31 장부가액</v>
          </cell>
          <cell r="AF63">
            <v>0</v>
          </cell>
          <cell r="AG63" t="str">
            <v>LB인베스트먼트㈜</v>
          </cell>
          <cell r="AH63">
            <v>0</v>
          </cell>
          <cell r="AI63" t="str">
            <v>02-3467-0562</v>
          </cell>
        </row>
        <row r="64">
          <cell r="E64" t="str">
            <v>채두석</v>
          </cell>
          <cell r="F64">
            <v>26213</v>
          </cell>
          <cell r="G64" t="str">
            <v>LB인베스트먼트㈜</v>
          </cell>
          <cell r="H64">
            <v>42517</v>
          </cell>
          <cell r="I64">
            <v>0</v>
          </cell>
          <cell r="J64" t="str">
            <v>투자실무</v>
          </cell>
          <cell r="K64" t="str">
            <v>YES</v>
          </cell>
          <cell r="L64" t="str">
            <v>YES</v>
          </cell>
          <cell r="M64" t="str">
            <v>YES</v>
          </cell>
          <cell r="N64" t="str">
            <v>펀드계정</v>
          </cell>
          <cell r="O64" t="str">
            <v>빅히트엔터테인먼트</v>
          </cell>
          <cell r="P64" t="str">
            <v>국내설립법인 또는 해외현지법인</v>
          </cell>
          <cell r="Q64" t="str">
            <v>음악 및 기타 오디오물 출판</v>
          </cell>
          <cell r="R64">
            <v>42517</v>
          </cell>
          <cell r="S64" t="str">
            <v>우선주</v>
          </cell>
          <cell r="T64">
            <v>2500</v>
          </cell>
          <cell r="U64" t="str">
            <v>미회수</v>
          </cell>
          <cell r="V64">
            <v>0</v>
          </cell>
          <cell r="W64">
            <v>0</v>
          </cell>
          <cell r="X64">
            <v>0</v>
          </cell>
          <cell r="Y64">
            <v>0</v>
          </cell>
          <cell r="Z64">
            <v>0</v>
          </cell>
          <cell r="AA64" t="str">
            <v/>
          </cell>
          <cell r="AB64" t="str">
            <v>NO</v>
          </cell>
          <cell r="AC64">
            <v>2500</v>
          </cell>
          <cell r="AD64">
            <v>2500</v>
          </cell>
          <cell r="AE64" t="str">
            <v>16.12.31 장부가액</v>
          </cell>
          <cell r="AF64">
            <v>0</v>
          </cell>
          <cell r="AG64" t="str">
            <v>LB인베스트먼트㈜</v>
          </cell>
          <cell r="AH64">
            <v>0</v>
          </cell>
          <cell r="AI64" t="str">
            <v>02-3467-0562</v>
          </cell>
        </row>
        <row r="65">
          <cell r="E65" t="str">
            <v>채두석</v>
          </cell>
          <cell r="F65">
            <v>26213</v>
          </cell>
          <cell r="G65" t="str">
            <v>LB인베스트먼트㈜</v>
          </cell>
          <cell r="H65">
            <v>42518</v>
          </cell>
          <cell r="I65">
            <v>0</v>
          </cell>
          <cell r="J65" t="str">
            <v>투자실무</v>
          </cell>
          <cell r="K65" t="str">
            <v>YES</v>
          </cell>
          <cell r="L65" t="str">
            <v>YES</v>
          </cell>
          <cell r="M65" t="str">
            <v>YES</v>
          </cell>
          <cell r="N65" t="str">
            <v>펀드계정</v>
          </cell>
          <cell r="O65" t="str">
            <v>빅히트엔터테인먼트</v>
          </cell>
          <cell r="P65" t="str">
            <v>국내설립법인 또는 해외현지법인</v>
          </cell>
          <cell r="Q65" t="str">
            <v>음악 및 기타 오디오물 출판</v>
          </cell>
          <cell r="R65">
            <v>42518</v>
          </cell>
          <cell r="S65" t="str">
            <v>우선주</v>
          </cell>
          <cell r="T65">
            <v>2996</v>
          </cell>
          <cell r="U65" t="str">
            <v>미회수</v>
          </cell>
          <cell r="V65">
            <v>0</v>
          </cell>
          <cell r="W65">
            <v>0</v>
          </cell>
          <cell r="X65">
            <v>0</v>
          </cell>
          <cell r="Y65">
            <v>0</v>
          </cell>
          <cell r="Z65">
            <v>0</v>
          </cell>
          <cell r="AA65" t="str">
            <v/>
          </cell>
          <cell r="AB65" t="str">
            <v>NO</v>
          </cell>
          <cell r="AC65">
            <v>2996</v>
          </cell>
          <cell r="AD65">
            <v>2996</v>
          </cell>
          <cell r="AE65" t="str">
            <v>16.12.31 장부가액</v>
          </cell>
          <cell r="AF65">
            <v>0</v>
          </cell>
          <cell r="AG65" t="str">
            <v>LB인베스트먼트㈜</v>
          </cell>
          <cell r="AH65">
            <v>0</v>
          </cell>
          <cell r="AI65" t="str">
            <v>02-3467-0562</v>
          </cell>
        </row>
        <row r="66">
          <cell r="E66" t="str">
            <v>채두석</v>
          </cell>
          <cell r="F66">
            <v>26213</v>
          </cell>
          <cell r="G66" t="str">
            <v>LB인베스트먼트㈜</v>
          </cell>
          <cell r="H66">
            <v>42586</v>
          </cell>
          <cell r="I66">
            <v>0</v>
          </cell>
          <cell r="J66" t="str">
            <v>투자실무</v>
          </cell>
          <cell r="K66" t="str">
            <v>YES</v>
          </cell>
          <cell r="L66" t="str">
            <v>YES</v>
          </cell>
          <cell r="M66" t="str">
            <v>YES</v>
          </cell>
          <cell r="N66" t="str">
            <v>펀드계정</v>
          </cell>
          <cell r="O66" t="str">
            <v>비트파인더</v>
          </cell>
          <cell r="P66" t="str">
            <v>국내설립법인 또는 해외현지법인</v>
          </cell>
          <cell r="Q66" t="str">
            <v>실내 공기 측정 디바이스 및 플랫폼 영위 미국회사</v>
          </cell>
          <cell r="R66">
            <v>42586</v>
          </cell>
          <cell r="S66" t="str">
            <v>우선주</v>
          </cell>
          <cell r="T66">
            <v>1116</v>
          </cell>
          <cell r="U66" t="str">
            <v>미회수</v>
          </cell>
          <cell r="V66">
            <v>0</v>
          </cell>
          <cell r="W66">
            <v>0</v>
          </cell>
          <cell r="X66">
            <v>0</v>
          </cell>
          <cell r="Y66">
            <v>0</v>
          </cell>
          <cell r="Z66">
            <v>0</v>
          </cell>
          <cell r="AA66" t="str">
            <v/>
          </cell>
          <cell r="AB66" t="str">
            <v>NO</v>
          </cell>
          <cell r="AC66">
            <v>1116</v>
          </cell>
          <cell r="AD66">
            <v>1116</v>
          </cell>
          <cell r="AE66" t="str">
            <v>16.12.31 장부가액</v>
          </cell>
          <cell r="AF66">
            <v>0</v>
          </cell>
          <cell r="AG66" t="str">
            <v>LB인베스트먼트㈜</v>
          </cell>
          <cell r="AH66">
            <v>0</v>
          </cell>
          <cell r="AI66" t="str">
            <v>02-3467-0562</v>
          </cell>
        </row>
      </sheetData>
      <sheetData sheetId="14"/>
      <sheetData sheetId="15">
        <row r="11">
          <cell r="E11" t="str">
            <v>박중건</v>
          </cell>
          <cell r="F11">
            <v>26073</v>
          </cell>
          <cell r="G11" t="str">
            <v>국내설립법인</v>
          </cell>
          <cell r="H11" t="str">
            <v>LB인베스트먼트㈜</v>
          </cell>
          <cell r="I11" t="str">
            <v>VC부문</v>
          </cell>
          <cell r="J11" t="str">
            <v>상무</v>
          </cell>
          <cell r="K11" t="str">
            <v>투자심사, 발굴</v>
          </cell>
          <cell r="L11">
            <v>41030</v>
          </cell>
          <cell r="M11">
            <v>42825</v>
          </cell>
          <cell r="N11">
            <v>4.9178082191780819</v>
          </cell>
          <cell r="O11" t="str">
            <v>A</v>
          </cell>
        </row>
        <row r="12">
          <cell r="E12" t="str">
            <v>박중건</v>
          </cell>
          <cell r="F12">
            <v>26073</v>
          </cell>
          <cell r="G12" t="str">
            <v>국내설립법인</v>
          </cell>
          <cell r="H12" t="str">
            <v>농업정책자금관리단</v>
          </cell>
          <cell r="I12" t="str">
            <v>투자관리부</v>
          </cell>
          <cell r="J12" t="str">
            <v>과장</v>
          </cell>
          <cell r="K12" t="str">
            <v>투자심사, 발굴</v>
          </cell>
          <cell r="L12">
            <v>40452</v>
          </cell>
          <cell r="M12">
            <v>41029</v>
          </cell>
          <cell r="N12">
            <v>1.5808219178082192</v>
          </cell>
          <cell r="O12" t="str">
            <v>A</v>
          </cell>
        </row>
        <row r="13">
          <cell r="E13" t="str">
            <v>박중건</v>
          </cell>
          <cell r="F13">
            <v>26073</v>
          </cell>
          <cell r="G13" t="str">
            <v>국내설립법인</v>
          </cell>
          <cell r="H13" t="str">
            <v>후너스인베스트먼트</v>
          </cell>
          <cell r="I13" t="str">
            <v>투자본부</v>
          </cell>
          <cell r="J13" t="str">
            <v>수석</v>
          </cell>
          <cell r="K13" t="str">
            <v>투자심사, 발굴</v>
          </cell>
          <cell r="L13">
            <v>39845</v>
          </cell>
          <cell r="M13">
            <v>40359</v>
          </cell>
          <cell r="N13">
            <v>1.4082191780821918</v>
          </cell>
          <cell r="O13" t="str">
            <v>A</v>
          </cell>
        </row>
        <row r="14">
          <cell r="E14" t="str">
            <v>박중건</v>
          </cell>
          <cell r="F14">
            <v>26073</v>
          </cell>
          <cell r="G14" t="str">
            <v>국내설립법인</v>
          </cell>
          <cell r="H14" t="str">
            <v>한국창투</v>
          </cell>
          <cell r="I14" t="str">
            <v>투자본부</v>
          </cell>
          <cell r="J14" t="str">
            <v>부장</v>
          </cell>
          <cell r="K14" t="str">
            <v>투자심사, 발굴</v>
          </cell>
          <cell r="L14">
            <v>38808</v>
          </cell>
          <cell r="M14">
            <v>39813</v>
          </cell>
          <cell r="N14">
            <v>2.7534246575342465</v>
          </cell>
          <cell r="O14" t="str">
            <v>A</v>
          </cell>
        </row>
        <row r="15">
          <cell r="E15" t="str">
            <v>박중건</v>
          </cell>
          <cell r="F15">
            <v>26073</v>
          </cell>
          <cell r="G15" t="str">
            <v>국내설립법인</v>
          </cell>
          <cell r="H15" t="str">
            <v>무한투자</v>
          </cell>
          <cell r="I15" t="str">
            <v>바이오팀</v>
          </cell>
          <cell r="J15" t="str">
            <v>팀장</v>
          </cell>
          <cell r="K15" t="str">
            <v>투자심사, 발굴</v>
          </cell>
          <cell r="L15">
            <v>38232</v>
          </cell>
          <cell r="M15">
            <v>38807</v>
          </cell>
          <cell r="N15">
            <v>1.5753424657534247</v>
          </cell>
          <cell r="O15" t="str">
            <v>A</v>
          </cell>
        </row>
        <row r="16">
          <cell r="E16" t="str">
            <v>박중건</v>
          </cell>
          <cell r="F16">
            <v>26073</v>
          </cell>
          <cell r="G16" t="str">
            <v>국내설립법인</v>
          </cell>
          <cell r="H16" t="str">
            <v>녹십자벤처투자(녹십자)</v>
          </cell>
          <cell r="I16" t="str">
            <v>기술성평가팀</v>
          </cell>
          <cell r="J16" t="str">
            <v>팀장</v>
          </cell>
          <cell r="K16" t="str">
            <v>투자심사, 발굴</v>
          </cell>
          <cell r="L16">
            <v>37007</v>
          </cell>
          <cell r="M16">
            <v>37986</v>
          </cell>
          <cell r="N16">
            <v>2.6821917808219178</v>
          </cell>
          <cell r="O16" t="str">
            <v>A</v>
          </cell>
        </row>
        <row r="17">
          <cell r="E17" t="str">
            <v>구경모</v>
          </cell>
          <cell r="F17">
            <v>29755</v>
          </cell>
          <cell r="G17" t="str">
            <v>국내설립법인</v>
          </cell>
          <cell r="H17" t="str">
            <v>LB인베스트먼트㈜</v>
          </cell>
          <cell r="I17" t="str">
            <v>VC부문</v>
          </cell>
          <cell r="J17" t="str">
            <v>부장</v>
          </cell>
          <cell r="K17" t="str">
            <v>투자발굴, 심사</v>
          </cell>
          <cell r="L17">
            <v>41365</v>
          </cell>
          <cell r="M17">
            <v>42825</v>
          </cell>
          <cell r="N17">
            <v>4</v>
          </cell>
          <cell r="O17" t="str">
            <v>A</v>
          </cell>
        </row>
        <row r="18">
          <cell r="E18" t="str">
            <v>구경모</v>
          </cell>
          <cell r="F18">
            <v>29755</v>
          </cell>
          <cell r="G18" t="str">
            <v>국내설립법인</v>
          </cell>
          <cell r="H18" t="str">
            <v>교보증권</v>
          </cell>
          <cell r="I18" t="str">
            <v>ECM팀</v>
          </cell>
          <cell r="J18" t="str">
            <v>대리</v>
          </cell>
          <cell r="K18" t="str">
            <v>IPO실무 및 PI투자</v>
          </cell>
          <cell r="L18">
            <v>40602</v>
          </cell>
          <cell r="M18">
            <v>41348</v>
          </cell>
          <cell r="N18">
            <v>2.043835616438356</v>
          </cell>
          <cell r="O18" t="str">
            <v>B</v>
          </cell>
        </row>
        <row r="19">
          <cell r="E19" t="str">
            <v>구경모</v>
          </cell>
          <cell r="F19">
            <v>29755</v>
          </cell>
          <cell r="G19" t="str">
            <v>국내설립법인</v>
          </cell>
          <cell r="H19" t="str">
            <v>삼일회계법인</v>
          </cell>
          <cell r="I19" t="str">
            <v>감사2본부</v>
          </cell>
          <cell r="J19" t="str">
            <v>Senior associate</v>
          </cell>
          <cell r="K19" t="str">
            <v>회계감사</v>
          </cell>
          <cell r="L19">
            <v>39295</v>
          </cell>
          <cell r="M19">
            <v>40601</v>
          </cell>
          <cell r="N19">
            <v>3.5780821917808221</v>
          </cell>
          <cell r="O19" t="str">
            <v>B</v>
          </cell>
        </row>
        <row r="20">
          <cell r="E20" t="str">
            <v>김소희</v>
          </cell>
          <cell r="F20">
            <v>29900</v>
          </cell>
          <cell r="G20" t="str">
            <v>국내설립법인</v>
          </cell>
          <cell r="H20" t="str">
            <v>LB인베스트먼트㈜</v>
          </cell>
          <cell r="I20" t="str">
            <v>VC부문</v>
          </cell>
          <cell r="J20" t="str">
            <v>부장</v>
          </cell>
          <cell r="K20" t="str">
            <v>투자심사, 발굴</v>
          </cell>
          <cell r="L20">
            <v>42198</v>
          </cell>
          <cell r="M20">
            <v>42825</v>
          </cell>
          <cell r="N20">
            <v>1.7178082191780821</v>
          </cell>
          <cell r="O20" t="str">
            <v>A</v>
          </cell>
        </row>
        <row r="21">
          <cell r="E21" t="str">
            <v>김소희</v>
          </cell>
          <cell r="F21">
            <v>29900</v>
          </cell>
          <cell r="G21" t="str">
            <v>국내설립법인</v>
          </cell>
          <cell r="H21" t="str">
            <v>LG전자</v>
          </cell>
          <cell r="I21" t="str">
            <v>기술투자팀</v>
          </cell>
          <cell r="J21" t="str">
            <v>과장</v>
          </cell>
          <cell r="K21" t="str">
            <v>투자심사, 발굴</v>
          </cell>
          <cell r="L21">
            <v>40483</v>
          </cell>
          <cell r="M21">
            <v>42171</v>
          </cell>
          <cell r="N21">
            <v>4.624657534246575</v>
          </cell>
          <cell r="O21" t="str">
            <v>A</v>
          </cell>
        </row>
        <row r="22">
          <cell r="E22" t="str">
            <v>김소희</v>
          </cell>
          <cell r="F22">
            <v>29900</v>
          </cell>
          <cell r="G22" t="str">
            <v>국내설립법인</v>
          </cell>
          <cell r="H22" t="str">
            <v>삼성전자</v>
          </cell>
          <cell r="I22" t="str">
            <v>VD사업부 구매팀</v>
          </cell>
          <cell r="J22" t="str">
            <v>대리</v>
          </cell>
          <cell r="K22" t="str">
            <v>업체/기술 소싱</v>
          </cell>
          <cell r="L22">
            <v>38748</v>
          </cell>
          <cell r="M22">
            <v>40451</v>
          </cell>
          <cell r="N22">
            <v>4.6657534246575345</v>
          </cell>
          <cell r="O22" t="str">
            <v>C</v>
          </cell>
        </row>
      </sheetData>
      <sheetData sheetId="16">
        <row r="11">
          <cell r="E11" t="str">
            <v>구중회</v>
          </cell>
          <cell r="F11">
            <v>24791</v>
          </cell>
          <cell r="G11" t="str">
            <v>국내설립법인</v>
          </cell>
          <cell r="H11" t="str">
            <v>LB인베스트먼트㈜</v>
          </cell>
          <cell r="I11" t="str">
            <v>VC부문</v>
          </cell>
          <cell r="J11" t="str">
            <v>전무</v>
          </cell>
          <cell r="K11" t="str">
            <v>투자발굴, 심사</v>
          </cell>
          <cell r="L11">
            <v>38930</v>
          </cell>
          <cell r="M11">
            <v>42825</v>
          </cell>
          <cell r="N11">
            <v>10.671232876712329</v>
          </cell>
          <cell r="O11" t="str">
            <v>A</v>
          </cell>
        </row>
        <row r="12">
          <cell r="E12" t="str">
            <v>구중회</v>
          </cell>
          <cell r="F12">
            <v>24791</v>
          </cell>
          <cell r="G12" t="str">
            <v>국내설립법인</v>
          </cell>
          <cell r="H12" t="str">
            <v>베리타스에쿼티파트너스</v>
          </cell>
          <cell r="I12" t="str">
            <v>-</v>
          </cell>
          <cell r="J12" t="str">
            <v>파트너</v>
          </cell>
          <cell r="K12" t="str">
            <v>투자발굴, 심사</v>
          </cell>
          <cell r="L12">
            <v>38749</v>
          </cell>
          <cell r="M12">
            <v>38929</v>
          </cell>
          <cell r="N12">
            <v>0.49315068493150682</v>
          </cell>
          <cell r="O12" t="str">
            <v>A</v>
          </cell>
        </row>
        <row r="13">
          <cell r="E13" t="str">
            <v>구중회</v>
          </cell>
          <cell r="F13">
            <v>24791</v>
          </cell>
          <cell r="G13" t="str">
            <v>국내설립법인</v>
          </cell>
          <cell r="H13" t="str">
            <v>한국투자파트너스</v>
          </cell>
          <cell r="I13" t="str">
            <v>투자1본부</v>
          </cell>
          <cell r="J13" t="str">
            <v>수석팀장</v>
          </cell>
          <cell r="K13" t="str">
            <v>투자발굴, 심사</v>
          </cell>
          <cell r="L13">
            <v>36617</v>
          </cell>
          <cell r="M13">
            <v>38748</v>
          </cell>
          <cell r="N13">
            <v>5.838356164383562</v>
          </cell>
          <cell r="O13" t="str">
            <v>A</v>
          </cell>
        </row>
        <row r="14">
          <cell r="E14" t="str">
            <v>구중회</v>
          </cell>
          <cell r="F14">
            <v>24791</v>
          </cell>
          <cell r="G14" t="str">
            <v>국내설립법인</v>
          </cell>
          <cell r="H14" t="str">
            <v>한국벤처금융</v>
          </cell>
          <cell r="I14" t="str">
            <v>벤처팀</v>
          </cell>
          <cell r="J14" t="str">
            <v>과장</v>
          </cell>
          <cell r="K14" t="str">
            <v>투자발굴, 심사</v>
          </cell>
          <cell r="L14">
            <v>36176</v>
          </cell>
          <cell r="M14">
            <v>36616</v>
          </cell>
          <cell r="N14">
            <v>1.2054794520547945</v>
          </cell>
          <cell r="O14" t="str">
            <v>A</v>
          </cell>
        </row>
        <row r="15">
          <cell r="E15" t="str">
            <v>구중회</v>
          </cell>
          <cell r="F15">
            <v>24791</v>
          </cell>
          <cell r="G15" t="str">
            <v>국내설립법인</v>
          </cell>
          <cell r="H15" t="str">
            <v>대우전자</v>
          </cell>
          <cell r="I15" t="str">
            <v>TMA연구소</v>
          </cell>
          <cell r="J15" t="str">
            <v>주임연구원</v>
          </cell>
          <cell r="K15" t="str">
            <v>기술개발,기획</v>
          </cell>
          <cell r="L15">
            <v>35247</v>
          </cell>
          <cell r="M15">
            <v>36175</v>
          </cell>
          <cell r="N15">
            <v>2.5424657534246577</v>
          </cell>
          <cell r="O15" t="str">
            <v>C</v>
          </cell>
        </row>
        <row r="16">
          <cell r="E16" t="str">
            <v>구중회</v>
          </cell>
          <cell r="F16">
            <v>24791</v>
          </cell>
          <cell r="G16" t="str">
            <v>국내설립법인</v>
          </cell>
          <cell r="H16" t="str">
            <v>동양글로벌</v>
          </cell>
          <cell r="I16" t="str">
            <v>신규사업팀</v>
          </cell>
          <cell r="J16" t="str">
            <v>사원</v>
          </cell>
          <cell r="K16" t="str">
            <v>사업기획</v>
          </cell>
          <cell r="L16">
            <v>34881</v>
          </cell>
          <cell r="M16">
            <v>35246</v>
          </cell>
          <cell r="N16">
            <v>1</v>
          </cell>
          <cell r="O16" t="str">
            <v>C</v>
          </cell>
        </row>
        <row r="17">
          <cell r="E17" t="str">
            <v>채두석</v>
          </cell>
          <cell r="F17">
            <v>26213</v>
          </cell>
          <cell r="G17" t="str">
            <v>국내설립법인</v>
          </cell>
          <cell r="H17" t="str">
            <v>LB인베스트먼트㈜</v>
          </cell>
          <cell r="I17" t="str">
            <v>VC부문</v>
          </cell>
          <cell r="J17" t="str">
            <v>상무</v>
          </cell>
          <cell r="K17" t="str">
            <v>투자발굴, 심사</v>
          </cell>
          <cell r="L17">
            <v>39510</v>
          </cell>
          <cell r="M17">
            <v>42825</v>
          </cell>
          <cell r="N17">
            <v>9.0821917808219172</v>
          </cell>
          <cell r="O17" t="str">
            <v>A</v>
          </cell>
        </row>
        <row r="18">
          <cell r="E18" t="str">
            <v>채두석</v>
          </cell>
          <cell r="F18">
            <v>26213</v>
          </cell>
          <cell r="G18" t="str">
            <v>국내설립법인</v>
          </cell>
          <cell r="H18" t="str">
            <v>코아에프지</v>
          </cell>
          <cell r="I18" t="str">
            <v>투자본부</v>
          </cell>
          <cell r="J18" t="str">
            <v>이사</v>
          </cell>
          <cell r="K18" t="str">
            <v>투자발굴, 심사</v>
          </cell>
          <cell r="L18">
            <v>38930</v>
          </cell>
          <cell r="M18">
            <v>39507</v>
          </cell>
          <cell r="N18">
            <v>1.5808219178082192</v>
          </cell>
          <cell r="O18" t="str">
            <v>A</v>
          </cell>
        </row>
        <row r="19">
          <cell r="E19" t="str">
            <v>채두석</v>
          </cell>
          <cell r="F19">
            <v>26213</v>
          </cell>
          <cell r="G19" t="str">
            <v>국내설립법인</v>
          </cell>
          <cell r="H19" t="str">
            <v>딜로이트안진회계법인</v>
          </cell>
          <cell r="I19" t="str">
            <v>감사3본부</v>
          </cell>
          <cell r="J19" t="str">
            <v>회계사</v>
          </cell>
          <cell r="K19" t="str">
            <v>회계감사</v>
          </cell>
          <cell r="L19">
            <v>38250</v>
          </cell>
          <cell r="M19">
            <v>38925</v>
          </cell>
          <cell r="N19">
            <v>1.8493150684931507</v>
          </cell>
          <cell r="O19" t="str">
            <v>B</v>
          </cell>
        </row>
        <row r="20">
          <cell r="E20" t="str">
            <v>채두석</v>
          </cell>
          <cell r="F20">
            <v>26213</v>
          </cell>
          <cell r="G20" t="str">
            <v>국내설립법인</v>
          </cell>
          <cell r="H20" t="str">
            <v>안건회계법인</v>
          </cell>
          <cell r="I20" t="str">
            <v>감사1본부</v>
          </cell>
          <cell r="J20" t="str">
            <v>회계사</v>
          </cell>
          <cell r="K20" t="str">
            <v>회계감사</v>
          </cell>
          <cell r="L20">
            <v>36514</v>
          </cell>
          <cell r="M20">
            <v>37986</v>
          </cell>
          <cell r="N20">
            <v>4.0328767123287674</v>
          </cell>
          <cell r="O20" t="str">
            <v>B</v>
          </cell>
        </row>
      </sheetData>
      <sheetData sheetId="17">
        <row r="2">
          <cell r="A2" t="str">
            <v>국민연금07-06LG투자조합12호</v>
          </cell>
          <cell r="B2" t="str">
            <v>납입</v>
          </cell>
          <cell r="C2">
            <v>-5400000000</v>
          </cell>
          <cell r="D2" t="str">
            <v>2007-04-20</v>
          </cell>
        </row>
        <row r="3">
          <cell r="A3" t="str">
            <v>국민연금07-06LG투자조합12호</v>
          </cell>
          <cell r="B3" t="str">
            <v>납입</v>
          </cell>
          <cell r="C3">
            <v>-5400000000</v>
          </cell>
          <cell r="D3" t="str">
            <v>2007-10-29</v>
          </cell>
        </row>
        <row r="4">
          <cell r="A4" t="str">
            <v>국민연금07-06LG투자조합12호</v>
          </cell>
          <cell r="B4" t="str">
            <v>납입</v>
          </cell>
          <cell r="C4">
            <v>-5400000000</v>
          </cell>
          <cell r="D4" t="str">
            <v>2008-09-03</v>
          </cell>
        </row>
        <row r="5">
          <cell r="A5" t="str">
            <v>국민연금07-06LG투자조합12호</v>
          </cell>
          <cell r="B5" t="str">
            <v>납입</v>
          </cell>
          <cell r="C5">
            <v>-5400000000</v>
          </cell>
          <cell r="D5" t="str">
            <v>2009-01-21</v>
          </cell>
        </row>
        <row r="6">
          <cell r="A6" t="str">
            <v>국민연금07-06LG투자조합12호</v>
          </cell>
          <cell r="B6" t="str">
            <v>납입</v>
          </cell>
          <cell r="C6">
            <v>-5400000000</v>
          </cell>
          <cell r="D6" t="str">
            <v>2010-01-07</v>
          </cell>
        </row>
        <row r="7">
          <cell r="A7" t="str">
            <v>국민연금07-06LG투자조합12호</v>
          </cell>
          <cell r="B7" t="str">
            <v>현금분배</v>
          </cell>
          <cell r="C7">
            <v>4131000000</v>
          </cell>
          <cell r="D7" t="str">
            <v>2010-03-24</v>
          </cell>
        </row>
        <row r="8">
          <cell r="A8" t="str">
            <v>국민연금07-06LG투자조합12호</v>
          </cell>
          <cell r="B8" t="str">
            <v>현금분배</v>
          </cell>
          <cell r="C8">
            <v>16186873740</v>
          </cell>
          <cell r="D8" t="str">
            <v>2010-10-27</v>
          </cell>
        </row>
        <row r="9">
          <cell r="A9" t="str">
            <v>국민연금07-06LG투자조합12호</v>
          </cell>
          <cell r="B9" t="str">
            <v>현금분배</v>
          </cell>
          <cell r="C9">
            <v>2500000000</v>
          </cell>
          <cell r="D9" t="str">
            <v>2011-03-24</v>
          </cell>
        </row>
        <row r="10">
          <cell r="A10" t="str">
            <v>국민연금07-06LG투자조합12호</v>
          </cell>
          <cell r="B10" t="str">
            <v>현금분배</v>
          </cell>
          <cell r="C10">
            <v>3024000000</v>
          </cell>
          <cell r="D10" t="str">
            <v>2011-10-19</v>
          </cell>
        </row>
        <row r="11">
          <cell r="A11" t="str">
            <v>국민연금07-06LG투자조합12호</v>
          </cell>
          <cell r="B11" t="str">
            <v>현금분배</v>
          </cell>
          <cell r="C11">
            <v>1161000000</v>
          </cell>
          <cell r="D11" t="str">
            <v>2012-12-20</v>
          </cell>
        </row>
        <row r="12">
          <cell r="A12" t="str">
            <v>국민연금07-06LG투자조합12호</v>
          </cell>
          <cell r="B12" t="str">
            <v>현금분배</v>
          </cell>
          <cell r="C12">
            <v>7557878000</v>
          </cell>
          <cell r="D12" t="str">
            <v>2013-04-17</v>
          </cell>
        </row>
        <row r="13">
          <cell r="A13" t="str">
            <v>국민연금07-06LG투자조합12호</v>
          </cell>
          <cell r="B13" t="str">
            <v>성과보수</v>
          </cell>
          <cell r="C13">
            <v>242122000</v>
          </cell>
          <cell r="D13" t="str">
            <v>2013-04-17</v>
          </cell>
        </row>
        <row r="14">
          <cell r="A14" t="str">
            <v>국민연금07-06LG투자조합12호</v>
          </cell>
          <cell r="B14" t="str">
            <v>현금분배</v>
          </cell>
          <cell r="C14">
            <v>7096000000</v>
          </cell>
          <cell r="D14" t="str">
            <v>2013-06-21</v>
          </cell>
        </row>
        <row r="15">
          <cell r="A15" t="str">
            <v>국민연금07-06LG투자조합12호</v>
          </cell>
          <cell r="B15" t="str">
            <v>성과보수</v>
          </cell>
          <cell r="C15">
            <v>1774000000</v>
          </cell>
          <cell r="D15" t="str">
            <v>2013-06-21</v>
          </cell>
        </row>
        <row r="16">
          <cell r="A16" t="str">
            <v>국민연금07-06LG투자조합12호</v>
          </cell>
          <cell r="B16" t="str">
            <v>현금분배</v>
          </cell>
          <cell r="C16">
            <v>1026000000</v>
          </cell>
          <cell r="D16">
            <v>41635</v>
          </cell>
        </row>
        <row r="17">
          <cell r="A17" t="str">
            <v>국민연금07-06LG투자조합12호</v>
          </cell>
          <cell r="B17" t="str">
            <v>성과보수</v>
          </cell>
          <cell r="C17">
            <v>256500000</v>
          </cell>
          <cell r="D17">
            <v>41635</v>
          </cell>
        </row>
        <row r="18">
          <cell r="A18" t="str">
            <v>국민연금07-06LG투자조합12호</v>
          </cell>
          <cell r="B18" t="str">
            <v>현금분배</v>
          </cell>
          <cell r="C18">
            <v>302400000</v>
          </cell>
          <cell r="D18">
            <v>41936</v>
          </cell>
        </row>
        <row r="19">
          <cell r="A19" t="str">
            <v>국민연금07-06LG투자조합12호</v>
          </cell>
          <cell r="B19" t="str">
            <v>성과보수</v>
          </cell>
          <cell r="C19">
            <v>75600000</v>
          </cell>
          <cell r="D19">
            <v>41936</v>
          </cell>
        </row>
        <row r="20">
          <cell r="A20" t="str">
            <v>국민연금07-06LG투자조합12호</v>
          </cell>
          <cell r="B20" t="str">
            <v>현금분배</v>
          </cell>
          <cell r="C20">
            <v>742246752</v>
          </cell>
          <cell r="D20">
            <v>42244</v>
          </cell>
        </row>
        <row r="21">
          <cell r="A21" t="str">
            <v>국민연금07-06LG투자조합12호</v>
          </cell>
          <cell r="B21" t="str">
            <v>성과보수</v>
          </cell>
          <cell r="C21">
            <v>185561687</v>
          </cell>
          <cell r="D21">
            <v>42244</v>
          </cell>
        </row>
        <row r="22">
          <cell r="A22" t="str">
            <v>LG차이나펀드I</v>
          </cell>
          <cell r="B22" t="str">
            <v>납입</v>
          </cell>
          <cell r="C22">
            <v>-10000000000</v>
          </cell>
          <cell r="D22" t="str">
            <v>2007-08-28</v>
          </cell>
        </row>
        <row r="23">
          <cell r="A23" t="str">
            <v>LG차이나펀드I</v>
          </cell>
          <cell r="B23" t="str">
            <v>납입</v>
          </cell>
          <cell r="C23">
            <v>-8500000000</v>
          </cell>
          <cell r="D23" t="str">
            <v>2008-12-12</v>
          </cell>
        </row>
        <row r="24">
          <cell r="A24" t="str">
            <v>LG차이나펀드I</v>
          </cell>
          <cell r="B24" t="str">
            <v>납입</v>
          </cell>
          <cell r="C24">
            <v>-500000000</v>
          </cell>
          <cell r="D24" t="str">
            <v>2008-12-19</v>
          </cell>
        </row>
        <row r="25">
          <cell r="A25" t="str">
            <v>LG차이나펀드I</v>
          </cell>
          <cell r="B25" t="str">
            <v>납입</v>
          </cell>
          <cell r="C25">
            <v>-8750000000</v>
          </cell>
          <cell r="D25" t="str">
            <v>2009-08-13</v>
          </cell>
        </row>
        <row r="26">
          <cell r="A26" t="str">
            <v>LG차이나펀드I</v>
          </cell>
          <cell r="B26" t="str">
            <v>납입</v>
          </cell>
          <cell r="C26">
            <v>-250000000</v>
          </cell>
          <cell r="D26" t="str">
            <v>2009-08-14</v>
          </cell>
        </row>
        <row r="27">
          <cell r="A27" t="str">
            <v>LG차이나펀드I</v>
          </cell>
          <cell r="B27" t="str">
            <v>현금분배</v>
          </cell>
          <cell r="C27">
            <v>2453865630</v>
          </cell>
          <cell r="D27" t="str">
            <v>2011-03-23</v>
          </cell>
        </row>
        <row r="28">
          <cell r="A28" t="str">
            <v>LG차이나펀드I</v>
          </cell>
          <cell r="B28" t="str">
            <v>납입</v>
          </cell>
          <cell r="C28">
            <v>-9000000000</v>
          </cell>
          <cell r="D28" t="str">
            <v>2011-04-08</v>
          </cell>
        </row>
        <row r="29">
          <cell r="A29" t="str">
            <v>LG차이나펀드I</v>
          </cell>
          <cell r="B29" t="str">
            <v>현금분배</v>
          </cell>
          <cell r="C29">
            <v>9000000000</v>
          </cell>
          <cell r="D29" t="str">
            <v>2012-09-18</v>
          </cell>
        </row>
        <row r="30">
          <cell r="A30" t="str">
            <v>LG차이나펀드I</v>
          </cell>
          <cell r="B30" t="str">
            <v>현금분배</v>
          </cell>
          <cell r="C30">
            <v>11880000000</v>
          </cell>
          <cell r="D30" t="str">
            <v>2013-07-01</v>
          </cell>
        </row>
        <row r="31">
          <cell r="A31" t="str">
            <v>LG차이나펀드I</v>
          </cell>
          <cell r="B31" t="str">
            <v>현금분배</v>
          </cell>
          <cell r="C31">
            <v>7272000000</v>
          </cell>
          <cell r="D31">
            <v>41635</v>
          </cell>
        </row>
        <row r="32">
          <cell r="A32" t="str">
            <v>LG차이나펀드I</v>
          </cell>
          <cell r="B32" t="str">
            <v>현금분배</v>
          </cell>
          <cell r="C32">
            <v>3388136424</v>
          </cell>
          <cell r="D32">
            <v>41698</v>
          </cell>
        </row>
        <row r="33">
          <cell r="A33" t="str">
            <v>LG차이나펀드I</v>
          </cell>
          <cell r="B33" t="str">
            <v>현금분배</v>
          </cell>
          <cell r="C33">
            <v>1026000000</v>
          </cell>
          <cell r="D33">
            <v>41911</v>
          </cell>
        </row>
        <row r="34">
          <cell r="A34" t="str">
            <v>LG차이나펀드I</v>
          </cell>
          <cell r="B34" t="str">
            <v>현금분배</v>
          </cell>
          <cell r="C34">
            <v>3546000000</v>
          </cell>
          <cell r="D34">
            <v>42228</v>
          </cell>
        </row>
        <row r="35">
          <cell r="A35" t="str">
            <v>LG차이나펀드I</v>
          </cell>
          <cell r="B35" t="str">
            <v>현금분배</v>
          </cell>
          <cell r="C35">
            <v>822134370</v>
          </cell>
          <cell r="D35">
            <v>42642</v>
          </cell>
        </row>
        <row r="36">
          <cell r="A36" t="str">
            <v>LG차이나펀드I</v>
          </cell>
          <cell r="B36" t="str">
            <v>가상분배</v>
          </cell>
          <cell r="C36">
            <v>867000000</v>
          </cell>
          <cell r="D36">
            <v>42825</v>
          </cell>
        </row>
        <row r="37">
          <cell r="A37" t="str">
            <v>LG기업구조조정조합1호</v>
          </cell>
          <cell r="B37" t="str">
            <v>납입</v>
          </cell>
          <cell r="C37">
            <v>-20000000000</v>
          </cell>
          <cell r="D37">
            <v>39363</v>
          </cell>
        </row>
        <row r="38">
          <cell r="A38" t="str">
            <v>LG기업구조조정조합1호</v>
          </cell>
          <cell r="B38" t="str">
            <v>현금분배</v>
          </cell>
          <cell r="C38">
            <v>5171469309</v>
          </cell>
          <cell r="D38">
            <v>39755</v>
          </cell>
        </row>
        <row r="39">
          <cell r="A39" t="str">
            <v>LG기업구조조정조합1호</v>
          </cell>
          <cell r="B39" t="str">
            <v>현금분배</v>
          </cell>
          <cell r="C39">
            <v>3403261250</v>
          </cell>
          <cell r="D39">
            <v>39812</v>
          </cell>
        </row>
        <row r="40">
          <cell r="A40" t="str">
            <v>LG기업구조조정조합1호</v>
          </cell>
          <cell r="B40" t="str">
            <v>현금분배</v>
          </cell>
          <cell r="C40">
            <v>1650000000</v>
          </cell>
          <cell r="D40">
            <v>39869</v>
          </cell>
        </row>
        <row r="41">
          <cell r="A41" t="str">
            <v>LG기업구조조정조합1호</v>
          </cell>
          <cell r="B41" t="str">
            <v>현금분배</v>
          </cell>
          <cell r="C41">
            <v>11996844286</v>
          </cell>
          <cell r="D41">
            <v>40466</v>
          </cell>
        </row>
        <row r="42">
          <cell r="A42" t="str">
            <v>LB기업구조조정조합2호</v>
          </cell>
          <cell r="B42" t="str">
            <v>납입</v>
          </cell>
          <cell r="C42">
            <v>-4200000000</v>
          </cell>
          <cell r="D42">
            <v>39702</v>
          </cell>
        </row>
        <row r="43">
          <cell r="A43" t="str">
            <v>LB기업구조조정조합2호</v>
          </cell>
          <cell r="B43" t="str">
            <v>현금분배</v>
          </cell>
          <cell r="C43">
            <v>50803236544</v>
          </cell>
          <cell r="D43">
            <v>40364</v>
          </cell>
        </row>
        <row r="44">
          <cell r="A44" t="str">
            <v>LB기업구조조정조합2호</v>
          </cell>
          <cell r="B44" t="str">
            <v>성과보수</v>
          </cell>
          <cell r="C44">
            <v>2924002620</v>
          </cell>
          <cell r="D44">
            <v>40364</v>
          </cell>
        </row>
        <row r="45">
          <cell r="A45" t="str">
            <v>LB레오펀드14호</v>
          </cell>
          <cell r="B45" t="str">
            <v>납입</v>
          </cell>
          <cell r="C45">
            <v>-10000000000</v>
          </cell>
          <cell r="D45" t="str">
            <v>2009-04-20</v>
          </cell>
        </row>
        <row r="46">
          <cell r="A46" t="str">
            <v>LB레오펀드14호</v>
          </cell>
          <cell r="B46" t="str">
            <v>납입</v>
          </cell>
          <cell r="C46">
            <v>-10000000000</v>
          </cell>
          <cell r="D46">
            <v>40148</v>
          </cell>
        </row>
        <row r="47">
          <cell r="A47" t="str">
            <v>LB레오펀드14호</v>
          </cell>
          <cell r="B47" t="str">
            <v>현금분배</v>
          </cell>
          <cell r="C47">
            <v>10424332530</v>
          </cell>
          <cell r="D47" t="str">
            <v>2011-06-14</v>
          </cell>
        </row>
        <row r="48">
          <cell r="A48" t="str">
            <v>LB레오펀드14호</v>
          </cell>
          <cell r="B48" t="str">
            <v>현금분배</v>
          </cell>
          <cell r="C48">
            <v>3000000000</v>
          </cell>
          <cell r="D48" t="str">
            <v>2012-04-27</v>
          </cell>
        </row>
        <row r="49">
          <cell r="A49" t="str">
            <v>LB레오펀드14호</v>
          </cell>
          <cell r="B49" t="str">
            <v>현금분배</v>
          </cell>
          <cell r="C49">
            <v>1570000000</v>
          </cell>
          <cell r="D49" t="str">
            <v>2012-10-23</v>
          </cell>
        </row>
        <row r="50">
          <cell r="A50" t="str">
            <v>LB레오펀드14호</v>
          </cell>
          <cell r="B50" t="str">
            <v>현금분배</v>
          </cell>
          <cell r="C50">
            <v>1300000000</v>
          </cell>
          <cell r="D50" t="str">
            <v>2013-05-24</v>
          </cell>
        </row>
        <row r="51">
          <cell r="A51" t="str">
            <v>LB레오펀드14호</v>
          </cell>
          <cell r="B51" t="str">
            <v>현금분배</v>
          </cell>
          <cell r="C51">
            <v>3941913140</v>
          </cell>
          <cell r="D51">
            <v>42662</v>
          </cell>
        </row>
        <row r="52">
          <cell r="A52" t="str">
            <v>09-8 LB투자조합15호</v>
          </cell>
          <cell r="B52" t="str">
            <v>납입</v>
          </cell>
          <cell r="C52">
            <v>-6000000000</v>
          </cell>
          <cell r="D52" t="str">
            <v>2009-10-19</v>
          </cell>
        </row>
        <row r="53">
          <cell r="A53" t="str">
            <v>09-8 LB투자조합15호</v>
          </cell>
          <cell r="B53" t="str">
            <v>납입</v>
          </cell>
          <cell r="C53">
            <v>-6000000000</v>
          </cell>
          <cell r="D53" t="str">
            <v>2010-08-26</v>
          </cell>
        </row>
        <row r="54">
          <cell r="A54" t="str">
            <v>09-8 LB투자조합15호</v>
          </cell>
          <cell r="B54" t="str">
            <v>납입</v>
          </cell>
          <cell r="C54">
            <v>-6000000000</v>
          </cell>
          <cell r="D54" t="str">
            <v>2010-09-15</v>
          </cell>
        </row>
        <row r="55">
          <cell r="A55" t="str">
            <v>09-8 LB투자조합15호</v>
          </cell>
          <cell r="B55" t="str">
            <v>납입</v>
          </cell>
          <cell r="C55">
            <v>-6000000000</v>
          </cell>
          <cell r="D55" t="str">
            <v>2011-03-23</v>
          </cell>
        </row>
        <row r="56">
          <cell r="A56" t="str">
            <v>09-8 LB투자조합15호</v>
          </cell>
          <cell r="B56" t="str">
            <v>납입</v>
          </cell>
          <cell r="C56">
            <v>-6000000000</v>
          </cell>
          <cell r="D56" t="str">
            <v>2011-05-19</v>
          </cell>
        </row>
        <row r="57">
          <cell r="A57" t="str">
            <v>09-8 LB투자조합15호</v>
          </cell>
          <cell r="B57" t="str">
            <v>현금분배</v>
          </cell>
          <cell r="C57">
            <v>3402000000</v>
          </cell>
          <cell r="D57" t="str">
            <v>2012-04-27</v>
          </cell>
        </row>
        <row r="58">
          <cell r="A58" t="str">
            <v>09-8 LB투자조합15호</v>
          </cell>
          <cell r="B58" t="str">
            <v>현금분배</v>
          </cell>
          <cell r="C58">
            <v>2550000000</v>
          </cell>
          <cell r="D58" t="str">
            <v>2012-10-23</v>
          </cell>
        </row>
        <row r="59">
          <cell r="A59" t="str">
            <v>09-8 LB투자조합15호</v>
          </cell>
          <cell r="B59" t="str">
            <v>현금분배</v>
          </cell>
          <cell r="C59">
            <v>2250000000</v>
          </cell>
          <cell r="D59" t="str">
            <v>2013-03-28</v>
          </cell>
        </row>
        <row r="60">
          <cell r="A60" t="str">
            <v>09-8 LB투자조합15호</v>
          </cell>
          <cell r="B60" t="str">
            <v>현금분배</v>
          </cell>
          <cell r="C60">
            <v>3330000000</v>
          </cell>
          <cell r="D60" t="str">
            <v>2013-07-17</v>
          </cell>
        </row>
        <row r="61">
          <cell r="A61" t="str">
            <v>09-8 LB투자조합15호</v>
          </cell>
          <cell r="B61" t="str">
            <v>현금분배</v>
          </cell>
          <cell r="C61">
            <v>3499531200</v>
          </cell>
          <cell r="D61" t="str">
            <v>2013-10-23</v>
          </cell>
        </row>
        <row r="62">
          <cell r="A62" t="str">
            <v>09-8 LB투자조합15호</v>
          </cell>
          <cell r="B62" t="str">
            <v>현금분배</v>
          </cell>
          <cell r="C62">
            <v>4320000000</v>
          </cell>
          <cell r="D62">
            <v>41631</v>
          </cell>
        </row>
        <row r="63">
          <cell r="A63" t="str">
            <v>09-8 LB투자조합15호</v>
          </cell>
          <cell r="B63" t="str">
            <v>현금분배</v>
          </cell>
          <cell r="C63">
            <v>1560000000</v>
          </cell>
          <cell r="D63">
            <v>41940</v>
          </cell>
        </row>
        <row r="64">
          <cell r="A64" t="str">
            <v>09-8 LB투자조합15호</v>
          </cell>
          <cell r="B64" t="str">
            <v>현금분배</v>
          </cell>
          <cell r="C64">
            <v>1800000000</v>
          </cell>
          <cell r="D64">
            <v>42114</v>
          </cell>
        </row>
        <row r="65">
          <cell r="A65" t="str">
            <v>09-8 LB투자조합15호</v>
          </cell>
          <cell r="B65" t="str">
            <v>현금분배</v>
          </cell>
          <cell r="C65">
            <v>7535191758</v>
          </cell>
          <cell r="D65">
            <v>42207</v>
          </cell>
        </row>
        <row r="66">
          <cell r="A66" t="str">
            <v>09-8 LB투자조합15호</v>
          </cell>
          <cell r="B66" t="str">
            <v>가상분배</v>
          </cell>
          <cell r="C66">
            <v>2973000000</v>
          </cell>
          <cell r="D66">
            <v>42825</v>
          </cell>
        </row>
        <row r="67">
          <cell r="A67" t="str">
            <v>LB제미니신성장펀드 16호</v>
          </cell>
          <cell r="B67" t="str">
            <v>납입</v>
          </cell>
          <cell r="C67">
            <v>-5244000000</v>
          </cell>
          <cell r="D67" t="str">
            <v>2009-12-08</v>
          </cell>
        </row>
        <row r="68">
          <cell r="A68" t="str">
            <v>LB제미니신성장펀드 16호</v>
          </cell>
          <cell r="B68" t="str">
            <v>납입</v>
          </cell>
          <cell r="C68">
            <v>-630000000</v>
          </cell>
          <cell r="D68" t="str">
            <v>2009-12-17</v>
          </cell>
        </row>
        <row r="69">
          <cell r="A69" t="str">
            <v>LB제미니신성장펀드 16호</v>
          </cell>
          <cell r="B69" t="str">
            <v>납입</v>
          </cell>
          <cell r="C69">
            <v>-21146400000</v>
          </cell>
          <cell r="D69" t="str">
            <v>2010-05-12</v>
          </cell>
        </row>
        <row r="70">
          <cell r="A70" t="str">
            <v>LB제미니신성장펀드 16호</v>
          </cell>
          <cell r="B70" t="str">
            <v>현금분배</v>
          </cell>
          <cell r="C70">
            <v>4424670000</v>
          </cell>
          <cell r="D70" t="str">
            <v>2011-02-16</v>
          </cell>
        </row>
        <row r="71">
          <cell r="A71" t="str">
            <v>LB제미니신성장펀드 16호</v>
          </cell>
          <cell r="B71" t="str">
            <v>납입</v>
          </cell>
          <cell r="C71">
            <v>-6226440000</v>
          </cell>
          <cell r="D71" t="str">
            <v>2011-04-01</v>
          </cell>
        </row>
        <row r="72">
          <cell r="A72" t="str">
            <v>LB제미니신성장펀드 16호</v>
          </cell>
          <cell r="B72" t="str">
            <v>납입</v>
          </cell>
          <cell r="C72">
            <v>-9781800000</v>
          </cell>
          <cell r="D72" t="str">
            <v>2011-04-11</v>
          </cell>
        </row>
        <row r="73">
          <cell r="A73" t="str">
            <v>LB제미니신성장펀드 16호</v>
          </cell>
          <cell r="B73" t="str">
            <v>납입</v>
          </cell>
          <cell r="C73">
            <v>-204000000</v>
          </cell>
          <cell r="D73" t="str">
            <v>2011-04-12</v>
          </cell>
        </row>
        <row r="74">
          <cell r="A74" t="str">
            <v>LB제미니신성장펀드 16호</v>
          </cell>
          <cell r="B74" t="str">
            <v>현금분배</v>
          </cell>
          <cell r="C74">
            <v>4983394043</v>
          </cell>
          <cell r="D74" t="str">
            <v>2011-06-14</v>
          </cell>
        </row>
        <row r="75">
          <cell r="A75" t="str">
            <v>LB제미니신성장펀드 16호</v>
          </cell>
          <cell r="B75" t="str">
            <v>납입</v>
          </cell>
          <cell r="C75">
            <v>-4053060000</v>
          </cell>
          <cell r="D75" t="str">
            <v>2011-06-21</v>
          </cell>
        </row>
        <row r="76">
          <cell r="A76" t="str">
            <v>LB제미니신성장펀드 16호</v>
          </cell>
          <cell r="B76" t="str">
            <v>납입</v>
          </cell>
          <cell r="C76">
            <v>-6578880000</v>
          </cell>
          <cell r="D76" t="str">
            <v>2011-12-26</v>
          </cell>
        </row>
        <row r="77">
          <cell r="A77" t="str">
            <v>LB제미니신성장펀드 16호</v>
          </cell>
          <cell r="B77" t="str">
            <v>현금분배</v>
          </cell>
          <cell r="C77">
            <v>3402025000</v>
          </cell>
          <cell r="D77" t="str">
            <v>2012-04-27</v>
          </cell>
        </row>
        <row r="78">
          <cell r="A78" t="str">
            <v>LB제미니신성장펀드 16호</v>
          </cell>
          <cell r="B78" t="str">
            <v>현금분배</v>
          </cell>
          <cell r="C78">
            <v>2500366000</v>
          </cell>
          <cell r="D78" t="str">
            <v>2012-07-04</v>
          </cell>
        </row>
        <row r="79">
          <cell r="A79" t="str">
            <v>LB제미니신성장펀드 16호</v>
          </cell>
          <cell r="B79" t="str">
            <v>현금분배</v>
          </cell>
          <cell r="C79">
            <v>5750646000</v>
          </cell>
          <cell r="D79" t="str">
            <v>2012-09-18</v>
          </cell>
        </row>
        <row r="80">
          <cell r="A80" t="str">
            <v>LB제미니신성장펀드 16호</v>
          </cell>
          <cell r="B80" t="str">
            <v>납입</v>
          </cell>
          <cell r="C80">
            <v>-5001711000</v>
          </cell>
          <cell r="D80" t="str">
            <v>2012-09-19</v>
          </cell>
        </row>
        <row r="81">
          <cell r="A81" t="str">
            <v>LB제미니신성장펀드 16호</v>
          </cell>
          <cell r="B81" t="str">
            <v>납입</v>
          </cell>
          <cell r="C81">
            <v>-5001711000</v>
          </cell>
          <cell r="D81" t="str">
            <v>2012-11-26</v>
          </cell>
        </row>
        <row r="82">
          <cell r="A82" t="str">
            <v>LB제미니신성장펀드 16호</v>
          </cell>
          <cell r="B82" t="str">
            <v>납입</v>
          </cell>
          <cell r="C82">
            <v>-5001711000</v>
          </cell>
          <cell r="D82" t="str">
            <v>2012-12-21</v>
          </cell>
        </row>
        <row r="83">
          <cell r="A83" t="str">
            <v>LB제미니신성장펀드 16호</v>
          </cell>
          <cell r="B83" t="str">
            <v>현금분배</v>
          </cell>
          <cell r="C83">
            <v>3641880000</v>
          </cell>
          <cell r="D83" t="str">
            <v>2013-03-28</v>
          </cell>
        </row>
        <row r="84">
          <cell r="A84" t="str">
            <v>LB제미니신성장펀드 16호</v>
          </cell>
          <cell r="B84" t="str">
            <v>현금분배</v>
          </cell>
          <cell r="C84">
            <v>3614222430</v>
          </cell>
          <cell r="D84" t="str">
            <v>2013-05-28</v>
          </cell>
        </row>
        <row r="85">
          <cell r="A85" t="str">
            <v>LB제미니신성장펀드 16호</v>
          </cell>
          <cell r="B85" t="str">
            <v>납입</v>
          </cell>
          <cell r="C85">
            <v>-5001711000</v>
          </cell>
          <cell r="D85" t="str">
            <v>2013-06-11</v>
          </cell>
        </row>
        <row r="86">
          <cell r="A86" t="str">
            <v>LB제미니신성장펀드 16호</v>
          </cell>
          <cell r="B86" t="str">
            <v>납입</v>
          </cell>
          <cell r="C86">
            <v>-5001711000</v>
          </cell>
          <cell r="D86" t="str">
            <v>2013-09-27</v>
          </cell>
        </row>
        <row r="87">
          <cell r="A87" t="str">
            <v>LB제미니신성장펀드 16호</v>
          </cell>
          <cell r="B87" t="str">
            <v>납입</v>
          </cell>
          <cell r="C87">
            <v>-6696360000</v>
          </cell>
          <cell r="D87">
            <v>41618</v>
          </cell>
        </row>
        <row r="88">
          <cell r="A88" t="str">
            <v>LB제미니신성장펀드 16호</v>
          </cell>
          <cell r="B88" t="str">
            <v>납입</v>
          </cell>
          <cell r="C88">
            <v>-5580300000</v>
          </cell>
          <cell r="D88">
            <v>41628</v>
          </cell>
        </row>
        <row r="89">
          <cell r="A89" t="str">
            <v>LB제미니신성장펀드 16호</v>
          </cell>
          <cell r="B89" t="str">
            <v>현금분배</v>
          </cell>
          <cell r="C89">
            <v>3377550000</v>
          </cell>
          <cell r="D89">
            <v>41667</v>
          </cell>
        </row>
        <row r="90">
          <cell r="A90" t="str">
            <v>LB제미니신성장펀드 16호</v>
          </cell>
          <cell r="B90" t="str">
            <v>납입</v>
          </cell>
          <cell r="C90">
            <v>-1057320000</v>
          </cell>
          <cell r="D90">
            <v>41725</v>
          </cell>
        </row>
        <row r="91">
          <cell r="A91" t="str">
            <v>LB제미니신성장펀드 16호</v>
          </cell>
          <cell r="B91" t="str">
            <v>현금분배</v>
          </cell>
          <cell r="C91">
            <v>5208280000</v>
          </cell>
          <cell r="D91">
            <v>41886</v>
          </cell>
        </row>
        <row r="92">
          <cell r="A92" t="str">
            <v>LB제미니신성장펀드 16호</v>
          </cell>
          <cell r="B92" t="str">
            <v>현금분배</v>
          </cell>
          <cell r="C92">
            <v>13868280870</v>
          </cell>
          <cell r="D92">
            <v>42002</v>
          </cell>
        </row>
        <row r="93">
          <cell r="A93" t="str">
            <v>LB제미니신성장펀드 16호</v>
          </cell>
          <cell r="B93" t="str">
            <v>납입</v>
          </cell>
          <cell r="C93">
            <v>-1174800000</v>
          </cell>
          <cell r="D93">
            <v>42089</v>
          </cell>
        </row>
        <row r="94">
          <cell r="A94" t="str">
            <v>LB제미니신성장펀드 16호</v>
          </cell>
          <cell r="B94" t="str">
            <v>현금분배</v>
          </cell>
          <cell r="C94">
            <v>8125700000</v>
          </cell>
          <cell r="D94">
            <v>42114</v>
          </cell>
        </row>
        <row r="95">
          <cell r="A95" t="str">
            <v>LB제미니신성장펀드 16호</v>
          </cell>
          <cell r="B95" t="str">
            <v>현금분배</v>
          </cell>
          <cell r="C95">
            <v>9293670674</v>
          </cell>
          <cell r="D95">
            <v>42207</v>
          </cell>
        </row>
        <row r="96">
          <cell r="A96" t="str">
            <v>LB제미니신성장펀드 16호</v>
          </cell>
          <cell r="B96" t="str">
            <v>현금분배</v>
          </cell>
          <cell r="C96">
            <v>7097750000</v>
          </cell>
          <cell r="D96">
            <v>42220</v>
          </cell>
        </row>
        <row r="97">
          <cell r="A97" t="str">
            <v>LB제미니신성장펀드 16호</v>
          </cell>
          <cell r="B97" t="str">
            <v>현금분배</v>
          </cell>
          <cell r="C97">
            <v>13595403439</v>
          </cell>
          <cell r="D97">
            <v>42402</v>
          </cell>
        </row>
        <row r="98">
          <cell r="A98" t="str">
            <v>LB제미니신성장펀드 16호</v>
          </cell>
          <cell r="B98" t="str">
            <v>현금분배</v>
          </cell>
          <cell r="C98">
            <v>10355018757</v>
          </cell>
          <cell r="D98">
            <v>42492</v>
          </cell>
        </row>
        <row r="99">
          <cell r="A99" t="str">
            <v>LB제미니신성장펀드 16호</v>
          </cell>
          <cell r="B99" t="str">
            <v>현금분배</v>
          </cell>
          <cell r="C99">
            <v>10003666835</v>
          </cell>
          <cell r="D99">
            <v>42522</v>
          </cell>
        </row>
        <row r="100">
          <cell r="A100" t="str">
            <v>LB제미니신성장펀드 16호</v>
          </cell>
          <cell r="B100" t="str">
            <v>현금분배</v>
          </cell>
          <cell r="C100">
            <v>7604869000</v>
          </cell>
          <cell r="D100">
            <v>42551</v>
          </cell>
        </row>
        <row r="101">
          <cell r="A101" t="str">
            <v>LB제미니신성장펀드 16호</v>
          </cell>
          <cell r="B101" t="str">
            <v>성과보수</v>
          </cell>
          <cell r="C101">
            <v>1070131000</v>
          </cell>
          <cell r="D101">
            <v>42551</v>
          </cell>
        </row>
        <row r="102">
          <cell r="A102" t="str">
            <v>LB제미니신성장펀드 16호</v>
          </cell>
          <cell r="B102" t="str">
            <v>현금분배</v>
          </cell>
          <cell r="C102">
            <v>2600224000</v>
          </cell>
          <cell r="D102">
            <v>42727</v>
          </cell>
        </row>
        <row r="103">
          <cell r="A103" t="str">
            <v>LB제미니신성장펀드 16호</v>
          </cell>
          <cell r="B103" t="str">
            <v>성과보수</v>
          </cell>
          <cell r="C103">
            <v>650056000</v>
          </cell>
          <cell r="D103">
            <v>42727</v>
          </cell>
        </row>
        <row r="104">
          <cell r="A104" t="str">
            <v>LB제미니신성장펀드 16호</v>
          </cell>
          <cell r="B104" t="str">
            <v>현금분배</v>
          </cell>
          <cell r="C104">
            <v>4229280000</v>
          </cell>
          <cell r="D104">
            <v>42779</v>
          </cell>
        </row>
        <row r="105">
          <cell r="A105" t="str">
            <v>LB제미니신성장펀드 16호</v>
          </cell>
          <cell r="B105" t="str">
            <v>성과보수</v>
          </cell>
          <cell r="C105">
            <v>1057320000</v>
          </cell>
          <cell r="D105">
            <v>42779</v>
          </cell>
        </row>
        <row r="106">
          <cell r="A106" t="str">
            <v>LB제미니신성장펀드 16호</v>
          </cell>
          <cell r="B106" t="str">
            <v>가상분배</v>
          </cell>
          <cell r="C106">
            <v>51650822099.999992</v>
          </cell>
          <cell r="D106">
            <v>42825</v>
          </cell>
        </row>
        <row r="107">
          <cell r="A107" t="str">
            <v>KoFC-LB Pioneer Champ 2010-10호 투자조합</v>
          </cell>
          <cell r="B107" t="str">
            <v>납입</v>
          </cell>
          <cell r="C107">
            <v>-6600000000</v>
          </cell>
          <cell r="D107">
            <v>40368</v>
          </cell>
        </row>
        <row r="108">
          <cell r="A108" t="str">
            <v>KoFC-LB Pioneer Champ 2010-10호 투자조합</v>
          </cell>
          <cell r="B108" t="str">
            <v>납입</v>
          </cell>
          <cell r="C108">
            <v>-6600000000</v>
          </cell>
          <cell r="D108">
            <v>40519</v>
          </cell>
        </row>
        <row r="109">
          <cell r="A109" t="str">
            <v>KoFC-LB Pioneer Champ 2010-10호 투자조합</v>
          </cell>
          <cell r="B109" t="str">
            <v>납입</v>
          </cell>
          <cell r="C109">
            <v>-6600000000</v>
          </cell>
          <cell r="D109">
            <v>40625</v>
          </cell>
        </row>
        <row r="110">
          <cell r="A110" t="str">
            <v>KoFC-LB Pioneer Champ 2010-10호 투자조합</v>
          </cell>
          <cell r="B110" t="str">
            <v>납입</v>
          </cell>
          <cell r="C110">
            <v>-6600000000</v>
          </cell>
          <cell r="D110">
            <v>40703</v>
          </cell>
        </row>
        <row r="111">
          <cell r="A111" t="str">
            <v>KoFC-LB Pioneer Champ 2010-10호 투자조합</v>
          </cell>
          <cell r="B111" t="str">
            <v>납입</v>
          </cell>
          <cell r="C111">
            <v>-6600000000</v>
          </cell>
          <cell r="D111">
            <v>40925</v>
          </cell>
        </row>
        <row r="112">
          <cell r="A112" t="str">
            <v>KoFC-LB Pioneer Champ 2010-10호 투자조합</v>
          </cell>
          <cell r="B112" t="str">
            <v>현금분배</v>
          </cell>
          <cell r="C112">
            <v>3402300000</v>
          </cell>
          <cell r="D112">
            <v>41026</v>
          </cell>
        </row>
        <row r="113">
          <cell r="A113" t="str">
            <v>KoFC-LB Pioneer Champ 2010-10호 투자조합</v>
          </cell>
          <cell r="B113" t="str">
            <v>현금분배</v>
          </cell>
          <cell r="C113">
            <v>2554200000</v>
          </cell>
          <cell r="D113">
            <v>41205</v>
          </cell>
        </row>
        <row r="114">
          <cell r="A114" t="str">
            <v>KoFC-LB Pioneer Champ 2010-10호 투자조합</v>
          </cell>
          <cell r="B114" t="str">
            <v>현금분배</v>
          </cell>
          <cell r="C114">
            <v>1003200000</v>
          </cell>
          <cell r="D114">
            <v>41263</v>
          </cell>
        </row>
        <row r="115">
          <cell r="A115" t="str">
            <v>KoFC-LB Pioneer Champ 2010-10호 투자조합</v>
          </cell>
          <cell r="B115" t="str">
            <v>현금분배</v>
          </cell>
          <cell r="C115">
            <v>1980000000</v>
          </cell>
          <cell r="D115">
            <v>41472</v>
          </cell>
        </row>
        <row r="116">
          <cell r="A116" t="str">
            <v>KoFC-LB Pioneer Champ 2010-10호 투자조합</v>
          </cell>
          <cell r="B116" t="str">
            <v>현금분배</v>
          </cell>
          <cell r="C116">
            <v>7722000000</v>
          </cell>
          <cell r="D116">
            <v>41631</v>
          </cell>
        </row>
        <row r="117">
          <cell r="A117" t="str">
            <v>KoFC-LB Pioneer Champ 2010-10호 투자조합</v>
          </cell>
          <cell r="B117" t="str">
            <v>현금분배</v>
          </cell>
          <cell r="C117">
            <v>2310000000</v>
          </cell>
          <cell r="D117">
            <v>41887</v>
          </cell>
        </row>
        <row r="118">
          <cell r="A118" t="str">
            <v>KoFC-LB Pioneer Champ 2010-10호 투자조합</v>
          </cell>
          <cell r="B118" t="str">
            <v>현금분배</v>
          </cell>
          <cell r="C118">
            <v>1485000000</v>
          </cell>
          <cell r="D118">
            <v>42114</v>
          </cell>
        </row>
        <row r="119">
          <cell r="A119" t="str">
            <v>KoFC-LB Pioneer Champ 2010-10호 투자조합</v>
          </cell>
          <cell r="B119" t="str">
            <v>현금분배</v>
          </cell>
          <cell r="C119">
            <v>2640000000</v>
          </cell>
          <cell r="D119">
            <v>42180</v>
          </cell>
        </row>
        <row r="120">
          <cell r="A120" t="str">
            <v>KoFC-LB Pioneer Champ 2010-10호 투자조합</v>
          </cell>
          <cell r="B120" t="str">
            <v>현금분배</v>
          </cell>
          <cell r="C120">
            <v>3960000000</v>
          </cell>
          <cell r="D120">
            <v>42459</v>
          </cell>
        </row>
        <row r="121">
          <cell r="A121" t="str">
            <v>KoFC-LB Pioneer Champ 2010-10호 투자조합</v>
          </cell>
          <cell r="B121" t="str">
            <v>가상분배</v>
          </cell>
          <cell r="C121">
            <v>2501000000</v>
          </cell>
          <cell r="D121">
            <v>42825</v>
          </cell>
        </row>
        <row r="122">
          <cell r="A122" t="str">
            <v>LB 크로스보더 펀드 Ⅱ</v>
          </cell>
          <cell r="B122" t="str">
            <v>납입</v>
          </cell>
          <cell r="C122">
            <v>-14300000000</v>
          </cell>
          <cell r="D122">
            <v>40561</v>
          </cell>
        </row>
        <row r="123">
          <cell r="A123" t="str">
            <v>LB 크로스보더 펀드 Ⅱ</v>
          </cell>
          <cell r="B123" t="str">
            <v>납입</v>
          </cell>
          <cell r="C123">
            <v>-14300000000</v>
          </cell>
          <cell r="D123">
            <v>41019</v>
          </cell>
        </row>
        <row r="124">
          <cell r="A124" t="str">
            <v>LB 크로스보더 펀드 Ⅱ</v>
          </cell>
          <cell r="B124" t="str">
            <v>납입</v>
          </cell>
          <cell r="C124">
            <v>-14300000000</v>
          </cell>
          <cell r="D124">
            <v>41239</v>
          </cell>
        </row>
        <row r="125">
          <cell r="A125" t="str">
            <v>LB 크로스보더 펀드 Ⅱ</v>
          </cell>
          <cell r="B125" t="str">
            <v>현금분배</v>
          </cell>
          <cell r="C125">
            <v>3131700000</v>
          </cell>
          <cell r="D125">
            <v>41635</v>
          </cell>
        </row>
        <row r="126">
          <cell r="A126" t="str">
            <v>LB 크로스보더 펀드 Ⅱ</v>
          </cell>
          <cell r="B126" t="str">
            <v>납입</v>
          </cell>
          <cell r="C126">
            <v>-14300000000</v>
          </cell>
          <cell r="D126">
            <v>41674</v>
          </cell>
        </row>
        <row r="127">
          <cell r="A127" t="str">
            <v>LB 크로스보더 펀드 Ⅱ</v>
          </cell>
          <cell r="B127" t="str">
            <v>납입</v>
          </cell>
          <cell r="C127">
            <v>-14300000000</v>
          </cell>
          <cell r="D127">
            <v>41886</v>
          </cell>
        </row>
        <row r="128">
          <cell r="A128" t="str">
            <v>LB 크로스보더 펀드 Ⅱ</v>
          </cell>
          <cell r="B128" t="str">
            <v>현금분배</v>
          </cell>
          <cell r="C128">
            <v>9795500000</v>
          </cell>
          <cell r="D128">
            <v>42002</v>
          </cell>
        </row>
        <row r="129">
          <cell r="A129" t="str">
            <v>LB 크로스보더 펀드 Ⅱ</v>
          </cell>
          <cell r="B129" t="str">
            <v>현금분배</v>
          </cell>
          <cell r="C129">
            <v>24310000000</v>
          </cell>
          <cell r="D129">
            <v>42117</v>
          </cell>
        </row>
        <row r="130">
          <cell r="A130" t="str">
            <v>LB 크로스보더 펀드 Ⅱ</v>
          </cell>
          <cell r="B130" t="str">
            <v>현금분배</v>
          </cell>
          <cell r="C130">
            <v>5005000000</v>
          </cell>
          <cell r="D130">
            <v>42201</v>
          </cell>
        </row>
        <row r="131">
          <cell r="A131" t="str">
            <v>LB 크로스보더 펀드 Ⅱ</v>
          </cell>
          <cell r="B131" t="str">
            <v>현금분배</v>
          </cell>
          <cell r="C131">
            <v>10839400000</v>
          </cell>
          <cell r="D131">
            <v>42251</v>
          </cell>
        </row>
        <row r="132">
          <cell r="A132" t="str">
            <v>LB 크로스보더 펀드 Ⅱ</v>
          </cell>
          <cell r="B132" t="str">
            <v>현금분배</v>
          </cell>
          <cell r="C132">
            <v>7436000000</v>
          </cell>
          <cell r="D132">
            <v>42381</v>
          </cell>
        </row>
        <row r="133">
          <cell r="A133" t="str">
            <v>LB 크로스보더 펀드 Ⅱ</v>
          </cell>
          <cell r="B133" t="str">
            <v>현금분배</v>
          </cell>
          <cell r="C133">
            <v>14266862942</v>
          </cell>
          <cell r="D133">
            <v>42598</v>
          </cell>
        </row>
        <row r="134">
          <cell r="A134" t="str">
            <v>LB 크로스보더 펀드 Ⅱ</v>
          </cell>
          <cell r="B134" t="str">
            <v>현금분배</v>
          </cell>
          <cell r="C134">
            <v>3718000000</v>
          </cell>
          <cell r="D134">
            <v>42825</v>
          </cell>
        </row>
        <row r="135">
          <cell r="A135" t="str">
            <v>LB 크로스보더 펀드 Ⅱ</v>
          </cell>
          <cell r="B135" t="str">
            <v>가상분배</v>
          </cell>
          <cell r="C135">
            <v>49864014456</v>
          </cell>
          <cell r="D135">
            <v>42825</v>
          </cell>
        </row>
        <row r="136">
          <cell r="A136" t="str">
            <v>KoFC-LB Pioneer Champ 2011-4호 투자조합</v>
          </cell>
          <cell r="B136" t="str">
            <v>납입</v>
          </cell>
          <cell r="C136">
            <v>-14320000000</v>
          </cell>
          <cell r="D136">
            <v>40898</v>
          </cell>
        </row>
        <row r="137">
          <cell r="A137" t="str">
            <v>KoFC-LB Pioneer Champ 2011-4호 투자조합</v>
          </cell>
          <cell r="B137" t="str">
            <v>납입</v>
          </cell>
          <cell r="C137">
            <v>-5012000000</v>
          </cell>
          <cell r="D137">
            <v>41383</v>
          </cell>
        </row>
        <row r="138">
          <cell r="A138" t="str">
            <v>KoFC-LB Pioneer Champ 2011-4호 투자조합</v>
          </cell>
          <cell r="B138" t="str">
            <v>납입</v>
          </cell>
          <cell r="C138">
            <v>-5012000000</v>
          </cell>
          <cell r="D138">
            <v>41436</v>
          </cell>
        </row>
        <row r="139">
          <cell r="A139" t="str">
            <v>KoFC-LB Pioneer Champ 2011-4호 투자조합</v>
          </cell>
          <cell r="B139" t="str">
            <v>납입</v>
          </cell>
          <cell r="C139">
            <v>-3222000000</v>
          </cell>
          <cell r="D139">
            <v>41585</v>
          </cell>
        </row>
        <row r="140">
          <cell r="A140" t="str">
            <v>KoFC-LB Pioneer Champ 2011-4호 투자조합</v>
          </cell>
          <cell r="B140" t="str">
            <v>납입</v>
          </cell>
          <cell r="C140">
            <v>-2506000000</v>
          </cell>
          <cell r="D140">
            <v>41632</v>
          </cell>
        </row>
        <row r="141">
          <cell r="A141" t="str">
            <v>KoFC-LB Pioneer Champ 2011-4호 투자조합</v>
          </cell>
          <cell r="B141" t="str">
            <v>납입</v>
          </cell>
          <cell r="C141">
            <v>-2506000000</v>
          </cell>
          <cell r="D141">
            <v>41758</v>
          </cell>
        </row>
        <row r="142">
          <cell r="A142" t="str">
            <v>KoFC-LB Pioneer Champ 2011-4호 투자조합</v>
          </cell>
          <cell r="B142" t="str">
            <v>납입</v>
          </cell>
          <cell r="C142">
            <v>-5584800000</v>
          </cell>
          <cell r="D142">
            <v>41901</v>
          </cell>
        </row>
        <row r="143">
          <cell r="A143" t="str">
            <v>KoFC-LB Pioneer Champ 2011-4호 투자조합</v>
          </cell>
          <cell r="B143" t="str">
            <v>납입</v>
          </cell>
          <cell r="C143">
            <v>-4009600000</v>
          </cell>
          <cell r="D143">
            <v>41948</v>
          </cell>
        </row>
        <row r="144">
          <cell r="A144" t="str">
            <v>KoFC-LB Pioneer Champ 2011-4호 투자조합</v>
          </cell>
          <cell r="B144" t="str">
            <v>납입</v>
          </cell>
          <cell r="C144">
            <v>-2219600000</v>
          </cell>
          <cell r="D144">
            <v>41992</v>
          </cell>
        </row>
        <row r="145">
          <cell r="A145" t="str">
            <v>KoFC-LB Pioneer Champ 2011-4호 투자조합</v>
          </cell>
          <cell r="B145" t="str">
            <v>납입</v>
          </cell>
          <cell r="C145">
            <v>-4654000000</v>
          </cell>
          <cell r="D145">
            <v>42058</v>
          </cell>
        </row>
        <row r="146">
          <cell r="A146" t="str">
            <v>KoFC-LB Pioneer Champ 2011-4호 투자조합</v>
          </cell>
          <cell r="B146" t="str">
            <v>납입</v>
          </cell>
          <cell r="C146">
            <v>-2864000000</v>
          </cell>
          <cell r="D146">
            <v>42095</v>
          </cell>
        </row>
        <row r="147">
          <cell r="A147" t="str">
            <v>KoFC-LB Pioneer Champ 2011-4호 투자조합</v>
          </cell>
          <cell r="B147" t="str">
            <v>납입</v>
          </cell>
          <cell r="C147">
            <v>-2148000000</v>
          </cell>
          <cell r="D147" t="str">
            <v>2015-04-29</v>
          </cell>
        </row>
        <row r="148">
          <cell r="A148" t="str">
            <v>KoFC-LB Pioneer Champ 2011-4호 투자조합</v>
          </cell>
          <cell r="B148" t="str">
            <v>납입</v>
          </cell>
          <cell r="C148">
            <v>-2148000000</v>
          </cell>
          <cell r="D148" t="str">
            <v>2015-05-26</v>
          </cell>
        </row>
        <row r="149">
          <cell r="A149" t="str">
            <v>KoFC-LB Pioneer Champ 2011-4호 투자조합</v>
          </cell>
          <cell r="B149" t="str">
            <v>현금분배</v>
          </cell>
          <cell r="C149">
            <v>2148000000</v>
          </cell>
          <cell r="D149" t="str">
            <v>2015-06-25</v>
          </cell>
        </row>
        <row r="150">
          <cell r="A150" t="str">
            <v>KoFC-LB Pioneer Champ 2011-4호 투자조합</v>
          </cell>
          <cell r="B150" t="str">
            <v>납입</v>
          </cell>
          <cell r="C150">
            <v>-2148000000</v>
          </cell>
          <cell r="D150" t="str">
            <v>2015-09-02</v>
          </cell>
        </row>
        <row r="151">
          <cell r="A151" t="str">
            <v>KoFC-LB Pioneer Champ 2011-4호 투자조합</v>
          </cell>
          <cell r="B151" t="str">
            <v>납입</v>
          </cell>
          <cell r="C151">
            <v>-2506000000</v>
          </cell>
          <cell r="D151" t="str">
            <v>2015-09-18</v>
          </cell>
        </row>
        <row r="152">
          <cell r="A152" t="str">
            <v>KoFC-LB Pioneer Champ 2011-4호 투자조합</v>
          </cell>
          <cell r="B152" t="str">
            <v>납입</v>
          </cell>
          <cell r="C152">
            <v>-5012000000</v>
          </cell>
          <cell r="D152" t="str">
            <v>2015-10-27</v>
          </cell>
        </row>
        <row r="153">
          <cell r="A153" t="str">
            <v>KoFC-LB Pioneer Champ 2011-4호 투자조합</v>
          </cell>
          <cell r="B153" t="str">
            <v>현금분배</v>
          </cell>
          <cell r="C153">
            <v>4296000000</v>
          </cell>
          <cell r="D153" t="str">
            <v>2015-11-23</v>
          </cell>
        </row>
        <row r="154">
          <cell r="A154" t="str">
            <v>KoFC-LB Pioneer Champ 2011-4호 투자조합</v>
          </cell>
          <cell r="B154" t="str">
            <v>납입</v>
          </cell>
          <cell r="C154">
            <v>-2148000000</v>
          </cell>
          <cell r="D154" t="str">
            <v>2015-12-24</v>
          </cell>
        </row>
        <row r="155">
          <cell r="A155" t="str">
            <v>KoFC-LB Pioneer Champ 2011-4호 투자조합</v>
          </cell>
          <cell r="B155" t="str">
            <v>현금분배</v>
          </cell>
          <cell r="C155">
            <v>14320000000</v>
          </cell>
          <cell r="D155" t="str">
            <v>2016-02-02</v>
          </cell>
        </row>
        <row r="156">
          <cell r="A156" t="str">
            <v>KoFC-LB Pioneer Champ 2011-4호 투자조합</v>
          </cell>
          <cell r="B156" t="str">
            <v>현금분배</v>
          </cell>
          <cell r="C156">
            <v>7518000000</v>
          </cell>
          <cell r="D156" t="str">
            <v>2016-03-30</v>
          </cell>
        </row>
        <row r="157">
          <cell r="A157" t="str">
            <v>KoFC-LB Pioneer Champ 2011-4호 투자조합</v>
          </cell>
          <cell r="B157" t="str">
            <v>현금분배</v>
          </cell>
          <cell r="C157">
            <v>6086000000</v>
          </cell>
          <cell r="D157" t="str">
            <v>2016-05-02</v>
          </cell>
        </row>
        <row r="158">
          <cell r="A158" t="str">
            <v>KoFC-LB Pioneer Champ 2011-4호 투자조합</v>
          </cell>
          <cell r="B158" t="str">
            <v>현금분배</v>
          </cell>
          <cell r="C158">
            <v>10003228520</v>
          </cell>
          <cell r="D158">
            <v>42598</v>
          </cell>
        </row>
        <row r="159">
          <cell r="A159" t="str">
            <v>KoFC-LB Pioneer Champ 2011-4호 투자조합</v>
          </cell>
          <cell r="B159" t="str">
            <v>현금분배</v>
          </cell>
          <cell r="C159">
            <v>7876000000</v>
          </cell>
          <cell r="D159">
            <v>42677</v>
          </cell>
        </row>
        <row r="160">
          <cell r="A160" t="str">
            <v>KoFC-LB Pioneer Champ 2011-4호 투자조합</v>
          </cell>
          <cell r="B160" t="str">
            <v>현금분배</v>
          </cell>
          <cell r="C160">
            <v>2362800000</v>
          </cell>
          <cell r="D160">
            <v>42825</v>
          </cell>
        </row>
        <row r="161">
          <cell r="A161" t="str">
            <v>KoFC-LB Pioneer Champ 2011-4호 투자조합</v>
          </cell>
          <cell r="B161" t="str">
            <v>가상분배</v>
          </cell>
          <cell r="C161">
            <v>72966413587</v>
          </cell>
          <cell r="D161">
            <v>42825</v>
          </cell>
        </row>
        <row r="162">
          <cell r="A162" t="str">
            <v>NH-LB Growth Champ 2011-4 PEF</v>
          </cell>
          <cell r="B162" t="str">
            <v>납입</v>
          </cell>
          <cell r="C162">
            <v>-10185000000</v>
          </cell>
          <cell r="D162">
            <v>41171</v>
          </cell>
        </row>
        <row r="163">
          <cell r="A163" t="str">
            <v>NH-LB Growth Champ 2011-4 PEF</v>
          </cell>
          <cell r="B163" t="str">
            <v>납입</v>
          </cell>
          <cell r="C163">
            <v>-20700000000</v>
          </cell>
          <cell r="D163">
            <v>41320</v>
          </cell>
        </row>
        <row r="164">
          <cell r="A164" t="str">
            <v>NH-LB Growth Champ 2011-4 PEF</v>
          </cell>
          <cell r="B164" t="str">
            <v>납입</v>
          </cell>
          <cell r="C164">
            <v>-25095000000</v>
          </cell>
          <cell r="D164">
            <v>41402</v>
          </cell>
        </row>
        <row r="165">
          <cell r="A165" t="str">
            <v>NH-LB Growth Champ 2011-4 PEF</v>
          </cell>
          <cell r="B165" t="str">
            <v>납입</v>
          </cell>
          <cell r="C165">
            <v>-1455000000</v>
          </cell>
          <cell r="D165">
            <v>41730</v>
          </cell>
        </row>
        <row r="166">
          <cell r="A166" t="str">
            <v>NH-LB Growth Champ 2011-4 PEF</v>
          </cell>
          <cell r="B166" t="str">
            <v>납입</v>
          </cell>
          <cell r="C166">
            <v>-20100000000</v>
          </cell>
          <cell r="D166">
            <v>41816</v>
          </cell>
        </row>
        <row r="167">
          <cell r="A167" t="str">
            <v>NH-LB Growth Champ 2011-4 PEF</v>
          </cell>
          <cell r="B167" t="str">
            <v>현금분배</v>
          </cell>
          <cell r="C167">
            <v>25778533500</v>
          </cell>
          <cell r="D167">
            <v>41862</v>
          </cell>
        </row>
        <row r="168">
          <cell r="A168" t="str">
            <v>NH-LB Growth Champ 2011-4 PEF</v>
          </cell>
          <cell r="B168" t="str">
            <v>현금분배</v>
          </cell>
          <cell r="C168">
            <v>5264875500</v>
          </cell>
          <cell r="D168">
            <v>41912</v>
          </cell>
        </row>
        <row r="169">
          <cell r="A169" t="str">
            <v>NH-LB Growth Champ 2011-4 PEF</v>
          </cell>
          <cell r="B169" t="str">
            <v>납입</v>
          </cell>
          <cell r="C169">
            <v>-1279500000</v>
          </cell>
          <cell r="D169">
            <v>42109</v>
          </cell>
        </row>
        <row r="170">
          <cell r="A170" t="str">
            <v>NH-LB Growth Champ 2011-4 PEF</v>
          </cell>
          <cell r="B170" t="str">
            <v>현금분배</v>
          </cell>
          <cell r="C170">
            <v>6519240000</v>
          </cell>
          <cell r="D170">
            <v>42171</v>
          </cell>
        </row>
        <row r="171">
          <cell r="A171" t="str">
            <v>NH-LB Growth Champ 2011-4 PEF</v>
          </cell>
          <cell r="B171" t="str">
            <v>납입</v>
          </cell>
          <cell r="C171">
            <v>-40800000000</v>
          </cell>
          <cell r="D171">
            <v>42310</v>
          </cell>
        </row>
        <row r="172">
          <cell r="A172" t="str">
            <v>NH-LB Growth Champ 2011-4 PEF</v>
          </cell>
          <cell r="B172" t="str">
            <v>현금분배</v>
          </cell>
          <cell r="C172">
            <v>25418823000</v>
          </cell>
          <cell r="D172">
            <v>42362</v>
          </cell>
        </row>
        <row r="173">
          <cell r="A173" t="str">
            <v>NH-LB Growth Champ 2011-4 PEF</v>
          </cell>
          <cell r="B173" t="str">
            <v>현금분배</v>
          </cell>
          <cell r="C173">
            <v>1381066500</v>
          </cell>
          <cell r="D173">
            <v>42493</v>
          </cell>
        </row>
        <row r="174">
          <cell r="A174" t="str">
            <v>NH-LB Growth Champ 2011-4 PEF</v>
          </cell>
          <cell r="B174" t="str">
            <v>납입</v>
          </cell>
          <cell r="C174">
            <v>-22814000000</v>
          </cell>
          <cell r="D174">
            <v>42571</v>
          </cell>
        </row>
        <row r="175">
          <cell r="A175" t="str">
            <v>NH-LB Growth Champ 2011-4 PEF</v>
          </cell>
          <cell r="B175" t="str">
            <v>납입</v>
          </cell>
          <cell r="C175">
            <v>-6000000000</v>
          </cell>
          <cell r="D175">
            <v>42605</v>
          </cell>
        </row>
        <row r="176">
          <cell r="A176" t="str">
            <v>NH-LB Growth Champ 2011-4 PEF</v>
          </cell>
          <cell r="B176" t="str">
            <v>현금분배</v>
          </cell>
          <cell r="C176">
            <v>8037430500</v>
          </cell>
          <cell r="D176">
            <v>42760</v>
          </cell>
        </row>
        <row r="177">
          <cell r="A177" t="str">
            <v>NH-LB Growth Champ 2011-4 PEF</v>
          </cell>
          <cell r="B177" t="str">
            <v>현금분배</v>
          </cell>
          <cell r="C177">
            <v>4827999000</v>
          </cell>
          <cell r="D177">
            <v>42825</v>
          </cell>
        </row>
        <row r="178">
          <cell r="A178" t="str">
            <v>NH-LB Growth Champ 2011-4 PEF</v>
          </cell>
          <cell r="B178" t="str">
            <v>가상분배</v>
          </cell>
          <cell r="C178">
            <v>81983009389.999985</v>
          </cell>
          <cell r="D178">
            <v>42825</v>
          </cell>
        </row>
        <row r="179">
          <cell r="A179" t="str">
            <v>미래창조LB선도기업 투자펀드 20호</v>
          </cell>
          <cell r="B179" t="str">
            <v>납입</v>
          </cell>
          <cell r="C179">
            <v>-10570000000</v>
          </cell>
          <cell r="D179">
            <v>41697</v>
          </cell>
        </row>
        <row r="180">
          <cell r="A180" t="str">
            <v>미래창조LB선도기업 투자펀드 20호</v>
          </cell>
          <cell r="B180" t="str">
            <v>현금분배</v>
          </cell>
          <cell r="C180">
            <v>25350589</v>
          </cell>
          <cell r="D180">
            <v>41726</v>
          </cell>
        </row>
        <row r="181">
          <cell r="A181" t="str">
            <v>미래창조LB선도기업 투자펀드 20호</v>
          </cell>
          <cell r="B181" t="str">
            <v>납입</v>
          </cell>
          <cell r="C181">
            <v>-1020000000</v>
          </cell>
          <cell r="D181">
            <v>41726</v>
          </cell>
        </row>
        <row r="182">
          <cell r="A182" t="str">
            <v>미래창조LB선도기업 투자펀드 20호</v>
          </cell>
          <cell r="B182" t="str">
            <v>납입</v>
          </cell>
          <cell r="C182">
            <v>-10431000000</v>
          </cell>
          <cell r="D182">
            <v>41837</v>
          </cell>
        </row>
        <row r="183">
          <cell r="A183" t="str">
            <v>미래창조LB선도기업 투자펀드 20호</v>
          </cell>
          <cell r="B183" t="str">
            <v>납입</v>
          </cell>
          <cell r="C183">
            <v>-10431000000</v>
          </cell>
          <cell r="D183">
            <v>41933</v>
          </cell>
        </row>
        <row r="184">
          <cell r="A184" t="str">
            <v>미래창조LB선도기업 투자펀드 20호</v>
          </cell>
          <cell r="B184" t="str">
            <v>납입</v>
          </cell>
          <cell r="C184">
            <v>-10431000000</v>
          </cell>
          <cell r="D184">
            <v>41988</v>
          </cell>
        </row>
        <row r="185">
          <cell r="A185" t="str">
            <v>미래창조LB선도기업 투자펀드 20호</v>
          </cell>
          <cell r="B185" t="str">
            <v>납입</v>
          </cell>
          <cell r="C185">
            <v>-10431000000</v>
          </cell>
          <cell r="D185">
            <v>42081</v>
          </cell>
        </row>
        <row r="186">
          <cell r="A186" t="str">
            <v>미래창조LB선도기업 투자펀드 20호</v>
          </cell>
          <cell r="B186" t="str">
            <v>납입</v>
          </cell>
          <cell r="C186">
            <v>-10431000000</v>
          </cell>
          <cell r="D186">
            <v>42144</v>
          </cell>
        </row>
        <row r="187">
          <cell r="A187" t="str">
            <v>미래창조LB선도기업 투자펀드 20호</v>
          </cell>
          <cell r="B187" t="str">
            <v>납입</v>
          </cell>
          <cell r="C187">
            <v>-10431000000</v>
          </cell>
          <cell r="D187">
            <v>42247</v>
          </cell>
        </row>
        <row r="188">
          <cell r="A188" t="str">
            <v>미래창조LB선도기업 투자펀드 20호</v>
          </cell>
          <cell r="B188" t="str">
            <v>납입</v>
          </cell>
          <cell r="C188">
            <v>-10431000000</v>
          </cell>
          <cell r="D188">
            <v>42283</v>
          </cell>
        </row>
        <row r="189">
          <cell r="A189" t="str">
            <v>미래창조LB선도기업 투자펀드 20호</v>
          </cell>
          <cell r="B189" t="str">
            <v>납입</v>
          </cell>
          <cell r="C189">
            <v>-10431000000</v>
          </cell>
          <cell r="D189">
            <v>42373</v>
          </cell>
        </row>
        <row r="190">
          <cell r="A190" t="str">
            <v>미래창조LB선도기업 투자펀드 20호</v>
          </cell>
          <cell r="B190" t="str">
            <v>현금분배</v>
          </cell>
          <cell r="C190">
            <v>7185800000</v>
          </cell>
          <cell r="D190">
            <v>42381</v>
          </cell>
        </row>
        <row r="191">
          <cell r="A191" t="str">
            <v>미래창조LB선도기업 투자펀드 20호</v>
          </cell>
          <cell r="B191" t="str">
            <v>납입</v>
          </cell>
          <cell r="C191">
            <v>-10431000000</v>
          </cell>
          <cell r="D191">
            <v>42642</v>
          </cell>
        </row>
        <row r="192">
          <cell r="A192" t="str">
            <v>미래창조LB선도기업 투자펀드 20호</v>
          </cell>
          <cell r="B192" t="str">
            <v>현금분배</v>
          </cell>
          <cell r="C192">
            <v>7649400000</v>
          </cell>
          <cell r="D192">
            <v>42677</v>
          </cell>
        </row>
        <row r="193">
          <cell r="A193" t="str">
            <v>미래창조LB선도기업 투자펀드 20호</v>
          </cell>
          <cell r="B193" t="str">
            <v>가상분배</v>
          </cell>
          <cell r="C193">
            <v>166158983281.00003</v>
          </cell>
          <cell r="D193">
            <v>42825</v>
          </cell>
        </row>
        <row r="194">
          <cell r="A194" t="str">
            <v>창조경제바이오펀드</v>
          </cell>
          <cell r="B194" t="str">
            <v>납입</v>
          </cell>
          <cell r="C194">
            <v>-2022000000</v>
          </cell>
          <cell r="D194">
            <v>42151</v>
          </cell>
        </row>
        <row r="195">
          <cell r="A195" t="str">
            <v>창조경제바이오펀드</v>
          </cell>
          <cell r="B195" t="str">
            <v>납입</v>
          </cell>
          <cell r="C195">
            <v>-2022000000</v>
          </cell>
          <cell r="D195">
            <v>42311</v>
          </cell>
        </row>
        <row r="196">
          <cell r="A196" t="str">
            <v>창조경제바이오펀드</v>
          </cell>
          <cell r="B196" t="str">
            <v>납입</v>
          </cell>
          <cell r="C196">
            <v>-2022000000</v>
          </cell>
          <cell r="D196">
            <v>42592</v>
          </cell>
        </row>
        <row r="197">
          <cell r="A197" t="str">
            <v>창조경제바이오펀드</v>
          </cell>
          <cell r="B197" t="str">
            <v>가상분배</v>
          </cell>
          <cell r="C197">
            <v>7042916600</v>
          </cell>
          <cell r="D197">
            <v>42825</v>
          </cell>
        </row>
        <row r="198">
          <cell r="A198" t="str">
            <v>H&amp;CK LB PEF</v>
          </cell>
          <cell r="B198" t="str">
            <v>납입</v>
          </cell>
          <cell r="C198">
            <v>-21000000000</v>
          </cell>
          <cell r="D198">
            <v>42311</v>
          </cell>
        </row>
        <row r="199">
          <cell r="A199" t="str">
            <v>H&amp;CK LB PEF</v>
          </cell>
          <cell r="B199" t="str">
            <v>현금분배</v>
          </cell>
          <cell r="C199">
            <v>965200000</v>
          </cell>
          <cell r="D199">
            <v>42493</v>
          </cell>
        </row>
        <row r="200">
          <cell r="A200" t="str">
            <v>H&amp;CK LB PEF</v>
          </cell>
          <cell r="B200" t="str">
            <v>현금분배</v>
          </cell>
          <cell r="C200">
            <v>3669280000</v>
          </cell>
          <cell r="D200">
            <v>42825</v>
          </cell>
        </row>
        <row r="201">
          <cell r="A201" t="str">
            <v>H&amp;CK LB PEF</v>
          </cell>
          <cell r="B201" t="str">
            <v>가상분배</v>
          </cell>
          <cell r="C201">
            <v>20650000000</v>
          </cell>
          <cell r="D201">
            <v>42825</v>
          </cell>
        </row>
        <row r="202">
          <cell r="A202" t="str">
            <v>충북창조경제혁신펀드</v>
          </cell>
          <cell r="B202" t="str">
            <v>납입</v>
          </cell>
          <cell r="C202">
            <v>-6200000000</v>
          </cell>
          <cell r="D202">
            <v>42304</v>
          </cell>
        </row>
        <row r="203">
          <cell r="A203" t="str">
            <v>충북창조경제혁신펀드</v>
          </cell>
          <cell r="B203" t="str">
            <v>납입</v>
          </cell>
          <cell r="C203">
            <v>-12400000000</v>
          </cell>
          <cell r="D203">
            <v>42458</v>
          </cell>
        </row>
        <row r="204">
          <cell r="A204" t="str">
            <v>충북창조경제혁신펀드</v>
          </cell>
          <cell r="B204" t="str">
            <v>납입</v>
          </cell>
          <cell r="C204">
            <v>-6200000000</v>
          </cell>
          <cell r="D204">
            <v>42824</v>
          </cell>
        </row>
        <row r="205">
          <cell r="A205" t="str">
            <v>충북창조경제혁신펀드</v>
          </cell>
          <cell r="B205" t="str">
            <v>가상분배</v>
          </cell>
          <cell r="C205">
            <v>24072000000</v>
          </cell>
          <cell r="D205">
            <v>42825</v>
          </cell>
        </row>
        <row r="206">
          <cell r="A206" t="str">
            <v>LB글로벌익스팬션투자조합</v>
          </cell>
          <cell r="B206" t="str">
            <v>납입</v>
          </cell>
          <cell r="C206">
            <v>-16300000000</v>
          </cell>
          <cell r="D206">
            <v>42422</v>
          </cell>
        </row>
        <row r="207">
          <cell r="A207" t="str">
            <v>LB글로벌익스팬션투자조합</v>
          </cell>
          <cell r="B207" t="str">
            <v>납입</v>
          </cell>
          <cell r="C207">
            <v>-4238000000</v>
          </cell>
          <cell r="D207">
            <v>42488</v>
          </cell>
        </row>
        <row r="208">
          <cell r="A208" t="str">
            <v>LB글로벌익스팬션투자조합</v>
          </cell>
          <cell r="B208" t="str">
            <v>납입</v>
          </cell>
          <cell r="C208">
            <v>-10432000000</v>
          </cell>
          <cell r="D208">
            <v>42520</v>
          </cell>
        </row>
        <row r="209">
          <cell r="A209" t="str">
            <v>LB글로벌익스팬션투자조합</v>
          </cell>
          <cell r="B209" t="str">
            <v>납입</v>
          </cell>
          <cell r="C209">
            <v>-7335000000</v>
          </cell>
          <cell r="D209">
            <v>42615</v>
          </cell>
        </row>
        <row r="210">
          <cell r="A210" t="str">
            <v>LB글로벌익스팬션투자조합</v>
          </cell>
          <cell r="B210" t="str">
            <v>납입</v>
          </cell>
          <cell r="C210">
            <v>-2288000000</v>
          </cell>
          <cell r="D210">
            <v>42660</v>
          </cell>
        </row>
        <row r="211">
          <cell r="A211" t="str">
            <v>LB글로벌익스팬션투자조합</v>
          </cell>
          <cell r="B211" t="str">
            <v>납입</v>
          </cell>
          <cell r="C211">
            <v>-320000000</v>
          </cell>
          <cell r="D211">
            <v>42661</v>
          </cell>
        </row>
        <row r="212">
          <cell r="A212" t="str">
            <v>LB글로벌익스팬션투자조합</v>
          </cell>
          <cell r="B212" t="str">
            <v>납입</v>
          </cell>
          <cell r="C212">
            <v>-2934000000</v>
          </cell>
          <cell r="D212">
            <v>42706</v>
          </cell>
        </row>
        <row r="213">
          <cell r="A213" t="str">
            <v>LB글로벌익스팬션투자조합</v>
          </cell>
          <cell r="B213" t="str">
            <v>납입</v>
          </cell>
          <cell r="C213">
            <v>-2934000000</v>
          </cell>
          <cell r="D213">
            <v>42727</v>
          </cell>
        </row>
        <row r="214">
          <cell r="A214" t="str">
            <v>LB글로벌익스팬션투자조합</v>
          </cell>
          <cell r="B214" t="str">
            <v>납입</v>
          </cell>
          <cell r="C214">
            <v>-2934000000</v>
          </cell>
          <cell r="D214">
            <v>42769</v>
          </cell>
        </row>
        <row r="215">
          <cell r="A215" t="str">
            <v>LB글로벌익스팬션투자조합</v>
          </cell>
          <cell r="B215" t="str">
            <v>납입</v>
          </cell>
          <cell r="C215">
            <v>-2934000000</v>
          </cell>
          <cell r="D215">
            <v>42779</v>
          </cell>
        </row>
        <row r="216">
          <cell r="A216" t="str">
            <v>LB글로벌익스팬션투자조합</v>
          </cell>
          <cell r="B216" t="str">
            <v>납입</v>
          </cell>
          <cell r="C216">
            <v>-7009000000</v>
          </cell>
          <cell r="D216">
            <v>42796</v>
          </cell>
        </row>
        <row r="217">
          <cell r="A217" t="str">
            <v>LB글로벌익스팬션투자조합</v>
          </cell>
          <cell r="B217" t="str">
            <v>가상분배</v>
          </cell>
          <cell r="C217">
            <v>58186444503.000008</v>
          </cell>
          <cell r="D217">
            <v>42825</v>
          </cell>
        </row>
      </sheetData>
      <sheetData sheetId="18"/>
      <sheetData sheetId="19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열제목별 목록값"/>
      <sheetName val="작성요령"/>
      <sheetName val="Self-Check"/>
      <sheetName val="1.1 제안펀드"/>
      <sheetName val="1.2 예상출자내역"/>
      <sheetName val="2.1 제안사 개요"/>
      <sheetName val="2.2 제안사 재무현황"/>
      <sheetName val="2.3 제안사 펀드현황"/>
      <sheetName val="2.4 제안사 투자현황"/>
      <sheetName val="3.1 대표이사&amp;참여인력 개요"/>
      <sheetName val="3.2 참여인력 투자현황"/>
      <sheetName val="3.3 참여인력 학력"/>
      <sheetName val="3.4 대표이사&amp;참여인력 경력"/>
      <sheetName val="4.1 펀드거래"/>
      <sheetName val="4.2 핵심운용인력 변경이력"/>
      <sheetName val="5.1 업무협력 현황"/>
      <sheetName val="5.2 정책펀드 현황"/>
    </sheetNames>
    <sheetDataSet>
      <sheetData sheetId="0">
        <row r="4">
          <cell r="F4" t="str">
            <v>대표펀드매니저</v>
          </cell>
        </row>
        <row r="5">
          <cell r="F5" t="str">
            <v>핵심운용인력</v>
          </cell>
        </row>
        <row r="6">
          <cell r="F6" t="str">
            <v>일반운용인력</v>
          </cell>
        </row>
        <row r="7">
          <cell r="F7" t="str">
            <v>관리인력</v>
          </cell>
        </row>
        <row r="8">
          <cell r="C8" t="str">
            <v>Pre-IPO/코스닥 상장 첨단산업 중소중견기업</v>
          </cell>
        </row>
        <row r="9">
          <cell r="C9" t="str">
            <v>첨단산업 중소중견기업</v>
          </cell>
          <cell r="F9" t="str">
            <v>보통주</v>
          </cell>
        </row>
        <row r="10">
          <cell r="C10" t="str">
            <v>첨단산업 중소중견기업의 M&amp;A</v>
          </cell>
          <cell r="F10" t="str">
            <v>우선주(RCPS포함)</v>
          </cell>
        </row>
        <row r="11">
          <cell r="C11" t="str">
            <v>AI 또는 반도체 산업 영위 중소중견기업</v>
          </cell>
          <cell r="F11" t="str">
            <v>BW</v>
          </cell>
        </row>
        <row r="12">
          <cell r="F12" t="str">
            <v>CB</v>
          </cell>
        </row>
        <row r="13">
          <cell r="F13" t="str">
            <v>기타메자닌증권</v>
          </cell>
        </row>
        <row r="14">
          <cell r="F14" t="str">
            <v>프로젝트투자(문화·컨텐츠 분야 한정)</v>
          </cell>
        </row>
        <row r="15">
          <cell r="F15" t="str">
            <v>일반회사채</v>
          </cell>
        </row>
        <row r="16">
          <cell r="F16" t="str">
            <v>자펀드출자</v>
          </cell>
        </row>
        <row r="17">
          <cell r="F17" t="str">
            <v>대출채권</v>
          </cell>
        </row>
        <row r="18">
          <cell r="F18" t="str">
            <v>대여금</v>
          </cell>
        </row>
        <row r="19">
          <cell r="F19" t="str">
            <v>펀드청산시자본계정투자</v>
          </cell>
        </row>
        <row r="20">
          <cell r="C20" t="str">
            <v>43% 이내</v>
          </cell>
          <cell r="F20" t="str">
            <v>기타</v>
          </cell>
        </row>
        <row r="21">
          <cell r="C21" t="str">
            <v>40% 이내</v>
          </cell>
        </row>
        <row r="22">
          <cell r="C22" t="str">
            <v>54% 이내</v>
          </cell>
        </row>
        <row r="23">
          <cell r="C23" t="str">
            <v>수시납</v>
          </cell>
        </row>
        <row r="24">
          <cell r="C24" t="str">
            <v>분할납</v>
          </cell>
        </row>
        <row r="25">
          <cell r="F25" t="str">
            <v>회수료</v>
          </cell>
        </row>
        <row r="26">
          <cell r="F26" t="str">
            <v>부분회수</v>
          </cell>
        </row>
        <row r="27">
          <cell r="F27" t="str">
            <v>미회수</v>
          </cell>
        </row>
        <row r="28">
          <cell r="F28" t="str">
            <v>장외매각</v>
          </cell>
        </row>
        <row r="29">
          <cell r="F29" t="str">
            <v>장외매각(M&amp;A)</v>
          </cell>
        </row>
        <row r="30">
          <cell r="C30" t="str">
            <v>PE-(가)</v>
          </cell>
          <cell r="F30" t="str">
            <v>코스닥</v>
          </cell>
        </row>
        <row r="31">
          <cell r="C31" t="str">
            <v>PE-(나)</v>
          </cell>
          <cell r="F31" t="str">
            <v>코스피</v>
          </cell>
        </row>
        <row r="32">
          <cell r="C32" t="str">
            <v>PE-(다)</v>
          </cell>
          <cell r="F32" t="str">
            <v>환매</v>
          </cell>
        </row>
        <row r="33">
          <cell r="C33" t="str">
            <v>PE-(라)</v>
          </cell>
          <cell r="F33" t="str">
            <v>운용사자본계정매각</v>
          </cell>
        </row>
        <row r="34">
          <cell r="C34" t="str">
            <v>PE-(마)</v>
          </cell>
          <cell r="F34" t="str">
            <v>상환</v>
          </cell>
        </row>
        <row r="35">
          <cell r="C35" t="str">
            <v>VC-(가)</v>
          </cell>
          <cell r="F35" t="str">
            <v>현물분배</v>
          </cell>
        </row>
        <row r="36">
          <cell r="C36" t="str">
            <v>VC-(나)</v>
          </cell>
          <cell r="F36" t="str">
            <v>기타</v>
          </cell>
        </row>
        <row r="37">
          <cell r="C37" t="str">
            <v>VC-(다)</v>
          </cell>
          <cell r="F37" t="str">
            <v>납입</v>
          </cell>
        </row>
        <row r="38">
          <cell r="C38" t="str">
            <v>VC-(라)</v>
          </cell>
          <cell r="F38" t="str">
            <v>현금분배</v>
          </cell>
        </row>
        <row r="39">
          <cell r="C39" t="str">
            <v>VC-(마)</v>
          </cell>
          <cell r="F39" t="str">
            <v>현물분배</v>
          </cell>
        </row>
        <row r="40">
          <cell r="C40" t="str">
            <v>VC-(바)</v>
          </cell>
          <cell r="F40" t="str">
            <v>성과보수</v>
          </cell>
        </row>
        <row r="41">
          <cell r="C41" t="str">
            <v>VC-(사)</v>
          </cell>
          <cell r="F41" t="str">
            <v>가상분배</v>
          </cell>
        </row>
        <row r="42">
          <cell r="C42" t="str">
            <v>기타-(가)</v>
          </cell>
        </row>
        <row r="43">
          <cell r="C43" t="str">
            <v>기타-(나)</v>
          </cell>
          <cell r="F43" t="str">
            <v>PE펀드계정투자</v>
          </cell>
        </row>
        <row r="44">
          <cell r="C44" t="str">
            <v>기타-(다)</v>
          </cell>
          <cell r="F44" t="str">
            <v>VC펀드계정투자</v>
          </cell>
        </row>
        <row r="45">
          <cell r="C45" t="str">
            <v>기타-(라)</v>
          </cell>
          <cell r="F45" t="str">
            <v>PE고유계정투자</v>
          </cell>
        </row>
        <row r="46">
          <cell r="C46" t="str">
            <v>기타-(마)</v>
          </cell>
          <cell r="F46" t="str">
            <v>VC고유계정투자</v>
          </cell>
        </row>
        <row r="47">
          <cell r="C47" t="str">
            <v>기타-(바)</v>
          </cell>
          <cell r="F47" t="str">
            <v>기타 투자</v>
          </cell>
        </row>
        <row r="48">
          <cell r="C48" t="str">
            <v>기타-(사)</v>
          </cell>
          <cell r="F48" t="str">
            <v>국내설립법인</v>
          </cell>
        </row>
        <row r="49">
          <cell r="C49" t="str">
            <v>블라인드펀드</v>
          </cell>
          <cell r="F49" t="str">
            <v>해외출자법인</v>
          </cell>
        </row>
        <row r="50">
          <cell r="C50" t="str">
            <v>프로젝트펀드</v>
          </cell>
          <cell r="F50" t="str">
            <v>외국법인국내지점</v>
          </cell>
        </row>
        <row r="51">
          <cell r="F51" t="str">
            <v>외국법인</v>
          </cell>
        </row>
        <row r="52">
          <cell r="F52" t="str">
            <v>기타(부동산 및 부실채권 자산의 합계액이 자산총액 50% 이상인 법인 등)</v>
          </cell>
        </row>
        <row r="59">
          <cell r="C59" t="str">
            <v>LOC</v>
          </cell>
        </row>
        <row r="60">
          <cell r="C60" t="str">
            <v>운용사</v>
          </cell>
          <cell r="F60" t="str">
            <v>PE펀드운용</v>
          </cell>
        </row>
        <row r="61">
          <cell r="C61" t="str">
            <v>미정</v>
          </cell>
          <cell r="F61" t="str">
            <v>VC펀드운용</v>
          </cell>
        </row>
        <row r="62">
          <cell r="C62" t="str">
            <v>중소기업창업투자회사</v>
          </cell>
          <cell r="F62" t="str">
            <v>PE고유계정투자</v>
          </cell>
        </row>
        <row r="63">
          <cell r="C63" t="str">
            <v>신기술사업금융회사</v>
          </cell>
          <cell r="F63" t="str">
            <v>VC고유계정투자</v>
          </cell>
        </row>
        <row r="64">
          <cell r="C64" t="str">
            <v>자산운용사</v>
          </cell>
          <cell r="F64" t="str">
            <v>기타투자업무</v>
          </cell>
        </row>
        <row r="65">
          <cell r="C65" t="str">
            <v>은행</v>
          </cell>
          <cell r="F65" t="str">
            <v>비투자업무</v>
          </cell>
        </row>
        <row r="66">
          <cell r="C66" t="str">
            <v>증권사</v>
          </cell>
          <cell r="F66" t="str">
            <v>금융투자기관</v>
          </cell>
        </row>
        <row r="67">
          <cell r="C67" t="str">
            <v>중기특화금융투자회사</v>
          </cell>
          <cell r="F67" t="str">
            <v>기타기관</v>
          </cell>
        </row>
        <row r="68">
          <cell r="C68" t="str">
            <v>금융회사계열 PEF 운용사</v>
          </cell>
          <cell r="F68" t="str">
            <v>제안사의 공동투자</v>
          </cell>
        </row>
        <row r="69">
          <cell r="C69" t="str">
            <v>독립 PEF 운용사</v>
          </cell>
          <cell r="F69" t="str">
            <v>당행 앞 신규거래(인수금융) 소개</v>
          </cell>
        </row>
        <row r="70">
          <cell r="C70" t="str">
            <v>유한회사형 운용사</v>
          </cell>
          <cell r="F70" t="str">
            <v>당행 앞 신규거래(기업대출) 소개</v>
          </cell>
        </row>
        <row r="71">
          <cell r="C71" t="str">
            <v>기타</v>
          </cell>
          <cell r="F71" t="str">
            <v>M&amp;A자문계약 체결</v>
          </cell>
        </row>
        <row r="72">
          <cell r="C72" t="str">
            <v>결성예정</v>
          </cell>
          <cell r="F72" t="str">
            <v>인수금융 주선계약 체결</v>
          </cell>
        </row>
        <row r="73">
          <cell r="C73" t="str">
            <v>운용예정</v>
          </cell>
        </row>
        <row r="74">
          <cell r="C74" t="str">
            <v>운용중</v>
          </cell>
        </row>
        <row r="75">
          <cell r="C75" t="str">
            <v>청산중</v>
          </cell>
        </row>
        <row r="76">
          <cell r="C76" t="str">
            <v>청산료</v>
          </cell>
        </row>
        <row r="77">
          <cell r="C77" t="str">
            <v>제안사내 (타)펀드</v>
          </cell>
          <cell r="F77" t="str">
            <v>중소(벤처)</v>
          </cell>
        </row>
        <row r="78">
          <cell r="C78" t="str">
            <v>타운용사 펀드</v>
          </cell>
          <cell r="F78" t="str">
            <v>중견</v>
          </cell>
        </row>
        <row r="79">
          <cell r="C79" t="str">
            <v>제안사 자본계정</v>
          </cell>
          <cell r="F79" t="str">
            <v>대기업</v>
          </cell>
        </row>
        <row r="80">
          <cell r="C80" t="str">
            <v>타운용사 자본계정</v>
          </cell>
          <cell r="F80" t="str">
            <v>기타</v>
          </cell>
        </row>
        <row r="81">
          <cell r="C81" t="str">
            <v>기타</v>
          </cell>
          <cell r="F81" t="str">
            <v>PE펀드계정</v>
          </cell>
        </row>
        <row r="82">
          <cell r="F82" t="str">
            <v>VC펀드계정</v>
          </cell>
        </row>
        <row r="83">
          <cell r="F83" t="str">
            <v>기타 주식등 투자펀드계정</v>
          </cell>
        </row>
        <row r="84">
          <cell r="F84" t="str">
            <v>PE펀드</v>
          </cell>
        </row>
        <row r="85">
          <cell r="C85" t="str">
            <v>YES</v>
          </cell>
          <cell r="F85" t="str">
            <v>VC펀드</v>
          </cell>
        </row>
        <row r="86">
          <cell r="C86" t="str">
            <v>NO</v>
          </cell>
          <cell r="F86" t="str">
            <v>기타 주식등 투자펀드</v>
          </cell>
        </row>
        <row r="87">
          <cell r="C87" t="str">
            <v>설립</v>
          </cell>
          <cell r="F87" t="str">
            <v>초과수익 이전</v>
          </cell>
        </row>
        <row r="88">
          <cell r="C88" t="str">
            <v>유출</v>
          </cell>
          <cell r="F88" t="str">
            <v>후순위 보강</v>
          </cell>
        </row>
        <row r="89">
          <cell r="C89" t="str">
            <v>유입</v>
          </cell>
          <cell r="F89" t="str">
            <v>선택하지 않음</v>
          </cell>
        </row>
        <row r="90">
          <cell r="C90" t="str">
            <v>기타</v>
          </cell>
        </row>
        <row r="91">
          <cell r="C91" t="str">
            <v>청산시 또는 제안서기준일</v>
          </cell>
        </row>
        <row r="92">
          <cell r="C92" t="str">
            <v>도입</v>
          </cell>
        </row>
        <row r="93">
          <cell r="C93" t="str">
            <v>미도입</v>
          </cell>
        </row>
      </sheetData>
      <sheetData sheetId="1"/>
      <sheetData sheetId="2"/>
      <sheetData sheetId="3">
        <row r="11">
          <cell r="E11">
            <v>46022</v>
          </cell>
        </row>
      </sheetData>
      <sheetData sheetId="4"/>
      <sheetData sheetId="5"/>
      <sheetData sheetId="6"/>
      <sheetData sheetId="7">
        <row r="11">
          <cell r="E11" t="str">
            <v>펀드1호</v>
          </cell>
          <cell r="F11" t="str">
            <v>PE펀드</v>
          </cell>
          <cell r="G11" t="str">
            <v>123-45-67899</v>
          </cell>
          <cell r="H11" t="str">
            <v>결성예정</v>
          </cell>
          <cell r="I11" t="str">
            <v>PE-(가)</v>
          </cell>
          <cell r="J11" t="str">
            <v>프로젝트펀드</v>
          </cell>
          <cell r="K11" t="str">
            <v>일반 중소기업</v>
          </cell>
          <cell r="L11" t="str">
            <v>국내설립법인</v>
          </cell>
          <cell r="M11" t="str">
            <v>보통주</v>
          </cell>
          <cell r="N11" t="str">
            <v>NO</v>
          </cell>
          <cell r="O11">
            <v>3000</v>
          </cell>
          <cell r="P11">
            <v>3000</v>
          </cell>
          <cell r="Q11">
            <v>39814</v>
          </cell>
          <cell r="R11">
            <v>41263</v>
          </cell>
          <cell r="S11">
            <v>42724</v>
          </cell>
          <cell r="T11">
            <v>7.9726027397260273</v>
          </cell>
          <cell r="U11">
            <v>0.1</v>
          </cell>
          <cell r="V11" t="str">
            <v>초과수익의 20%</v>
          </cell>
          <cell r="W11" t="str">
            <v>투자잔액의 3.0%</v>
          </cell>
          <cell r="X11">
            <v>0.32997314929962152</v>
          </cell>
          <cell r="Y11">
            <v>7.0666666666666664</v>
          </cell>
          <cell r="Z11">
            <v>8</v>
          </cell>
          <cell r="AA11">
            <v>25000</v>
          </cell>
          <cell r="AB11">
            <v>25700</v>
          </cell>
          <cell r="AC11">
            <v>5000</v>
          </cell>
          <cell r="AD11">
            <v>3500</v>
          </cell>
          <cell r="AE11">
            <v>17700</v>
          </cell>
          <cell r="AF11">
            <v>0</v>
          </cell>
          <cell r="AL11">
            <v>3500</v>
          </cell>
          <cell r="BB11">
            <v>36892</v>
          </cell>
          <cell r="BC11">
            <v>39814</v>
          </cell>
          <cell r="BM11">
            <v>3</v>
          </cell>
          <cell r="BP11">
            <v>500</v>
          </cell>
          <cell r="BQ11">
            <v>500</v>
          </cell>
          <cell r="BS11">
            <v>500</v>
          </cell>
          <cell r="BT11">
            <v>500</v>
          </cell>
          <cell r="BV11">
            <v>500</v>
          </cell>
          <cell r="BW11">
            <v>500</v>
          </cell>
        </row>
        <row r="12">
          <cell r="E12" t="str">
            <v>펀드2호</v>
          </cell>
          <cell r="F12" t="str">
            <v>VC펀드</v>
          </cell>
          <cell r="G12" t="str">
            <v>000-00-00000</v>
          </cell>
          <cell r="H12" t="str">
            <v>운용중</v>
          </cell>
          <cell r="I12" t="str">
            <v>VC-(나)</v>
          </cell>
          <cell r="J12" t="str">
            <v>블라인드펀드</v>
          </cell>
          <cell r="K12" t="str">
            <v>일반 중소기업</v>
          </cell>
          <cell r="L12" t="str">
            <v>해외출자법인</v>
          </cell>
          <cell r="M12" t="str">
            <v>우선주(RCPS포함)</v>
          </cell>
          <cell r="N12" t="str">
            <v>NO</v>
          </cell>
          <cell r="O12">
            <v>3000</v>
          </cell>
          <cell r="P12">
            <v>2500</v>
          </cell>
          <cell r="Q12">
            <v>40168</v>
          </cell>
          <cell r="R12">
            <v>41628</v>
          </cell>
          <cell r="S12">
            <v>43089</v>
          </cell>
          <cell r="T12">
            <v>8.0027397260273965</v>
          </cell>
          <cell r="U12">
            <v>0.1</v>
          </cell>
          <cell r="V12" t="str">
            <v>초과수익의 20%</v>
          </cell>
          <cell r="W12" t="str">
            <v>투자잔액의 3.0%</v>
          </cell>
          <cell r="X12">
            <v>3.4640803337097167E-2</v>
          </cell>
          <cell r="Y12">
            <v>1.4359999999999999</v>
          </cell>
          <cell r="Z12">
            <v>2</v>
          </cell>
          <cell r="AA12">
            <v>5000</v>
          </cell>
          <cell r="AB12">
            <v>6000</v>
          </cell>
          <cell r="AC12">
            <v>0</v>
          </cell>
          <cell r="AD12">
            <v>0</v>
          </cell>
          <cell r="AE12">
            <v>3590</v>
          </cell>
          <cell r="AF12">
            <v>0</v>
          </cell>
          <cell r="AL12">
            <v>0</v>
          </cell>
          <cell r="BB12">
            <v>36892</v>
          </cell>
          <cell r="BC12">
            <v>39814</v>
          </cell>
          <cell r="BM12">
            <v>0</v>
          </cell>
          <cell r="BP12">
            <v>500</v>
          </cell>
          <cell r="BQ12">
            <v>500</v>
          </cell>
          <cell r="BS12">
            <v>500</v>
          </cell>
          <cell r="BT12">
            <v>500</v>
          </cell>
          <cell r="BV12">
            <v>500</v>
          </cell>
          <cell r="BW12">
            <v>500</v>
          </cell>
        </row>
        <row r="13">
          <cell r="E13" t="str">
            <v>펀드3호</v>
          </cell>
          <cell r="F13" t="str">
            <v>기타 주식등 투자펀드</v>
          </cell>
          <cell r="G13" t="str">
            <v>000-00-00000</v>
          </cell>
          <cell r="H13" t="str">
            <v>청산료</v>
          </cell>
          <cell r="I13" t="str">
            <v>기타-(가)</v>
          </cell>
          <cell r="J13" t="str">
            <v>블라인드펀드</v>
          </cell>
          <cell r="K13" t="str">
            <v>일반 중소기업</v>
          </cell>
          <cell r="L13" t="str">
            <v>외국법인</v>
          </cell>
          <cell r="M13" t="str">
            <v>BW</v>
          </cell>
          <cell r="N13" t="str">
            <v>YES</v>
          </cell>
          <cell r="O13">
            <v>3000</v>
          </cell>
          <cell r="P13">
            <v>3000</v>
          </cell>
          <cell r="Q13">
            <v>40168</v>
          </cell>
          <cell r="R13">
            <v>41628</v>
          </cell>
          <cell r="S13">
            <v>43089</v>
          </cell>
          <cell r="T13">
            <v>8.0027397260273965</v>
          </cell>
          <cell r="U13">
            <v>0.1</v>
          </cell>
          <cell r="V13" t="str">
            <v>초과수익의 20%</v>
          </cell>
          <cell r="W13" t="str">
            <v>투자잔액의 3.0%</v>
          </cell>
          <cell r="X13">
            <v>0.13875514507293707</v>
          </cell>
          <cell r="Y13">
            <v>5.2</v>
          </cell>
          <cell r="Z13">
            <v>0</v>
          </cell>
          <cell r="AA13">
            <v>0</v>
          </cell>
          <cell r="AB13">
            <v>0</v>
          </cell>
          <cell r="AC13">
            <v>0</v>
          </cell>
          <cell r="AD13">
            <v>0</v>
          </cell>
          <cell r="AE13">
            <v>15600</v>
          </cell>
          <cell r="AF13">
            <v>0</v>
          </cell>
          <cell r="AL13">
            <v>0</v>
          </cell>
          <cell r="BB13">
            <v>36892</v>
          </cell>
          <cell r="BC13">
            <v>39814</v>
          </cell>
          <cell r="BM13">
            <v>1</v>
          </cell>
          <cell r="BP13">
            <v>500</v>
          </cell>
          <cell r="BQ13">
            <v>500</v>
          </cell>
          <cell r="BS13">
            <v>500</v>
          </cell>
          <cell r="BT13">
            <v>500</v>
          </cell>
          <cell r="BV13">
            <v>500</v>
          </cell>
          <cell r="BW13">
            <v>500</v>
          </cell>
        </row>
        <row r="14">
          <cell r="E14" t="str">
            <v>펀드4호</v>
          </cell>
          <cell r="F14" t="str">
            <v>기타 주식등 투자펀드</v>
          </cell>
          <cell r="G14" t="str">
            <v>000-00-00000</v>
          </cell>
          <cell r="H14" t="str">
            <v>청산료</v>
          </cell>
          <cell r="I14" t="str">
            <v>기타-(라)</v>
          </cell>
          <cell r="J14" t="str">
            <v>블라인드펀드</v>
          </cell>
          <cell r="K14" t="str">
            <v>일반 중소기업</v>
          </cell>
          <cell r="L14" t="str">
            <v>국내설립법인</v>
          </cell>
          <cell r="M14" t="str">
            <v>보통주</v>
          </cell>
          <cell r="N14" t="str">
            <v>NO</v>
          </cell>
          <cell r="O14">
            <v>3000</v>
          </cell>
          <cell r="P14">
            <v>3000</v>
          </cell>
          <cell r="Q14">
            <v>40168</v>
          </cell>
          <cell r="R14">
            <v>41628</v>
          </cell>
          <cell r="S14">
            <v>43089</v>
          </cell>
          <cell r="T14">
            <v>8.0027397260273965</v>
          </cell>
          <cell r="U14">
            <v>0.1</v>
          </cell>
          <cell r="V14" t="str">
            <v>초과수익의 20%</v>
          </cell>
          <cell r="W14" t="str">
            <v>투자잔액의 3.0%</v>
          </cell>
          <cell r="X14">
            <v>0.43292170047760015</v>
          </cell>
          <cell r="Y14">
            <v>2</v>
          </cell>
          <cell r="Z14">
            <v>0</v>
          </cell>
          <cell r="AA14">
            <v>0</v>
          </cell>
          <cell r="AB14">
            <v>0</v>
          </cell>
          <cell r="AC14">
            <v>0</v>
          </cell>
          <cell r="AD14">
            <v>0</v>
          </cell>
          <cell r="AE14">
            <v>6000</v>
          </cell>
          <cell r="AF14">
            <v>0</v>
          </cell>
          <cell r="AL14">
            <v>0</v>
          </cell>
          <cell r="BB14">
            <v>36892</v>
          </cell>
          <cell r="BC14">
            <v>39814</v>
          </cell>
          <cell r="BM14">
            <v>0</v>
          </cell>
          <cell r="BP14">
            <v>500</v>
          </cell>
          <cell r="BQ14">
            <v>500</v>
          </cell>
          <cell r="BS14">
            <v>500</v>
          </cell>
          <cell r="BT14">
            <v>500</v>
          </cell>
          <cell r="BV14">
            <v>500</v>
          </cell>
          <cell r="BW14">
            <v>500</v>
          </cell>
        </row>
      </sheetData>
      <sheetData sheetId="8">
        <row r="11">
          <cell r="E11" t="str">
            <v>PE펀드계정</v>
          </cell>
          <cell r="F11" t="str">
            <v>펀드1호</v>
          </cell>
          <cell r="G11" t="str">
            <v>123-45-67899</v>
          </cell>
          <cell r="H11" t="str">
            <v>PE-(가)</v>
          </cell>
          <cell r="I11" t="str">
            <v>ABD㈜</v>
          </cell>
          <cell r="J11" t="str">
            <v>국내설립법인</v>
          </cell>
          <cell r="K11" t="str">
            <v>기타</v>
          </cell>
          <cell r="L11">
            <v>39815</v>
          </cell>
          <cell r="M11" t="str">
            <v>대출채권</v>
          </cell>
          <cell r="N11">
            <v>5000</v>
          </cell>
          <cell r="O11" t="str">
            <v>회수료</v>
          </cell>
          <cell r="P11">
            <v>0.02</v>
          </cell>
          <cell r="Q11" t="str">
            <v>타운용사 펀드</v>
          </cell>
          <cell r="R11">
            <v>40526</v>
          </cell>
          <cell r="S11">
            <v>4000</v>
          </cell>
          <cell r="T11">
            <v>1000</v>
          </cell>
          <cell r="U11" t="str">
            <v>코스닥</v>
          </cell>
          <cell r="V11">
            <v>1.9479452054794522</v>
          </cell>
          <cell r="W11" t="str">
            <v>YES</v>
          </cell>
          <cell r="X11">
            <v>2000</v>
          </cell>
          <cell r="Y11" t="str">
            <v>NO</v>
          </cell>
          <cell r="Z11">
            <v>2000</v>
          </cell>
          <cell r="AA11">
            <v>1500</v>
          </cell>
          <cell r="AB11" t="str">
            <v>25.3.31 가결산 금액</v>
          </cell>
        </row>
        <row r="12">
          <cell r="E12" t="str">
            <v>PE펀드계정</v>
          </cell>
          <cell r="F12" t="str">
            <v>펀드1호</v>
          </cell>
          <cell r="G12" t="str">
            <v>123-45-67899</v>
          </cell>
          <cell r="H12" t="str">
            <v>PE-(가)</v>
          </cell>
          <cell r="I12" t="str">
            <v>ABC Inc.</v>
          </cell>
          <cell r="J12" t="str">
            <v>국내설립법인</v>
          </cell>
          <cell r="K12" t="str">
            <v>전자/반도체</v>
          </cell>
          <cell r="L12">
            <v>39816</v>
          </cell>
          <cell r="M12" t="str">
            <v>보통주</v>
          </cell>
          <cell r="N12">
            <v>2000</v>
          </cell>
          <cell r="O12" t="str">
            <v>미회수</v>
          </cell>
          <cell r="S12">
            <v>0</v>
          </cell>
          <cell r="T12">
            <v>0</v>
          </cell>
          <cell r="V12" t="str">
            <v/>
          </cell>
          <cell r="Z12">
            <v>2000</v>
          </cell>
          <cell r="AA12">
            <v>2000</v>
          </cell>
          <cell r="AB12" t="str">
            <v>24.12.31 감사보고서 금액</v>
          </cell>
          <cell r="AC12" t="str">
            <v>이00</v>
          </cell>
          <cell r="AD12" t="str">
            <v>이00
김00</v>
          </cell>
          <cell r="AE12" t="str">
            <v>이00
김00</v>
          </cell>
          <cell r="AF12" t="str">
            <v>이00
김00</v>
          </cell>
        </row>
        <row r="13">
          <cell r="E13" t="str">
            <v>PE펀드계정</v>
          </cell>
          <cell r="F13" t="str">
            <v>펀드1호</v>
          </cell>
          <cell r="G13" t="str">
            <v>123-45-67899</v>
          </cell>
          <cell r="H13" t="str">
            <v>PE-(가)</v>
          </cell>
          <cell r="I13" t="str">
            <v>ABC Inc.</v>
          </cell>
          <cell r="J13" t="str">
            <v>국내설립법인</v>
          </cell>
          <cell r="K13" t="str">
            <v>전자/반도체</v>
          </cell>
          <cell r="L13">
            <v>39817</v>
          </cell>
          <cell r="M13" t="str">
            <v>우선주(RCPS포함)</v>
          </cell>
          <cell r="N13">
            <v>3000</v>
          </cell>
          <cell r="O13" t="str">
            <v>부분회수</v>
          </cell>
          <cell r="P13">
            <v>0.2</v>
          </cell>
          <cell r="R13">
            <v>40228</v>
          </cell>
          <cell r="S13">
            <v>5000</v>
          </cell>
          <cell r="T13">
            <v>2000</v>
          </cell>
          <cell r="U13" t="str">
            <v>코스닥</v>
          </cell>
          <cell r="V13">
            <v>1.1260273972602739</v>
          </cell>
          <cell r="Y13" t="str">
            <v>YES</v>
          </cell>
          <cell r="Z13">
            <v>1000</v>
          </cell>
          <cell r="AA13">
            <v>0</v>
          </cell>
          <cell r="AB13" t="str">
            <v>5,000주*@200,000원=2,000백만원(25.3.31 종가기준)</v>
          </cell>
          <cell r="AC13" t="str">
            <v>이00</v>
          </cell>
          <cell r="AD13" t="str">
            <v>이00
김00</v>
          </cell>
          <cell r="AE13" t="str">
            <v>이00
김00</v>
          </cell>
          <cell r="AF13" t="str">
            <v>이00
김00</v>
          </cell>
        </row>
        <row r="14">
          <cell r="E14" t="str">
            <v>PE펀드계정</v>
          </cell>
          <cell r="F14" t="str">
            <v>펀드1호</v>
          </cell>
          <cell r="G14" t="str">
            <v>123-45-67899</v>
          </cell>
          <cell r="H14" t="str">
            <v>PE-(라)</v>
          </cell>
          <cell r="I14" t="str">
            <v>ABC Inc.</v>
          </cell>
          <cell r="J14" t="str">
            <v>국내설립법인</v>
          </cell>
          <cell r="K14" t="str">
            <v>전자/반도체</v>
          </cell>
          <cell r="L14">
            <v>39818</v>
          </cell>
          <cell r="M14" t="str">
            <v>보통주</v>
          </cell>
          <cell r="N14">
            <v>4000</v>
          </cell>
          <cell r="O14" t="str">
            <v>회수료</v>
          </cell>
          <cell r="P14">
            <v>0.03</v>
          </cell>
          <cell r="R14">
            <v>40228</v>
          </cell>
          <cell r="S14">
            <v>4500</v>
          </cell>
          <cell r="T14">
            <v>4000</v>
          </cell>
          <cell r="U14" t="str">
            <v>장외매각(M&amp;A)</v>
          </cell>
          <cell r="V14">
            <v>1.1232876712328768</v>
          </cell>
          <cell r="Z14">
            <v>0</v>
          </cell>
          <cell r="AA14">
            <v>0</v>
          </cell>
          <cell r="AC14" t="str">
            <v>이00</v>
          </cell>
          <cell r="AD14" t="str">
            <v>이00
김00</v>
          </cell>
          <cell r="AE14" t="str">
            <v>이00
김00</v>
          </cell>
          <cell r="AF14" t="str">
            <v>이00
김00</v>
          </cell>
        </row>
        <row r="15">
          <cell r="E15" t="str">
            <v>PE펀드계정</v>
          </cell>
          <cell r="F15" t="str">
            <v>펀드1호</v>
          </cell>
          <cell r="G15" t="str">
            <v>123-45-67899</v>
          </cell>
          <cell r="H15" t="str">
            <v>PE-(가)</v>
          </cell>
          <cell r="I15" t="str">
            <v>ABC Inc.</v>
          </cell>
          <cell r="J15" t="str">
            <v>국내설립법인</v>
          </cell>
          <cell r="K15" t="str">
            <v>전자/반도체</v>
          </cell>
          <cell r="L15">
            <v>39819</v>
          </cell>
          <cell r="M15" t="str">
            <v>보통주</v>
          </cell>
          <cell r="N15">
            <v>5000</v>
          </cell>
          <cell r="O15" t="str">
            <v>회수료</v>
          </cell>
          <cell r="P15">
            <v>0.03</v>
          </cell>
          <cell r="R15">
            <v>40228</v>
          </cell>
          <cell r="S15">
            <v>5600</v>
          </cell>
          <cell r="T15">
            <v>5000</v>
          </cell>
          <cell r="U15" t="str">
            <v>코스닥</v>
          </cell>
          <cell r="V15">
            <v>1.1205479452054794</v>
          </cell>
          <cell r="Z15">
            <v>0</v>
          </cell>
          <cell r="AA15">
            <v>0</v>
          </cell>
          <cell r="AC15" t="str">
            <v>이00</v>
          </cell>
          <cell r="AD15" t="str">
            <v>이00
김00</v>
          </cell>
          <cell r="AE15" t="str">
            <v>이00
김00</v>
          </cell>
          <cell r="AF15" t="str">
            <v>이00
김00</v>
          </cell>
        </row>
        <row r="16">
          <cell r="E16" t="str">
            <v>PE펀드계정</v>
          </cell>
          <cell r="F16" t="str">
            <v>펀드1호</v>
          </cell>
          <cell r="G16" t="str">
            <v>123-45-67899</v>
          </cell>
          <cell r="H16" t="str">
            <v>PE-(가)</v>
          </cell>
          <cell r="I16" t="str">
            <v>ABC Inc.</v>
          </cell>
          <cell r="J16" t="str">
            <v>국내설립법인</v>
          </cell>
          <cell r="K16" t="str">
            <v>전자/반도체</v>
          </cell>
          <cell r="L16">
            <v>39820</v>
          </cell>
          <cell r="M16" t="str">
            <v>보통주</v>
          </cell>
          <cell r="N16">
            <v>2000</v>
          </cell>
          <cell r="O16" t="str">
            <v>회수료</v>
          </cell>
          <cell r="P16">
            <v>0.03</v>
          </cell>
          <cell r="R16">
            <v>40228</v>
          </cell>
          <cell r="S16">
            <v>2500</v>
          </cell>
          <cell r="T16">
            <v>2000</v>
          </cell>
          <cell r="U16" t="str">
            <v>코스닥</v>
          </cell>
          <cell r="V16">
            <v>1.1178082191780823</v>
          </cell>
          <cell r="Z16">
            <v>0</v>
          </cell>
          <cell r="AA16">
            <v>0</v>
          </cell>
          <cell r="AC16" t="str">
            <v>이00</v>
          </cell>
          <cell r="AD16" t="str">
            <v>이00
김00</v>
          </cell>
          <cell r="AE16" t="str">
            <v>이00
김00</v>
          </cell>
          <cell r="AF16" t="str">
            <v>이00
김00</v>
          </cell>
        </row>
        <row r="17">
          <cell r="E17" t="str">
            <v>PE펀드계정</v>
          </cell>
          <cell r="F17" t="str">
            <v>펀드1호</v>
          </cell>
          <cell r="G17" t="str">
            <v>123-45-67899</v>
          </cell>
          <cell r="H17" t="str">
            <v>PE-(가)</v>
          </cell>
          <cell r="I17" t="str">
            <v>ABC Inc.</v>
          </cell>
          <cell r="J17" t="str">
            <v>국내설립법인</v>
          </cell>
          <cell r="K17" t="str">
            <v>전자/반도체</v>
          </cell>
          <cell r="L17">
            <v>39821</v>
          </cell>
          <cell r="M17" t="str">
            <v>우선주(RCPS포함)</v>
          </cell>
          <cell r="N17">
            <v>2000</v>
          </cell>
          <cell r="O17" t="str">
            <v>회수료</v>
          </cell>
          <cell r="P17">
            <v>0</v>
          </cell>
          <cell r="R17">
            <v>40228</v>
          </cell>
          <cell r="S17">
            <v>2000</v>
          </cell>
          <cell r="T17">
            <v>2000</v>
          </cell>
          <cell r="U17" t="str">
            <v>코스닥</v>
          </cell>
          <cell r="V17">
            <v>1.1150684931506849</v>
          </cell>
          <cell r="Z17">
            <v>0</v>
          </cell>
          <cell r="AA17">
            <v>0</v>
          </cell>
          <cell r="AC17" t="str">
            <v>이00</v>
          </cell>
          <cell r="AD17" t="str">
            <v>이00
김00</v>
          </cell>
          <cell r="AE17" t="str">
            <v>이00
김00</v>
          </cell>
          <cell r="AF17" t="str">
            <v>이00
김00</v>
          </cell>
        </row>
        <row r="18">
          <cell r="E18" t="str">
            <v>PE펀드계정</v>
          </cell>
          <cell r="F18" t="str">
            <v>펀드1호</v>
          </cell>
          <cell r="G18" t="str">
            <v>123-45-67899</v>
          </cell>
          <cell r="H18" t="str">
            <v>PE-(가)</v>
          </cell>
          <cell r="I18" t="str">
            <v>가나다</v>
          </cell>
          <cell r="J18" t="str">
            <v>국내설립법인</v>
          </cell>
          <cell r="K18" t="str">
            <v>전자/반도체</v>
          </cell>
          <cell r="L18">
            <v>39822</v>
          </cell>
          <cell r="M18" t="str">
            <v>보통주</v>
          </cell>
          <cell r="N18">
            <v>2000</v>
          </cell>
          <cell r="O18" t="str">
            <v>회수료</v>
          </cell>
          <cell r="P18">
            <v>0.03</v>
          </cell>
          <cell r="R18">
            <v>40228</v>
          </cell>
          <cell r="S18">
            <v>2100</v>
          </cell>
          <cell r="T18">
            <v>2000</v>
          </cell>
          <cell r="U18" t="str">
            <v>코스닥</v>
          </cell>
          <cell r="V18">
            <v>1.1123287671232878</v>
          </cell>
          <cell r="Z18">
            <v>0</v>
          </cell>
          <cell r="AA18">
            <v>0</v>
          </cell>
          <cell r="AC18" t="str">
            <v>이00</v>
          </cell>
          <cell r="AD18" t="str">
            <v>이00
김00</v>
          </cell>
          <cell r="AE18" t="str">
            <v>이00
김00</v>
          </cell>
          <cell r="AF18" t="str">
            <v>이00
김00</v>
          </cell>
        </row>
        <row r="19">
          <cell r="E19" t="str">
            <v>VC펀드계정</v>
          </cell>
          <cell r="F19" t="str">
            <v>펀드2호</v>
          </cell>
          <cell r="G19" t="str">
            <v>000-00-00000</v>
          </cell>
          <cell r="H19" t="str">
            <v>VC-(가)</v>
          </cell>
          <cell r="I19" t="str">
            <v>ABD㈜</v>
          </cell>
          <cell r="J19" t="str">
            <v>국내설립법인</v>
          </cell>
          <cell r="K19" t="str">
            <v>기타</v>
          </cell>
          <cell r="L19">
            <v>39823</v>
          </cell>
          <cell r="M19" t="str">
            <v>보통주</v>
          </cell>
          <cell r="N19">
            <v>3000</v>
          </cell>
          <cell r="O19" t="str">
            <v>부분회수</v>
          </cell>
          <cell r="P19">
            <v>0.02</v>
          </cell>
          <cell r="Q19" t="str">
            <v>제안사 자본계정</v>
          </cell>
          <cell r="R19">
            <v>40161</v>
          </cell>
          <cell r="S19">
            <v>4000</v>
          </cell>
          <cell r="T19">
            <v>3000</v>
          </cell>
          <cell r="U19" t="str">
            <v>코스닥</v>
          </cell>
          <cell r="V19">
            <v>0.92602739726027394</v>
          </cell>
          <cell r="Z19">
            <v>0</v>
          </cell>
          <cell r="AA19">
            <v>0</v>
          </cell>
        </row>
        <row r="20">
          <cell r="E20" t="str">
            <v>VC펀드계정</v>
          </cell>
          <cell r="F20" t="str">
            <v>펀드2호</v>
          </cell>
          <cell r="G20" t="str">
            <v>000-00-00000</v>
          </cell>
          <cell r="H20" t="str">
            <v>VC-(가)</v>
          </cell>
          <cell r="I20" t="str">
            <v>ABE㈜</v>
          </cell>
          <cell r="J20" t="str">
            <v>국내설립법인</v>
          </cell>
          <cell r="K20" t="str">
            <v>전자/반도체</v>
          </cell>
          <cell r="L20">
            <v>39824</v>
          </cell>
          <cell r="M20" t="str">
            <v>보통주</v>
          </cell>
          <cell r="N20">
            <v>2000</v>
          </cell>
          <cell r="O20" t="str">
            <v>회수료</v>
          </cell>
          <cell r="P20">
            <v>0.03</v>
          </cell>
          <cell r="Q20" t="str">
            <v>타운용사 자본계정</v>
          </cell>
          <cell r="R20">
            <v>40228</v>
          </cell>
          <cell r="S20">
            <v>2000</v>
          </cell>
          <cell r="T20">
            <v>2000</v>
          </cell>
          <cell r="U20" t="str">
            <v>코스닥</v>
          </cell>
          <cell r="V20">
            <v>1.106849315068493</v>
          </cell>
          <cell r="Z20">
            <v>0</v>
          </cell>
          <cell r="AA20">
            <v>0</v>
          </cell>
          <cell r="AC20" t="str">
            <v>이00</v>
          </cell>
          <cell r="AD20" t="str">
            <v>이00
김00</v>
          </cell>
          <cell r="AE20" t="str">
            <v>이00
김00</v>
          </cell>
          <cell r="AF20" t="str">
            <v>이00
김00</v>
          </cell>
        </row>
      </sheetData>
      <sheetData sheetId="9">
        <row r="11">
          <cell r="E11" t="str">
            <v>이00</v>
          </cell>
          <cell r="F11">
            <v>700101</v>
          </cell>
          <cell r="G11" t="str">
            <v>대한민국</v>
          </cell>
          <cell r="H11" t="str">
            <v>가인베스트먼트</v>
          </cell>
          <cell r="J11" t="str">
            <v>대표이사</v>
          </cell>
          <cell r="K11">
            <v>50</v>
          </cell>
          <cell r="L11" t="str">
            <v>YES</v>
          </cell>
          <cell r="M11" t="str">
            <v>대표이사</v>
          </cell>
          <cell r="N11" t="str">
            <v>02-0000-0000</v>
          </cell>
          <cell r="O11" t="str">
            <v>010-0000-0000</v>
          </cell>
          <cell r="Q11" t="str">
            <v>대표펀드매니저</v>
          </cell>
          <cell r="R11" t="str">
            <v>YES</v>
          </cell>
          <cell r="S11" t="str">
            <v>NO</v>
          </cell>
          <cell r="U11">
            <v>23.75342465753425</v>
          </cell>
          <cell r="V11">
            <v>0</v>
          </cell>
          <cell r="W11">
            <v>3</v>
          </cell>
          <cell r="X11">
            <v>1</v>
          </cell>
          <cell r="Y11">
            <v>1900</v>
          </cell>
          <cell r="Z11">
            <v>1546</v>
          </cell>
          <cell r="AA11">
            <v>650</v>
          </cell>
          <cell r="AB11">
            <v>850</v>
          </cell>
          <cell r="AC11">
            <v>0.12010526315789473</v>
          </cell>
          <cell r="AD11">
            <v>0.14599999999999999</v>
          </cell>
          <cell r="AE11">
            <v>1.1459999999999999</v>
          </cell>
          <cell r="AF11">
            <v>2</v>
          </cell>
          <cell r="AG11">
            <v>3000</v>
          </cell>
          <cell r="AH11">
            <v>2000</v>
          </cell>
        </row>
        <row r="12">
          <cell r="E12" t="str">
            <v>김00</v>
          </cell>
          <cell r="F12">
            <v>710101</v>
          </cell>
          <cell r="G12" t="str">
            <v>대한민국</v>
          </cell>
          <cell r="H12" t="str">
            <v>가인베스트먼트</v>
          </cell>
          <cell r="I12" t="str">
            <v>투자1본부</v>
          </cell>
          <cell r="J12" t="str">
            <v>투자이사</v>
          </cell>
          <cell r="N12" t="str">
            <v>02-0000-0000</v>
          </cell>
          <cell r="O12" t="str">
            <v>010-0000-0000</v>
          </cell>
          <cell r="Q12" t="str">
            <v>핵심운용인력</v>
          </cell>
          <cell r="R12" t="str">
            <v>YES</v>
          </cell>
          <cell r="S12" t="str">
            <v>NO</v>
          </cell>
          <cell r="U12">
            <v>14.008219178082191</v>
          </cell>
          <cell r="V12">
            <v>0</v>
          </cell>
          <cell r="W12">
            <v>1</v>
          </cell>
          <cell r="X12">
            <v>1</v>
          </cell>
          <cell r="Y12">
            <v>50000</v>
          </cell>
          <cell r="Z12">
            <v>0</v>
          </cell>
          <cell r="AA12">
            <v>0</v>
          </cell>
          <cell r="AB12">
            <v>0</v>
          </cell>
          <cell r="AC12">
            <v>-1</v>
          </cell>
          <cell r="AD12">
            <v>-1</v>
          </cell>
          <cell r="AE12">
            <v>0</v>
          </cell>
          <cell r="AF12">
            <v>0</v>
          </cell>
          <cell r="AG12">
            <v>0</v>
          </cell>
          <cell r="AH12">
            <v>0</v>
          </cell>
        </row>
        <row r="13">
          <cell r="E13" t="str">
            <v>박00</v>
          </cell>
          <cell r="F13">
            <v>720101</v>
          </cell>
          <cell r="G13" t="str">
            <v>대한민국</v>
          </cell>
          <cell r="H13" t="str">
            <v>가인베스트먼트</v>
          </cell>
          <cell r="I13" t="str">
            <v>투자1본부</v>
          </cell>
          <cell r="J13" t="str">
            <v>투자이사</v>
          </cell>
          <cell r="N13" t="str">
            <v>02-0000-0000</v>
          </cell>
          <cell r="O13" t="str">
            <v>010-0000-0000</v>
          </cell>
          <cell r="Q13" t="str">
            <v>핵심운용인력</v>
          </cell>
          <cell r="R13" t="str">
            <v>YES</v>
          </cell>
          <cell r="S13" t="str">
            <v>NO</v>
          </cell>
          <cell r="U13">
            <v>0</v>
          </cell>
          <cell r="V13">
            <v>0</v>
          </cell>
          <cell r="W13">
            <v>2</v>
          </cell>
          <cell r="X13">
            <v>0</v>
          </cell>
          <cell r="Y13">
            <v>250</v>
          </cell>
          <cell r="Z13">
            <v>290</v>
          </cell>
          <cell r="AA13">
            <v>0</v>
          </cell>
          <cell r="AB13">
            <v>0</v>
          </cell>
          <cell r="AC13">
            <v>0</v>
          </cell>
          <cell r="AD13">
            <v>0</v>
          </cell>
          <cell r="AE13">
            <v>0</v>
          </cell>
          <cell r="AF13">
            <v>0</v>
          </cell>
          <cell r="AG13">
            <v>0</v>
          </cell>
          <cell r="AH13">
            <v>0</v>
          </cell>
        </row>
        <row r="14">
          <cell r="E14" t="str">
            <v>최00</v>
          </cell>
          <cell r="F14">
            <v>730101</v>
          </cell>
          <cell r="G14" t="str">
            <v>대한민국</v>
          </cell>
          <cell r="H14" t="str">
            <v>가인베스트먼트</v>
          </cell>
          <cell r="I14" t="str">
            <v>투자1본부</v>
          </cell>
          <cell r="J14" t="str">
            <v>투자이사</v>
          </cell>
          <cell r="N14" t="str">
            <v>02-0000-0000</v>
          </cell>
          <cell r="O14" t="str">
            <v>010-0000-0000</v>
          </cell>
          <cell r="Q14" t="str">
            <v>핵심운용인력</v>
          </cell>
          <cell r="R14" t="str">
            <v>NO</v>
          </cell>
          <cell r="S14" t="str">
            <v>NO</v>
          </cell>
          <cell r="U14">
            <v>0</v>
          </cell>
          <cell r="V14">
            <v>0</v>
          </cell>
          <cell r="W14">
            <v>1</v>
          </cell>
          <cell r="X14">
            <v>1</v>
          </cell>
          <cell r="Y14">
            <v>390</v>
          </cell>
          <cell r="Z14">
            <v>200</v>
          </cell>
          <cell r="AA14">
            <v>0</v>
          </cell>
          <cell r="AB14">
            <v>0</v>
          </cell>
          <cell r="AC14">
            <v>0</v>
          </cell>
          <cell r="AD14">
            <v>0</v>
          </cell>
          <cell r="AE14">
            <v>0.51282051282051277</v>
          </cell>
          <cell r="AF14">
            <v>0</v>
          </cell>
          <cell r="AG14">
            <v>0</v>
          </cell>
          <cell r="AH14">
            <v>0</v>
          </cell>
        </row>
        <row r="15">
          <cell r="E15" t="str">
            <v>성00</v>
          </cell>
          <cell r="F15">
            <v>700101</v>
          </cell>
          <cell r="G15" t="str">
            <v>대한민국</v>
          </cell>
          <cell r="H15" t="str">
            <v>가인베스트먼트</v>
          </cell>
          <cell r="I15" t="str">
            <v>투자1본부</v>
          </cell>
          <cell r="J15" t="str">
            <v>투자이사</v>
          </cell>
          <cell r="N15" t="str">
            <v>02-0000-0000</v>
          </cell>
          <cell r="O15" t="str">
            <v>010-0000-0000</v>
          </cell>
          <cell r="Q15" t="str">
            <v>관리인력</v>
          </cell>
          <cell r="R15" t="str">
            <v>NO</v>
          </cell>
          <cell r="S15" t="str">
            <v>NO</v>
          </cell>
          <cell r="U15">
            <v>0</v>
          </cell>
          <cell r="V15">
            <v>0</v>
          </cell>
          <cell r="W15">
            <v>0</v>
          </cell>
          <cell r="X15">
            <v>0</v>
          </cell>
          <cell r="Y15">
            <v>0</v>
          </cell>
          <cell r="Z15">
            <v>0</v>
          </cell>
          <cell r="AA15">
            <v>0</v>
          </cell>
          <cell r="AB15">
            <v>0</v>
          </cell>
          <cell r="AC15">
            <v>0</v>
          </cell>
          <cell r="AD15">
            <v>0</v>
          </cell>
          <cell r="AE15">
            <v>0</v>
          </cell>
          <cell r="AF15">
            <v>0</v>
          </cell>
          <cell r="AG15">
            <v>0</v>
          </cell>
          <cell r="AH15">
            <v>0</v>
          </cell>
        </row>
      </sheetData>
      <sheetData sheetId="10">
        <row r="11">
          <cell r="E11" t="str">
            <v>이00</v>
          </cell>
          <cell r="F11">
            <v>700101</v>
          </cell>
          <cell r="G11" t="str">
            <v>가인베스트먼트</v>
          </cell>
          <cell r="H11">
            <v>11.005479452054795</v>
          </cell>
          <cell r="I11" t="str">
            <v>PE본부</v>
          </cell>
          <cell r="J11">
            <v>41640</v>
          </cell>
          <cell r="K11">
            <v>42369</v>
          </cell>
          <cell r="L11">
            <v>10.005479452054795</v>
          </cell>
          <cell r="M11" t="str">
            <v>A기업</v>
          </cell>
          <cell r="N11" t="str">
            <v>국내설립법인</v>
          </cell>
          <cell r="O11" t="str">
            <v>전자/반도체</v>
          </cell>
          <cell r="P11" t="str">
            <v>중소(벤처)</v>
          </cell>
          <cell r="Q11" t="str">
            <v>운영자금</v>
          </cell>
          <cell r="R11">
            <v>41671</v>
          </cell>
          <cell r="S11" t="str">
            <v>보통주</v>
          </cell>
          <cell r="T11">
            <v>1000</v>
          </cell>
          <cell r="U11">
            <v>0.501</v>
          </cell>
          <cell r="V11" t="str">
            <v>회수료</v>
          </cell>
          <cell r="W11">
            <v>0.14599999999999999</v>
          </cell>
          <cell r="X11">
            <v>1.1459999999999999</v>
          </cell>
          <cell r="Y11">
            <v>42368</v>
          </cell>
          <cell r="Z11">
            <v>1146</v>
          </cell>
          <cell r="AA11">
            <v>500</v>
          </cell>
          <cell r="AB11" t="str">
            <v>코스닥</v>
          </cell>
          <cell r="AC11">
            <v>1.9095890410958904</v>
          </cell>
          <cell r="AD11" t="str">
            <v>YES</v>
          </cell>
          <cell r="AE11">
            <v>500</v>
          </cell>
          <cell r="AF11" t="str">
            <v>YES</v>
          </cell>
          <cell r="AG11">
            <v>0</v>
          </cell>
          <cell r="AH11">
            <v>0</v>
          </cell>
          <cell r="AL11" t="str">
            <v>PE펀드계정투자</v>
          </cell>
          <cell r="AM11" t="str">
            <v>YES</v>
          </cell>
          <cell r="AN11" t="str">
            <v>NO</v>
          </cell>
          <cell r="AO11" t="str">
            <v>NO</v>
          </cell>
          <cell r="AP11" t="str">
            <v>NO</v>
          </cell>
          <cell r="AQ11" t="str">
            <v>NO</v>
          </cell>
          <cell r="AS11" t="str">
            <v>펀드1호</v>
          </cell>
          <cell r="AT11" t="str">
            <v>PE-(가)</v>
          </cell>
          <cell r="AU11" t="str">
            <v>대표펀드매니저</v>
          </cell>
          <cell r="AX11" t="str">
            <v/>
          </cell>
          <cell r="AZ11" t="str">
            <v>김00</v>
          </cell>
          <cell r="BA11" t="str">
            <v>가인베스트먼트㈜</v>
          </cell>
          <cell r="BB11" t="str">
            <v>0000-0000</v>
          </cell>
        </row>
        <row r="12">
          <cell r="E12" t="str">
            <v>이00</v>
          </cell>
          <cell r="F12">
            <v>700101</v>
          </cell>
          <cell r="G12" t="str">
            <v>가인베스트먼트</v>
          </cell>
          <cell r="H12">
            <v>11.005479452054795</v>
          </cell>
          <cell r="I12" t="str">
            <v>VC본부</v>
          </cell>
          <cell r="J12">
            <v>42370</v>
          </cell>
          <cell r="K12">
            <v>43496</v>
          </cell>
          <cell r="L12">
            <v>5.5013698630136991</v>
          </cell>
          <cell r="M12" t="str">
            <v>B기업</v>
          </cell>
          <cell r="N12" t="str">
            <v>국내설립법인</v>
          </cell>
          <cell r="O12" t="str">
            <v>통신/IT서비스</v>
          </cell>
          <cell r="P12" t="str">
            <v>중소(벤처)</v>
          </cell>
          <cell r="R12">
            <v>42736</v>
          </cell>
          <cell r="S12" t="str">
            <v>보통주</v>
          </cell>
          <cell r="T12">
            <v>510</v>
          </cell>
          <cell r="U12">
            <v>0.2</v>
          </cell>
          <cell r="V12" t="str">
            <v>부분회수</v>
          </cell>
          <cell r="W12">
            <v>0.1</v>
          </cell>
          <cell r="X12">
            <v>0.39200000000000002</v>
          </cell>
          <cell r="Y12">
            <v>43465</v>
          </cell>
          <cell r="Z12">
            <v>200</v>
          </cell>
          <cell r="AA12">
            <v>100</v>
          </cell>
          <cell r="AB12" t="str">
            <v>코스닥</v>
          </cell>
          <cell r="AC12">
            <v>1.9972602739726026</v>
          </cell>
          <cell r="AD12" t="str">
            <v>NO</v>
          </cell>
          <cell r="AF12" t="str">
            <v>YES</v>
          </cell>
          <cell r="AG12">
            <v>410</v>
          </cell>
          <cell r="AH12">
            <v>550</v>
          </cell>
          <cell r="AI12" t="str">
            <v>88,000주*@6,250=550백만원(25.3.31 종가기준)</v>
          </cell>
          <cell r="AL12" t="str">
            <v>VC고유계정투자</v>
          </cell>
          <cell r="AM12" t="str">
            <v>YES</v>
          </cell>
          <cell r="AN12" t="str">
            <v>YES</v>
          </cell>
          <cell r="AO12" t="str">
            <v>YES</v>
          </cell>
          <cell r="AP12" t="str">
            <v>NO</v>
          </cell>
          <cell r="AQ12" t="str">
            <v>YES</v>
          </cell>
          <cell r="AT12" t="str">
            <v>VC-(가)</v>
          </cell>
          <cell r="AU12" t="str">
            <v>핵심운용인력</v>
          </cell>
          <cell r="AX12" t="str">
            <v/>
          </cell>
          <cell r="AZ12" t="str">
            <v>김00</v>
          </cell>
          <cell r="BA12" t="str">
            <v>가인베스트먼트㈜</v>
          </cell>
          <cell r="BB12" t="str">
            <v>0000-0000</v>
          </cell>
        </row>
        <row r="13">
          <cell r="E13" t="str">
            <v>김00</v>
          </cell>
          <cell r="F13">
            <v>710101</v>
          </cell>
          <cell r="G13" t="str">
            <v>가인베스트먼트</v>
          </cell>
          <cell r="H13">
            <v>14.008219178082191</v>
          </cell>
          <cell r="I13" t="str">
            <v>PE투자팀</v>
          </cell>
          <cell r="J13">
            <v>42370</v>
          </cell>
          <cell r="K13">
            <v>43496</v>
          </cell>
          <cell r="L13">
            <v>14.008219178082191</v>
          </cell>
          <cell r="M13" t="str">
            <v>C기업</v>
          </cell>
          <cell r="N13" t="str">
            <v>국내설립법인</v>
          </cell>
          <cell r="O13" t="str">
            <v>통신/IT서비스</v>
          </cell>
          <cell r="P13" t="str">
            <v>중견</v>
          </cell>
          <cell r="R13">
            <v>42370</v>
          </cell>
          <cell r="S13" t="str">
            <v>보통주</v>
          </cell>
          <cell r="T13">
            <v>50000</v>
          </cell>
          <cell r="U13">
            <v>1</v>
          </cell>
          <cell r="V13" t="str">
            <v>회수료</v>
          </cell>
          <cell r="W13">
            <v>-1</v>
          </cell>
          <cell r="X13">
            <v>0</v>
          </cell>
          <cell r="Y13">
            <v>43101</v>
          </cell>
          <cell r="AB13" t="str">
            <v>기타</v>
          </cell>
          <cell r="AC13">
            <v>2.0027397260273974</v>
          </cell>
          <cell r="AD13" t="str">
            <v>YES</v>
          </cell>
          <cell r="AE13">
            <v>50000</v>
          </cell>
          <cell r="AF13" t="str">
            <v>NO</v>
          </cell>
          <cell r="AH13">
            <v>0</v>
          </cell>
          <cell r="AL13" t="str">
            <v>PE펀드계정투자</v>
          </cell>
          <cell r="AM13" t="str">
            <v>NO</v>
          </cell>
          <cell r="AN13" t="str">
            <v>NO</v>
          </cell>
          <cell r="AO13" t="str">
            <v>NO</v>
          </cell>
          <cell r="AP13" t="str">
            <v>YES</v>
          </cell>
          <cell r="AQ13" t="str">
            <v>YES</v>
          </cell>
          <cell r="AS13" t="str">
            <v>펀드1호</v>
          </cell>
          <cell r="AT13" t="str">
            <v>PE-(나)</v>
          </cell>
          <cell r="AU13" t="str">
            <v>핵심운용인력</v>
          </cell>
          <cell r="AX13" t="str">
            <v/>
          </cell>
          <cell r="AZ13" t="str">
            <v>김00</v>
          </cell>
          <cell r="BA13" t="str">
            <v>가인베스트먼트㈜</v>
          </cell>
          <cell r="BB13" t="str">
            <v>0000-0000</v>
          </cell>
        </row>
        <row r="14">
          <cell r="E14" t="str">
            <v>이00</v>
          </cell>
          <cell r="F14">
            <v>700101</v>
          </cell>
          <cell r="G14" t="str">
            <v>한국은행</v>
          </cell>
          <cell r="H14">
            <v>4.2520547945205482</v>
          </cell>
          <cell r="I14" t="str">
            <v>투자1본부</v>
          </cell>
          <cell r="J14">
            <v>40087</v>
          </cell>
          <cell r="K14">
            <v>40268</v>
          </cell>
          <cell r="L14">
            <v>4.2520547945205482</v>
          </cell>
          <cell r="M14" t="str">
            <v>C기업</v>
          </cell>
          <cell r="N14" t="str">
            <v>국내설립법인</v>
          </cell>
          <cell r="O14" t="str">
            <v>통신/IT서비스</v>
          </cell>
          <cell r="R14">
            <v>40087</v>
          </cell>
          <cell r="S14" t="str">
            <v>보통주</v>
          </cell>
          <cell r="T14">
            <v>390</v>
          </cell>
          <cell r="U14">
            <v>0.03</v>
          </cell>
          <cell r="V14" t="str">
            <v>부분회수</v>
          </cell>
          <cell r="W14">
            <v>0.08</v>
          </cell>
          <cell r="X14">
            <v>0.51282051282051277</v>
          </cell>
          <cell r="Y14">
            <v>40179</v>
          </cell>
          <cell r="Z14">
            <v>200</v>
          </cell>
          <cell r="AA14">
            <v>150</v>
          </cell>
          <cell r="AB14" t="str">
            <v>장외매각</v>
          </cell>
          <cell r="AC14">
            <v>0.25205479452054796</v>
          </cell>
          <cell r="AD14" t="str">
            <v>NO</v>
          </cell>
          <cell r="AF14" t="str">
            <v>YES</v>
          </cell>
          <cell r="AG14">
            <v>240</v>
          </cell>
          <cell r="AH14">
            <v>300</v>
          </cell>
          <cell r="AI14" t="str">
            <v>190,470주*@6,250=1,190백만원(25.3.31종가기준)</v>
          </cell>
          <cell r="AL14" t="str">
            <v>PE펀드계정투자</v>
          </cell>
          <cell r="AM14" t="str">
            <v>NO</v>
          </cell>
          <cell r="AN14" t="str">
            <v>NO</v>
          </cell>
          <cell r="AO14" t="str">
            <v>NO</v>
          </cell>
          <cell r="AP14" t="str">
            <v>YES</v>
          </cell>
          <cell r="AQ14" t="str">
            <v>YES</v>
          </cell>
          <cell r="AS14" t="str">
            <v>펀드1호</v>
          </cell>
          <cell r="AT14" t="str">
            <v>PE-(다)</v>
          </cell>
          <cell r="AU14" t="str">
            <v>핵심운용인력</v>
          </cell>
          <cell r="AX14" t="str">
            <v/>
          </cell>
          <cell r="AZ14" t="str">
            <v>김00</v>
          </cell>
          <cell r="BA14" t="str">
            <v>가인베스트먼트㈜</v>
          </cell>
          <cell r="BB14" t="str">
            <v>0000-0000</v>
          </cell>
        </row>
        <row r="15">
          <cell r="E15" t="str">
            <v>박00</v>
          </cell>
          <cell r="F15">
            <v>720101</v>
          </cell>
          <cell r="G15" t="str">
            <v>가인베스트먼트</v>
          </cell>
          <cell r="H15">
            <v>10.005479452054795</v>
          </cell>
          <cell r="I15" t="str">
            <v>PE본부</v>
          </cell>
          <cell r="J15">
            <v>41640</v>
          </cell>
          <cell r="K15">
            <v>42369</v>
          </cell>
          <cell r="L15" t="e">
            <v>#DIV/0!</v>
          </cell>
          <cell r="M15" t="str">
            <v>D기업</v>
          </cell>
          <cell r="N15" t="str">
            <v>해외출자법인</v>
          </cell>
          <cell r="O15" t="str">
            <v>전자/반도체</v>
          </cell>
          <cell r="R15">
            <v>40543</v>
          </cell>
          <cell r="S15" t="str">
            <v>우선주(RCPS포함)</v>
          </cell>
          <cell r="T15">
            <v>100</v>
          </cell>
          <cell r="U15">
            <v>0.02</v>
          </cell>
          <cell r="V15" t="str">
            <v>미회수</v>
          </cell>
          <cell r="X15">
            <v>1.2</v>
          </cell>
          <cell r="Z15">
            <v>120</v>
          </cell>
          <cell r="AA15">
            <v>100</v>
          </cell>
          <cell r="AB15" t="str">
            <v>장외매각</v>
          </cell>
          <cell r="AD15" t="str">
            <v>NO</v>
          </cell>
          <cell r="AF15" t="str">
            <v>YES</v>
          </cell>
          <cell r="AG15">
            <v>0</v>
          </cell>
          <cell r="AH15">
            <v>0</v>
          </cell>
          <cell r="AL15" t="str">
            <v>PE펀드계정투자</v>
          </cell>
          <cell r="AM15" t="str">
            <v>NO</v>
          </cell>
          <cell r="AN15" t="str">
            <v>NO</v>
          </cell>
          <cell r="AO15" t="str">
            <v>NO</v>
          </cell>
          <cell r="AP15" t="str">
            <v>NO</v>
          </cell>
          <cell r="AQ15" t="str">
            <v>YES</v>
          </cell>
          <cell r="AS15" t="str">
            <v>A펀드</v>
          </cell>
          <cell r="AT15" t="str">
            <v>PE-(라)</v>
          </cell>
          <cell r="AU15" t="str">
            <v>일반운용인력</v>
          </cell>
          <cell r="AX15" t="str">
            <v/>
          </cell>
          <cell r="AZ15" t="str">
            <v>김00</v>
          </cell>
          <cell r="BA15" t="str">
            <v>가인베스트먼트㈜</v>
          </cell>
          <cell r="BB15" t="str">
            <v>0000-0000</v>
          </cell>
        </row>
        <row r="16">
          <cell r="E16" t="str">
            <v>박00</v>
          </cell>
          <cell r="F16">
            <v>720101</v>
          </cell>
          <cell r="G16" t="str">
            <v>나인베스트먼트</v>
          </cell>
          <cell r="H16">
            <v>2</v>
          </cell>
          <cell r="L16" t="str">
            <v/>
          </cell>
          <cell r="M16" t="str">
            <v>E기업</v>
          </cell>
          <cell r="N16" t="str">
            <v>외국법인</v>
          </cell>
          <cell r="O16" t="str">
            <v>통신/IT서비스</v>
          </cell>
          <cell r="S16" t="str">
            <v>CB</v>
          </cell>
          <cell r="T16">
            <v>150</v>
          </cell>
          <cell r="U16">
            <v>0.01</v>
          </cell>
          <cell r="V16" t="str">
            <v>미회수</v>
          </cell>
          <cell r="X16">
            <v>1.1333333333333333</v>
          </cell>
          <cell r="Z16">
            <v>170</v>
          </cell>
          <cell r="AA16">
            <v>150</v>
          </cell>
          <cell r="AB16" t="str">
            <v>장외매각(M&amp;A)</v>
          </cell>
          <cell r="AD16" t="str">
            <v>NO</v>
          </cell>
          <cell r="AF16" t="str">
            <v>NO</v>
          </cell>
          <cell r="AG16">
            <v>0</v>
          </cell>
          <cell r="AH16">
            <v>0</v>
          </cell>
          <cell r="AL16" t="str">
            <v>기타 투자</v>
          </cell>
          <cell r="AM16" t="str">
            <v>YES</v>
          </cell>
          <cell r="AN16" t="str">
            <v>YES</v>
          </cell>
          <cell r="AO16" t="str">
            <v>YES</v>
          </cell>
          <cell r="AP16" t="str">
            <v>NO</v>
          </cell>
          <cell r="AQ16" t="str">
            <v>YES</v>
          </cell>
          <cell r="AU16" t="str">
            <v>일반운용인력</v>
          </cell>
          <cell r="AX16" t="str">
            <v/>
          </cell>
          <cell r="AZ16" t="str">
            <v>김00</v>
          </cell>
          <cell r="BA16" t="str">
            <v>가인베스트먼트㈜</v>
          </cell>
          <cell r="BB16" t="str">
            <v>0000-0000</v>
          </cell>
        </row>
        <row r="17">
          <cell r="E17" t="str">
            <v>최00</v>
          </cell>
          <cell r="F17">
            <v>730101</v>
          </cell>
          <cell r="G17" t="str">
            <v>나인베스트먼트</v>
          </cell>
          <cell r="H17" t="e">
            <v>#DIV/0!</v>
          </cell>
          <cell r="L17" t="str">
            <v/>
          </cell>
          <cell r="M17" t="str">
            <v>C기업</v>
          </cell>
          <cell r="N17" t="str">
            <v>국내설립법인</v>
          </cell>
          <cell r="O17" t="str">
            <v>통신/IT서비스</v>
          </cell>
          <cell r="S17" t="str">
            <v>보통주</v>
          </cell>
          <cell r="T17">
            <v>390</v>
          </cell>
          <cell r="U17">
            <v>0</v>
          </cell>
          <cell r="V17" t="str">
            <v>회수료</v>
          </cell>
          <cell r="X17">
            <v>0.51282051282051277</v>
          </cell>
          <cell r="Z17">
            <v>200</v>
          </cell>
          <cell r="AA17">
            <v>150</v>
          </cell>
          <cell r="AB17" t="str">
            <v>코스닥</v>
          </cell>
          <cell r="AD17" t="str">
            <v>YES</v>
          </cell>
          <cell r="AE17">
            <v>240</v>
          </cell>
          <cell r="AF17" t="str">
            <v>NO</v>
          </cell>
          <cell r="AG17">
            <v>0</v>
          </cell>
          <cell r="AH17">
            <v>0</v>
          </cell>
          <cell r="AX17" t="str">
            <v/>
          </cell>
        </row>
      </sheetData>
      <sheetData sheetId="11"/>
      <sheetData sheetId="12">
        <row r="11">
          <cell r="E11" t="str">
            <v>이00</v>
          </cell>
          <cell r="F11">
            <v>700101</v>
          </cell>
          <cell r="G11" t="str">
            <v>금융투자기관</v>
          </cell>
          <cell r="H11" t="str">
            <v>가인베스트먼트</v>
          </cell>
          <cell r="J11">
            <v>41640</v>
          </cell>
          <cell r="K11">
            <v>45657</v>
          </cell>
          <cell r="L11">
            <v>11.005479452054795</v>
          </cell>
          <cell r="M11" t="str">
            <v>PE본부</v>
          </cell>
          <cell r="N11" t="str">
            <v>차장</v>
          </cell>
          <cell r="P11">
            <v>42005</v>
          </cell>
          <cell r="Q11">
            <v>45657</v>
          </cell>
          <cell r="R11">
            <v>10.005479452054795</v>
          </cell>
          <cell r="S11" t="str">
            <v>YES</v>
          </cell>
          <cell r="T11" t="str">
            <v>PE펀드운용</v>
          </cell>
          <cell r="U11" t="str">
            <v>YES</v>
          </cell>
          <cell r="W11">
            <v>42005</v>
          </cell>
          <cell r="X11">
            <v>45657</v>
          </cell>
          <cell r="Y11">
            <v>10.005479452054795</v>
          </cell>
        </row>
        <row r="12">
          <cell r="E12" t="str">
            <v>이00</v>
          </cell>
          <cell r="F12">
            <v>700101</v>
          </cell>
          <cell r="G12" t="str">
            <v>금융투자기관</v>
          </cell>
          <cell r="H12" t="str">
            <v>가인베스트먼트</v>
          </cell>
          <cell r="J12">
            <v>41640</v>
          </cell>
          <cell r="K12">
            <v>45657</v>
          </cell>
          <cell r="L12">
            <v>11.005479452054795</v>
          </cell>
          <cell r="M12" t="str">
            <v>VC본부</v>
          </cell>
          <cell r="N12" t="str">
            <v>팀장</v>
          </cell>
          <cell r="P12">
            <v>42005</v>
          </cell>
          <cell r="Q12">
            <v>45657</v>
          </cell>
          <cell r="R12">
            <v>10.005479452054795</v>
          </cell>
          <cell r="S12" t="str">
            <v>YES</v>
          </cell>
          <cell r="T12" t="str">
            <v>VC펀드운용</v>
          </cell>
          <cell r="U12" t="str">
            <v>NO</v>
          </cell>
          <cell r="W12">
            <v>42005</v>
          </cell>
          <cell r="X12">
            <v>45657</v>
          </cell>
          <cell r="Y12">
            <v>10.005479452054795</v>
          </cell>
        </row>
        <row r="13">
          <cell r="E13" t="str">
            <v>이00</v>
          </cell>
          <cell r="F13">
            <v>700101</v>
          </cell>
          <cell r="G13" t="str">
            <v>금융투자기관</v>
          </cell>
          <cell r="H13" t="str">
            <v>가인베스트먼트</v>
          </cell>
          <cell r="J13">
            <v>41640</v>
          </cell>
          <cell r="K13">
            <v>45657</v>
          </cell>
          <cell r="L13">
            <v>11.005479452054795</v>
          </cell>
          <cell r="M13" t="str">
            <v>VC본부</v>
          </cell>
          <cell r="N13" t="str">
            <v>본부장</v>
          </cell>
          <cell r="P13">
            <v>41640</v>
          </cell>
          <cell r="Q13">
            <v>42004</v>
          </cell>
          <cell r="R13">
            <v>0.99726027397260275</v>
          </cell>
          <cell r="S13" t="str">
            <v>YES</v>
          </cell>
          <cell r="T13" t="str">
            <v>기타투자업무</v>
          </cell>
          <cell r="U13" t="str">
            <v>YES</v>
          </cell>
          <cell r="W13">
            <v>41640</v>
          </cell>
          <cell r="X13">
            <v>42004</v>
          </cell>
          <cell r="Y13">
            <v>0.99726027397260275</v>
          </cell>
        </row>
        <row r="14">
          <cell r="E14" t="str">
            <v>이00</v>
          </cell>
          <cell r="F14">
            <v>700101</v>
          </cell>
          <cell r="G14" t="str">
            <v>기타기관</v>
          </cell>
          <cell r="H14" t="str">
            <v>한국은행</v>
          </cell>
          <cell r="J14">
            <v>40087</v>
          </cell>
          <cell r="K14">
            <v>41639</v>
          </cell>
          <cell r="L14">
            <v>4.2520547945205482</v>
          </cell>
          <cell r="M14" t="str">
            <v>투자1본부</v>
          </cell>
          <cell r="N14" t="str">
            <v>팀장</v>
          </cell>
          <cell r="P14">
            <v>40087</v>
          </cell>
          <cell r="Q14">
            <v>41639</v>
          </cell>
          <cell r="R14">
            <v>4.2520547945205482</v>
          </cell>
          <cell r="S14" t="str">
            <v>NO</v>
          </cell>
          <cell r="T14" t="str">
            <v>비투자업무</v>
          </cell>
          <cell r="U14" t="str">
            <v>NO</v>
          </cell>
          <cell r="W14">
            <v>40087</v>
          </cell>
          <cell r="X14">
            <v>41639</v>
          </cell>
          <cell r="Y14">
            <v>4.2520547945205482</v>
          </cell>
        </row>
        <row r="15">
          <cell r="E15" t="str">
            <v>이00</v>
          </cell>
          <cell r="F15">
            <v>700101</v>
          </cell>
          <cell r="G15" t="str">
            <v>금융투자기관</v>
          </cell>
          <cell r="H15" t="str">
            <v>나인베스트먼트</v>
          </cell>
          <cell r="J15">
            <v>39083</v>
          </cell>
          <cell r="K15">
            <v>40086</v>
          </cell>
          <cell r="L15">
            <v>2.7479452054794522</v>
          </cell>
          <cell r="M15" t="str">
            <v>PE투자팀</v>
          </cell>
          <cell r="N15" t="str">
            <v>차장</v>
          </cell>
          <cell r="P15">
            <v>39448</v>
          </cell>
          <cell r="Q15">
            <v>40086</v>
          </cell>
          <cell r="R15">
            <v>1.747945205479452</v>
          </cell>
          <cell r="S15" t="str">
            <v>YES</v>
          </cell>
          <cell r="T15" t="str">
            <v>PE펀드운용</v>
          </cell>
          <cell r="U15" t="str">
            <v>NO</v>
          </cell>
          <cell r="W15">
            <v>39448</v>
          </cell>
          <cell r="X15">
            <v>40086</v>
          </cell>
          <cell r="Y15">
            <v>1.747945205479452</v>
          </cell>
        </row>
        <row r="16">
          <cell r="E16" t="str">
            <v>이00</v>
          </cell>
          <cell r="F16">
            <v>700101</v>
          </cell>
          <cell r="G16" t="str">
            <v>금융투자기관</v>
          </cell>
          <cell r="H16" t="str">
            <v>나인베스트먼트</v>
          </cell>
          <cell r="J16">
            <v>39083</v>
          </cell>
          <cell r="K16">
            <v>40086</v>
          </cell>
          <cell r="L16">
            <v>2.7479452054794522</v>
          </cell>
          <cell r="M16" t="str">
            <v>PE투자팀</v>
          </cell>
          <cell r="N16" t="str">
            <v>팀장</v>
          </cell>
          <cell r="P16">
            <v>39083</v>
          </cell>
          <cell r="Q16">
            <v>39447</v>
          </cell>
          <cell r="R16">
            <v>0.99726027397260275</v>
          </cell>
          <cell r="S16" t="str">
            <v>YES</v>
          </cell>
          <cell r="T16" t="str">
            <v>PE펀드운용</v>
          </cell>
          <cell r="U16" t="str">
            <v>NO</v>
          </cell>
          <cell r="W16">
            <v>39083</v>
          </cell>
          <cell r="X16">
            <v>39447</v>
          </cell>
          <cell r="Y16">
            <v>0.99726027397260275</v>
          </cell>
        </row>
        <row r="17">
          <cell r="E17" t="str">
            <v>김00</v>
          </cell>
          <cell r="F17">
            <v>710101</v>
          </cell>
          <cell r="G17" t="str">
            <v>금융투자기관</v>
          </cell>
          <cell r="H17" t="str">
            <v>가인베스트먼트</v>
          </cell>
          <cell r="J17">
            <v>40544</v>
          </cell>
          <cell r="K17">
            <v>45657</v>
          </cell>
          <cell r="L17">
            <v>14.008219178082191</v>
          </cell>
          <cell r="M17" t="str">
            <v>PE투자팀</v>
          </cell>
          <cell r="N17" t="str">
            <v>팀장</v>
          </cell>
          <cell r="P17">
            <v>40544</v>
          </cell>
          <cell r="Q17">
            <v>45657</v>
          </cell>
          <cell r="R17">
            <v>14.008219178082191</v>
          </cell>
          <cell r="S17" t="str">
            <v>YES</v>
          </cell>
          <cell r="T17" t="str">
            <v>PE펀드운용</v>
          </cell>
          <cell r="U17" t="str">
            <v>NO</v>
          </cell>
          <cell r="W17">
            <v>40544</v>
          </cell>
          <cell r="X17">
            <v>45657</v>
          </cell>
          <cell r="Y17">
            <v>14.008219178082191</v>
          </cell>
        </row>
        <row r="18">
          <cell r="E18" t="str">
            <v>박00</v>
          </cell>
          <cell r="F18">
            <v>720101</v>
          </cell>
          <cell r="G18" t="str">
            <v>금융투자기관</v>
          </cell>
          <cell r="H18" t="str">
            <v>가인베스트먼트</v>
          </cell>
          <cell r="J18">
            <v>42005</v>
          </cell>
          <cell r="K18">
            <v>45657</v>
          </cell>
          <cell r="L18">
            <v>10.005479452054795</v>
          </cell>
          <cell r="R18" t="str">
            <v/>
          </cell>
          <cell r="Y18" t="str">
            <v/>
          </cell>
        </row>
        <row r="19">
          <cell r="E19" t="str">
            <v>박00</v>
          </cell>
          <cell r="F19">
            <v>720101</v>
          </cell>
          <cell r="G19" t="str">
            <v>기타기관</v>
          </cell>
          <cell r="H19" t="str">
            <v>한국은행</v>
          </cell>
          <cell r="J19">
            <v>40179</v>
          </cell>
          <cell r="K19">
            <v>42004</v>
          </cell>
          <cell r="L19">
            <v>5</v>
          </cell>
          <cell r="R19" t="str">
            <v/>
          </cell>
          <cell r="Y19" t="str">
            <v/>
          </cell>
        </row>
        <row r="20">
          <cell r="E20" t="str">
            <v>박00</v>
          </cell>
          <cell r="F20">
            <v>720101</v>
          </cell>
          <cell r="G20" t="str">
            <v>금융투자기관</v>
          </cell>
          <cell r="H20" t="str">
            <v>나인베스트먼트</v>
          </cell>
          <cell r="J20">
            <v>39448</v>
          </cell>
          <cell r="K20">
            <v>40178</v>
          </cell>
          <cell r="L20">
            <v>2</v>
          </cell>
          <cell r="R20" t="str">
            <v/>
          </cell>
          <cell r="Y20" t="str">
            <v/>
          </cell>
        </row>
        <row r="21">
          <cell r="R21" t="str">
            <v/>
          </cell>
          <cell r="Y21" t="str">
            <v/>
          </cell>
        </row>
      </sheetData>
      <sheetData sheetId="13">
        <row r="2">
          <cell r="A2" t="str">
            <v>펀드1호</v>
          </cell>
          <cell r="B2" t="str">
            <v>납입</v>
          </cell>
          <cell r="C2">
            <v>-10000000000</v>
          </cell>
          <cell r="D2">
            <v>36161</v>
          </cell>
        </row>
        <row r="3">
          <cell r="A3" t="str">
            <v>펀드1호</v>
          </cell>
          <cell r="B3" t="str">
            <v>현금분배</v>
          </cell>
          <cell r="C3">
            <v>2700000000</v>
          </cell>
          <cell r="D3">
            <v>36891</v>
          </cell>
        </row>
        <row r="4">
          <cell r="A4" t="str">
            <v>펀드1호</v>
          </cell>
          <cell r="B4" t="str">
            <v>현금분배</v>
          </cell>
          <cell r="C4">
            <v>14000000000</v>
          </cell>
          <cell r="D4">
            <v>36892</v>
          </cell>
        </row>
        <row r="5">
          <cell r="A5" t="str">
            <v>펀드1호</v>
          </cell>
          <cell r="B5" t="str">
            <v>현금분배</v>
          </cell>
          <cell r="C5">
            <v>1000000000</v>
          </cell>
          <cell r="D5">
            <v>36892</v>
          </cell>
        </row>
        <row r="6">
          <cell r="A6" t="str">
            <v>펀드2호</v>
          </cell>
          <cell r="B6" t="str">
            <v>납입</v>
          </cell>
          <cell r="C6">
            <v>-3000000000</v>
          </cell>
          <cell r="D6">
            <v>37226</v>
          </cell>
        </row>
        <row r="7">
          <cell r="A7" t="str">
            <v>펀드2호</v>
          </cell>
          <cell r="B7" t="str">
            <v>현금분배</v>
          </cell>
          <cell r="C7">
            <v>300000000</v>
          </cell>
          <cell r="D7">
            <v>38384</v>
          </cell>
        </row>
        <row r="8">
          <cell r="A8" t="str">
            <v>펀드2호</v>
          </cell>
          <cell r="B8" t="str">
            <v>현금분배</v>
          </cell>
          <cell r="C8">
            <v>350000000</v>
          </cell>
          <cell r="D8">
            <v>38477</v>
          </cell>
        </row>
        <row r="9">
          <cell r="A9" t="str">
            <v>펀드2호</v>
          </cell>
          <cell r="B9" t="str">
            <v>현금분배</v>
          </cell>
          <cell r="C9">
            <v>400000000</v>
          </cell>
          <cell r="D9">
            <v>38718</v>
          </cell>
        </row>
        <row r="10">
          <cell r="A10" t="str">
            <v>펀드2호</v>
          </cell>
          <cell r="B10" t="str">
            <v>현금분배</v>
          </cell>
          <cell r="C10">
            <v>150000000</v>
          </cell>
          <cell r="D10">
            <v>38869</v>
          </cell>
        </row>
        <row r="11">
          <cell r="A11" t="str">
            <v>펀드2호</v>
          </cell>
          <cell r="B11" t="str">
            <v>현금분배</v>
          </cell>
          <cell r="C11">
            <v>130000000</v>
          </cell>
          <cell r="D11">
            <v>39083</v>
          </cell>
        </row>
        <row r="12">
          <cell r="A12" t="str">
            <v>펀드2호</v>
          </cell>
          <cell r="B12" t="str">
            <v>현금분배</v>
          </cell>
          <cell r="C12">
            <v>60000000</v>
          </cell>
          <cell r="D12">
            <v>39234</v>
          </cell>
        </row>
        <row r="13">
          <cell r="A13" t="str">
            <v>펀드2호</v>
          </cell>
          <cell r="B13" t="str">
            <v>현금분배</v>
          </cell>
          <cell r="C13">
            <v>1800000000</v>
          </cell>
          <cell r="D13">
            <v>39448</v>
          </cell>
        </row>
        <row r="14">
          <cell r="A14" t="str">
            <v>펀드2호</v>
          </cell>
          <cell r="B14" t="str">
            <v>현금분배</v>
          </cell>
          <cell r="C14">
            <v>400000000</v>
          </cell>
          <cell r="D14">
            <v>39600</v>
          </cell>
        </row>
        <row r="15">
          <cell r="A15" t="str">
            <v>펀드3호</v>
          </cell>
          <cell r="B15" t="str">
            <v>납입</v>
          </cell>
          <cell r="C15">
            <v>-10000000000</v>
          </cell>
          <cell r="D15">
            <v>38353</v>
          </cell>
        </row>
        <row r="16">
          <cell r="A16" t="str">
            <v>펀드3호</v>
          </cell>
          <cell r="B16" t="str">
            <v>현금분배</v>
          </cell>
          <cell r="C16">
            <v>7700000000</v>
          </cell>
          <cell r="D16">
            <v>39448</v>
          </cell>
        </row>
        <row r="17">
          <cell r="A17" t="str">
            <v>펀드3호</v>
          </cell>
          <cell r="B17" t="str">
            <v>현금분배</v>
          </cell>
          <cell r="C17">
            <v>1900000000</v>
          </cell>
          <cell r="D17">
            <v>39600</v>
          </cell>
        </row>
        <row r="18">
          <cell r="A18" t="str">
            <v>펀드3호</v>
          </cell>
          <cell r="B18" t="str">
            <v>현금분배</v>
          </cell>
          <cell r="C18">
            <v>6000000000</v>
          </cell>
          <cell r="D18">
            <v>39814</v>
          </cell>
        </row>
        <row r="19">
          <cell r="A19" t="str">
            <v>펀드4호</v>
          </cell>
          <cell r="B19" t="str">
            <v>납입</v>
          </cell>
          <cell r="C19">
            <v>-5000000000</v>
          </cell>
          <cell r="D19">
            <v>41455</v>
          </cell>
        </row>
        <row r="20">
          <cell r="A20" t="str">
            <v>펀드4호</v>
          </cell>
          <cell r="B20" t="str">
            <v>현금분배</v>
          </cell>
          <cell r="C20">
            <v>6000000000</v>
          </cell>
          <cell r="D20">
            <v>41640</v>
          </cell>
        </row>
      </sheetData>
      <sheetData sheetId="14">
        <row r="2">
          <cell r="A2" t="str">
            <v>펀드1호</v>
          </cell>
          <cell r="B2" t="str">
            <v>설립</v>
          </cell>
          <cell r="C2" t="str">
            <v>홍길동</v>
          </cell>
          <cell r="D2">
            <v>38353</v>
          </cell>
          <cell r="E2" t="str">
            <v>설립시(대표펀드매니저)</v>
          </cell>
        </row>
        <row r="3">
          <cell r="A3" t="str">
            <v>펀드1호</v>
          </cell>
          <cell r="B3" t="str">
            <v>설립</v>
          </cell>
          <cell r="C3" t="str">
            <v>김영희</v>
          </cell>
          <cell r="D3">
            <v>38353</v>
          </cell>
          <cell r="E3" t="str">
            <v>설립시(핵심운용인력)</v>
          </cell>
        </row>
        <row r="4">
          <cell r="A4" t="str">
            <v>펀드1호</v>
          </cell>
          <cell r="B4" t="str">
            <v>설립</v>
          </cell>
          <cell r="C4" t="str">
            <v>김영철</v>
          </cell>
          <cell r="D4">
            <v>38353</v>
          </cell>
          <cell r="E4" t="str">
            <v>설립시(핵심운용인력)</v>
          </cell>
        </row>
        <row r="5">
          <cell r="A5" t="str">
            <v>펀드1호</v>
          </cell>
          <cell r="B5" t="str">
            <v>유출</v>
          </cell>
          <cell r="C5" t="str">
            <v>홍길동</v>
          </cell>
          <cell r="D5">
            <v>38718</v>
          </cell>
          <cell r="E5" t="str">
            <v>퇴사</v>
          </cell>
        </row>
        <row r="6">
          <cell r="A6" t="str">
            <v>펀드1호</v>
          </cell>
          <cell r="B6" t="str">
            <v>유입</v>
          </cell>
          <cell r="C6" t="str">
            <v>홍영희</v>
          </cell>
          <cell r="D6">
            <v>38718</v>
          </cell>
          <cell r="E6" t="str">
            <v>변경선임</v>
          </cell>
        </row>
        <row r="7">
          <cell r="A7" t="str">
            <v>펀드1호</v>
          </cell>
          <cell r="B7" t="str">
            <v>유출</v>
          </cell>
          <cell r="C7" t="str">
            <v>김영희</v>
          </cell>
          <cell r="D7">
            <v>39083</v>
          </cell>
          <cell r="E7" t="str">
            <v>퇴사</v>
          </cell>
        </row>
        <row r="8">
          <cell r="A8" t="str">
            <v>펀드1호</v>
          </cell>
          <cell r="B8" t="str">
            <v>유입</v>
          </cell>
          <cell r="C8" t="str">
            <v>김철수</v>
          </cell>
          <cell r="D8">
            <v>39083</v>
          </cell>
          <cell r="E8" t="str">
            <v>변경선임</v>
          </cell>
        </row>
        <row r="9">
          <cell r="A9" t="str">
            <v>펀드1호</v>
          </cell>
          <cell r="B9" t="str">
            <v>유출</v>
          </cell>
          <cell r="C9" t="str">
            <v>김영철</v>
          </cell>
          <cell r="D9">
            <v>39448</v>
          </cell>
          <cell r="E9" t="str">
            <v>퇴사</v>
          </cell>
        </row>
        <row r="10">
          <cell r="A10" t="str">
            <v>펀드1호</v>
          </cell>
          <cell r="B10" t="str">
            <v>유입</v>
          </cell>
          <cell r="C10" t="str">
            <v>홍영철</v>
          </cell>
          <cell r="D10">
            <v>39448</v>
          </cell>
          <cell r="E10" t="str">
            <v>변경선임</v>
          </cell>
        </row>
        <row r="11">
          <cell r="A11" t="str">
            <v>펀드1호</v>
          </cell>
          <cell r="B11" t="str">
            <v>유입</v>
          </cell>
          <cell r="C11" t="str">
            <v>이수지</v>
          </cell>
          <cell r="D11">
            <v>39814</v>
          </cell>
          <cell r="E11" t="str">
            <v>추가선임</v>
          </cell>
        </row>
        <row r="12">
          <cell r="A12" t="str">
            <v>펀드1호</v>
          </cell>
          <cell r="B12" t="str">
            <v>기타</v>
          </cell>
          <cell r="C12" t="str">
            <v>홍영희</v>
          </cell>
          <cell r="D12">
            <v>39814</v>
          </cell>
          <cell r="E12" t="str">
            <v>펀드내 변경(일반인력-&gt;대표펀드매니저)</v>
          </cell>
        </row>
        <row r="13">
          <cell r="A13" t="str">
            <v>펀드1호</v>
          </cell>
          <cell r="B13" t="str">
            <v>청산시 또는 제안서기준일</v>
          </cell>
          <cell r="C13" t="str">
            <v>홍영희</v>
          </cell>
          <cell r="D13">
            <v>40543</v>
          </cell>
          <cell r="E13" t="str">
            <v>청산일 현재</v>
          </cell>
        </row>
        <row r="14">
          <cell r="A14" t="str">
            <v>펀드1호</v>
          </cell>
          <cell r="B14" t="str">
            <v>청산시 또는 제안서기준일</v>
          </cell>
          <cell r="C14" t="str">
            <v>김철수</v>
          </cell>
          <cell r="D14">
            <v>40543</v>
          </cell>
          <cell r="E14" t="str">
            <v>청산일 현재</v>
          </cell>
        </row>
        <row r="15">
          <cell r="A15" t="str">
            <v>펀드1호</v>
          </cell>
          <cell r="B15" t="str">
            <v>청산시 또는 제안서기준일</v>
          </cell>
          <cell r="C15" t="str">
            <v>홍영철</v>
          </cell>
          <cell r="D15">
            <v>40543</v>
          </cell>
          <cell r="E15" t="str">
            <v>청산일 현재</v>
          </cell>
        </row>
        <row r="16">
          <cell r="A16" t="str">
            <v>펀드1호</v>
          </cell>
          <cell r="B16" t="str">
            <v>청산시 또는 제안서기준일</v>
          </cell>
          <cell r="C16" t="str">
            <v>이수지</v>
          </cell>
          <cell r="D16">
            <v>40543</v>
          </cell>
          <cell r="E16" t="str">
            <v>청산일 현재</v>
          </cell>
        </row>
        <row r="17">
          <cell r="A17" t="str">
            <v>펀드2호</v>
          </cell>
          <cell r="B17" t="str">
            <v>설립</v>
          </cell>
          <cell r="C17" t="str">
            <v>홍길동</v>
          </cell>
          <cell r="D17">
            <v>38353</v>
          </cell>
          <cell r="E17" t="str">
            <v>설립시(대표펀드매니저)</v>
          </cell>
        </row>
        <row r="18">
          <cell r="A18" t="str">
            <v>펀드2호</v>
          </cell>
          <cell r="B18" t="str">
            <v>설립</v>
          </cell>
          <cell r="C18" t="str">
            <v>김영희</v>
          </cell>
          <cell r="D18">
            <v>38353</v>
          </cell>
          <cell r="E18" t="str">
            <v>설립시(핵심운용인력)</v>
          </cell>
        </row>
        <row r="19">
          <cell r="A19" t="str">
            <v>펀드2호</v>
          </cell>
          <cell r="B19" t="str">
            <v>설립</v>
          </cell>
          <cell r="C19" t="str">
            <v>김영철</v>
          </cell>
          <cell r="D19">
            <v>38353</v>
          </cell>
          <cell r="E19" t="str">
            <v>설립시(핵심운용인력)</v>
          </cell>
        </row>
        <row r="20">
          <cell r="A20" t="str">
            <v>펀드2호</v>
          </cell>
          <cell r="B20" t="str">
            <v>청산시 또는 제안서기준일</v>
          </cell>
          <cell r="C20" t="str">
            <v>홍길동</v>
          </cell>
          <cell r="D20">
            <v>40543</v>
          </cell>
        </row>
        <row r="21">
          <cell r="A21" t="str">
            <v>펀드2호</v>
          </cell>
          <cell r="B21" t="str">
            <v>청산시 또는 제안서기준일</v>
          </cell>
          <cell r="C21" t="str">
            <v>김영희</v>
          </cell>
          <cell r="D21">
            <v>40543</v>
          </cell>
        </row>
        <row r="22">
          <cell r="A22" t="str">
            <v>펀드2호</v>
          </cell>
          <cell r="B22" t="str">
            <v>청산시 또는 제안서기준일</v>
          </cell>
          <cell r="C22" t="str">
            <v>김영철</v>
          </cell>
          <cell r="D22">
            <v>40543</v>
          </cell>
        </row>
        <row r="23">
          <cell r="A23" t="str">
            <v>펀드3호</v>
          </cell>
          <cell r="B23" t="str">
            <v>설립</v>
          </cell>
          <cell r="C23" t="str">
            <v>홍길동</v>
          </cell>
          <cell r="D23">
            <v>38353</v>
          </cell>
          <cell r="E23" t="str">
            <v>설립시(대표펀드매니저)</v>
          </cell>
        </row>
        <row r="24">
          <cell r="A24" t="str">
            <v>펀드3호</v>
          </cell>
          <cell r="B24" t="str">
            <v>설립</v>
          </cell>
          <cell r="C24" t="str">
            <v>김영희</v>
          </cell>
          <cell r="D24">
            <v>38353</v>
          </cell>
          <cell r="E24" t="str">
            <v>설립시(핵심운용인력)</v>
          </cell>
        </row>
        <row r="25">
          <cell r="A25" t="str">
            <v>펀드3호</v>
          </cell>
          <cell r="B25" t="str">
            <v>설립</v>
          </cell>
          <cell r="C25" t="str">
            <v>김영철</v>
          </cell>
          <cell r="D25">
            <v>38353</v>
          </cell>
          <cell r="E25" t="str">
            <v>설립시(핵심운용인력)</v>
          </cell>
        </row>
        <row r="26">
          <cell r="A26" t="str">
            <v>펀드3호</v>
          </cell>
          <cell r="B26" t="str">
            <v>유출</v>
          </cell>
          <cell r="C26" t="str">
            <v>홍길동</v>
          </cell>
          <cell r="D26">
            <v>38718</v>
          </cell>
          <cell r="E26" t="str">
            <v>퇴사</v>
          </cell>
        </row>
        <row r="27">
          <cell r="A27" t="str">
            <v>펀드3호</v>
          </cell>
          <cell r="B27" t="str">
            <v>유입</v>
          </cell>
          <cell r="C27" t="str">
            <v>홍영희</v>
          </cell>
          <cell r="D27">
            <v>38718</v>
          </cell>
          <cell r="E27" t="str">
            <v>변경선임</v>
          </cell>
        </row>
        <row r="28">
          <cell r="A28" t="str">
            <v>펀드3호</v>
          </cell>
          <cell r="B28" t="str">
            <v>청산시 또는 제안서기준일</v>
          </cell>
          <cell r="C28" t="str">
            <v>홍영희</v>
          </cell>
          <cell r="D28">
            <v>40543</v>
          </cell>
        </row>
        <row r="29">
          <cell r="A29" t="str">
            <v>펀드3호</v>
          </cell>
          <cell r="B29" t="str">
            <v>청산시 또는 제안서기준일</v>
          </cell>
          <cell r="C29" t="str">
            <v>김영희</v>
          </cell>
          <cell r="D29">
            <v>40543</v>
          </cell>
        </row>
        <row r="30">
          <cell r="A30" t="str">
            <v>펀드3호</v>
          </cell>
          <cell r="B30" t="str">
            <v>청산시 또는 제안서기준일</v>
          </cell>
          <cell r="C30" t="str">
            <v>김영철</v>
          </cell>
          <cell r="D30">
            <v>40543</v>
          </cell>
        </row>
      </sheetData>
      <sheetData sheetId="15"/>
      <sheetData sheetId="16"/>
    </sheetDataSet>
  </externalBook>
</externalLink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3" Type="http://schemas.openxmlformats.org/officeDocument/2006/relationships/comments" Target="../comments2.xml"/><Relationship Id="rId2" Type="http://schemas.openxmlformats.org/officeDocument/2006/relationships/vmlDrawing" Target="../drawings/vmlDrawing2.vml"/><Relationship Id="rId1" Type="http://schemas.openxmlformats.org/officeDocument/2006/relationships/printerSettings" Target="../printerSettings/printerSettings5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14.xml.rels><?xml version="1.0" encoding="UTF-8" standalone="yes"?>
<Relationships xmlns="http://schemas.openxmlformats.org/package/2006/relationships"><Relationship Id="rId3" Type="http://schemas.openxmlformats.org/officeDocument/2006/relationships/comments" Target="../comments3.xml"/><Relationship Id="rId2" Type="http://schemas.openxmlformats.org/officeDocument/2006/relationships/vmlDrawing" Target="../drawings/vmlDrawing3.vml"/><Relationship Id="rId1" Type="http://schemas.openxmlformats.org/officeDocument/2006/relationships/printerSettings" Target="../printerSettings/printerSettings8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8"/>
  </sheetPr>
  <dimension ref="A1:XFD407"/>
  <sheetViews>
    <sheetView showGridLines="0" view="pageBreakPreview" topLeftCell="A10" zoomScaleNormal="100" zoomScaleSheetLayoutView="100" workbookViewId="0">
      <selection activeCell="I16" sqref="I16"/>
    </sheetView>
  </sheetViews>
  <sheetFormatPr defaultColWidth="9" defaultRowHeight="16.5" customHeight="1"/>
  <cols>
    <col min="1" max="1" width="5.625" style="148" customWidth="1"/>
    <col min="2" max="2" width="11.25" style="148" bestFit="1" customWidth="1"/>
    <col min="3" max="3" width="25.625" style="148" customWidth="1"/>
    <col min="4" max="4" width="7.125" style="148" customWidth="1"/>
    <col min="5" max="5" width="15.625" style="148" customWidth="1"/>
    <col min="6" max="6" width="32.5" style="148" customWidth="1"/>
    <col min="7" max="7" width="3.25" style="148" customWidth="1"/>
    <col min="8" max="16384" width="9" style="148"/>
  </cols>
  <sheetData>
    <row r="1" spans="1:6" ht="25.15" customHeight="1">
      <c r="A1" s="293" t="s">
        <v>459</v>
      </c>
      <c r="B1" s="293"/>
      <c r="C1" s="293"/>
      <c r="D1" s="293"/>
      <c r="E1" s="293"/>
      <c r="F1" s="293"/>
    </row>
    <row r="2" spans="1:6" ht="16.5" customHeight="1">
      <c r="A2" s="294"/>
      <c r="B2" s="294"/>
      <c r="C2" s="294"/>
      <c r="D2" s="294"/>
      <c r="E2" s="294"/>
      <c r="F2" s="294"/>
    </row>
    <row r="3" spans="1:6" ht="16.5" customHeight="1">
      <c r="A3" s="285" t="s">
        <v>460</v>
      </c>
      <c r="B3" s="285"/>
      <c r="C3" s="285"/>
      <c r="D3" s="285"/>
      <c r="E3" s="285"/>
      <c r="F3" s="285"/>
    </row>
    <row r="4" spans="1:6" ht="16.5" customHeight="1">
      <c r="A4" s="286" t="s">
        <v>130</v>
      </c>
      <c r="B4" s="287"/>
      <c r="C4" s="470">
        <v>46022</v>
      </c>
      <c r="D4" s="471"/>
      <c r="E4" s="471"/>
      <c r="F4" s="472"/>
    </row>
    <row r="5" spans="1:6" s="149" customFormat="1" ht="16.5" customHeight="1">
      <c r="A5" s="285" t="s">
        <v>470</v>
      </c>
      <c r="B5" s="285"/>
      <c r="C5" s="285"/>
      <c r="D5" s="285"/>
      <c r="E5" s="285"/>
      <c r="F5" s="285"/>
    </row>
    <row r="6" spans="1:6" s="149" customFormat="1" ht="16.5" customHeight="1">
      <c r="A6" s="284" t="s">
        <v>471</v>
      </c>
      <c r="B6" s="284"/>
      <c r="C6" s="284"/>
      <c r="D6" s="284"/>
      <c r="E6" s="284"/>
      <c r="F6" s="284"/>
    </row>
    <row r="7" spans="1:6" s="149" customFormat="1" ht="16.5" customHeight="1">
      <c r="A7" s="284" t="s">
        <v>472</v>
      </c>
      <c r="B7" s="284"/>
      <c r="C7" s="284"/>
      <c r="D7" s="284"/>
      <c r="E7" s="284"/>
      <c r="F7" s="284"/>
    </row>
    <row r="8" spans="1:6" s="149" customFormat="1" ht="16.5" customHeight="1">
      <c r="A8" s="284" t="s">
        <v>473</v>
      </c>
      <c r="B8" s="284"/>
      <c r="C8" s="284"/>
      <c r="D8" s="284"/>
      <c r="E8" s="284"/>
      <c r="F8" s="284"/>
    </row>
    <row r="9" spans="1:6" s="149" customFormat="1" ht="16.5" customHeight="1">
      <c r="A9" s="284" t="s">
        <v>474</v>
      </c>
      <c r="B9" s="284"/>
      <c r="C9" s="284"/>
      <c r="D9" s="284"/>
      <c r="E9" s="284"/>
      <c r="F9" s="284"/>
    </row>
    <row r="10" spans="1:6" s="149" customFormat="1" ht="16.5" customHeight="1">
      <c r="A10" s="284" t="s">
        <v>895</v>
      </c>
      <c r="B10" s="284"/>
      <c r="C10" s="284"/>
      <c r="D10" s="284"/>
      <c r="E10" s="284"/>
      <c r="F10" s="284"/>
    </row>
    <row r="11" spans="1:6" s="149" customFormat="1" ht="16.5" customHeight="1">
      <c r="A11" s="285" t="s">
        <v>792</v>
      </c>
      <c r="B11" s="285"/>
      <c r="C11" s="285"/>
      <c r="D11" s="285"/>
      <c r="E11" s="285"/>
      <c r="F11" s="285"/>
    </row>
    <row r="12" spans="1:6" s="149" customFormat="1" ht="16.5" customHeight="1">
      <c r="A12" s="284" t="s">
        <v>475</v>
      </c>
      <c r="B12" s="284"/>
      <c r="C12" s="284"/>
      <c r="D12" s="284"/>
      <c r="E12" s="284"/>
      <c r="F12" s="284"/>
    </row>
    <row r="13" spans="1:6" s="149" customFormat="1" ht="16.5" customHeight="1">
      <c r="A13" s="284" t="s">
        <v>896</v>
      </c>
      <c r="B13" s="284"/>
      <c r="C13" s="284"/>
      <c r="D13" s="284"/>
      <c r="E13" s="284"/>
      <c r="F13" s="284"/>
    </row>
    <row r="14" spans="1:6" s="149" customFormat="1" ht="16.5" customHeight="1">
      <c r="A14" s="284" t="s">
        <v>897</v>
      </c>
      <c r="B14" s="284"/>
      <c r="C14" s="284"/>
      <c r="D14" s="284"/>
      <c r="E14" s="284"/>
      <c r="F14" s="284"/>
    </row>
    <row r="15" spans="1:6" s="149" customFormat="1" ht="16.5" customHeight="1">
      <c r="A15" s="284" t="s">
        <v>898</v>
      </c>
      <c r="B15" s="284"/>
      <c r="C15" s="284"/>
      <c r="D15" s="284"/>
      <c r="E15" s="284"/>
      <c r="F15" s="284"/>
    </row>
    <row r="16" spans="1:6" s="149" customFormat="1" ht="16.5" customHeight="1">
      <c r="A16" s="284" t="s">
        <v>899</v>
      </c>
      <c r="B16" s="296"/>
      <c r="C16" s="296"/>
      <c r="D16" s="296"/>
      <c r="E16" s="296"/>
      <c r="F16" s="296"/>
    </row>
    <row r="17" spans="1:6" ht="16.5" customHeight="1">
      <c r="A17" s="296" t="s">
        <v>461</v>
      </c>
      <c r="B17" s="296"/>
      <c r="C17" s="296"/>
      <c r="D17" s="296"/>
      <c r="E17" s="296"/>
      <c r="F17" s="296"/>
    </row>
    <row r="18" spans="1:6" ht="16.5" customHeight="1">
      <c r="A18" s="284" t="s">
        <v>462</v>
      </c>
      <c r="B18" s="284"/>
      <c r="C18" s="284"/>
      <c r="D18" s="284"/>
      <c r="E18" s="284"/>
      <c r="F18" s="284"/>
    </row>
    <row r="19" spans="1:6" ht="16.5" customHeight="1">
      <c r="A19" s="284" t="s">
        <v>463</v>
      </c>
      <c r="B19" s="284"/>
      <c r="C19" s="284"/>
      <c r="D19" s="284"/>
      <c r="E19" s="284"/>
      <c r="F19" s="284"/>
    </row>
    <row r="20" spans="1:6" ht="16.5" customHeight="1">
      <c r="A20" s="284" t="s">
        <v>900</v>
      </c>
      <c r="B20" s="284"/>
      <c r="C20" s="284"/>
      <c r="D20" s="284"/>
      <c r="E20" s="284"/>
      <c r="F20" s="284"/>
    </row>
    <row r="21" spans="1:6" ht="16.5" customHeight="1">
      <c r="A21" s="284" t="s">
        <v>819</v>
      </c>
      <c r="B21" s="284"/>
      <c r="C21" s="284"/>
      <c r="D21" s="284"/>
      <c r="E21" s="284"/>
      <c r="F21" s="284"/>
    </row>
    <row r="22" spans="1:6" ht="16.5" customHeight="1">
      <c r="A22" s="284" t="s">
        <v>820</v>
      </c>
      <c r="B22" s="284"/>
      <c r="C22" s="284"/>
      <c r="D22" s="284"/>
      <c r="E22" s="284"/>
      <c r="F22" s="284"/>
    </row>
    <row r="23" spans="1:6" ht="16.5" customHeight="1">
      <c r="A23" s="265"/>
      <c r="B23" s="250"/>
      <c r="C23" s="250"/>
      <c r="D23" s="250"/>
      <c r="E23" s="250"/>
      <c r="F23" s="250"/>
    </row>
    <row r="24" spans="1:6" ht="16.5" customHeight="1">
      <c r="A24" s="295" t="s">
        <v>464</v>
      </c>
      <c r="B24" s="295"/>
      <c r="C24" s="295"/>
      <c r="D24" s="295"/>
      <c r="E24" s="295"/>
      <c r="F24" s="295"/>
    </row>
    <row r="25" spans="1:6" ht="16.5" customHeight="1">
      <c r="A25" s="284" t="s">
        <v>901</v>
      </c>
      <c r="B25" s="284"/>
      <c r="C25" s="284"/>
      <c r="D25" s="284"/>
      <c r="E25" s="284"/>
      <c r="F25" s="284"/>
    </row>
    <row r="26" spans="1:6" ht="16.5" customHeight="1">
      <c r="A26" s="284" t="s">
        <v>902</v>
      </c>
      <c r="B26" s="284"/>
      <c r="C26" s="284"/>
      <c r="D26" s="284"/>
      <c r="E26" s="284"/>
      <c r="F26" s="284"/>
    </row>
    <row r="27" spans="1:6" ht="16.5" customHeight="1">
      <c r="A27" s="284" t="s">
        <v>903</v>
      </c>
      <c r="B27" s="284"/>
      <c r="C27" s="284"/>
      <c r="D27" s="284"/>
      <c r="E27" s="284"/>
      <c r="F27" s="284"/>
    </row>
    <row r="28" spans="1:6" ht="16.5" customHeight="1">
      <c r="A28" s="284" t="s">
        <v>904</v>
      </c>
      <c r="B28" s="284"/>
      <c r="C28" s="284"/>
      <c r="D28" s="284"/>
      <c r="E28" s="284"/>
      <c r="F28" s="284"/>
    </row>
    <row r="29" spans="1:6" ht="16.5" customHeight="1">
      <c r="A29" s="284" t="s">
        <v>905</v>
      </c>
      <c r="B29" s="284"/>
      <c r="C29" s="284"/>
      <c r="D29" s="284"/>
      <c r="E29" s="284"/>
      <c r="F29" s="284"/>
    </row>
    <row r="30" spans="1:6" ht="16.5" customHeight="1">
      <c r="A30" s="284" t="s">
        <v>906</v>
      </c>
      <c r="B30" s="284"/>
      <c r="C30" s="284"/>
      <c r="D30" s="284"/>
      <c r="E30" s="284"/>
      <c r="F30" s="284"/>
    </row>
    <row r="31" spans="1:6" ht="16.5" customHeight="1">
      <c r="A31" s="284" t="s">
        <v>907</v>
      </c>
      <c r="B31" s="284"/>
      <c r="C31" s="284"/>
      <c r="D31" s="284"/>
      <c r="E31" s="284"/>
      <c r="F31" s="284"/>
    </row>
    <row r="32" spans="1:6" ht="16.5" customHeight="1">
      <c r="A32" s="284" t="s">
        <v>908</v>
      </c>
      <c r="B32" s="284"/>
      <c r="C32" s="284"/>
      <c r="D32" s="284"/>
      <c r="E32" s="284"/>
      <c r="F32" s="284"/>
    </row>
    <row r="33" spans="1:6" ht="16.5" customHeight="1">
      <c r="A33" s="360" t="s">
        <v>909</v>
      </c>
      <c r="B33" s="360"/>
      <c r="C33" s="360"/>
      <c r="D33" s="360"/>
      <c r="E33" s="360"/>
      <c r="F33" s="360"/>
    </row>
    <row r="34" spans="1:6" ht="25.15" customHeight="1">
      <c r="A34" s="143" t="s">
        <v>465</v>
      </c>
      <c r="B34" s="143"/>
      <c r="C34" s="144"/>
      <c r="D34" s="144"/>
      <c r="E34" s="144"/>
      <c r="F34" s="144"/>
    </row>
    <row r="35" spans="1:6" ht="16.5" customHeight="1">
      <c r="A35" s="64"/>
      <c r="B35" s="64"/>
      <c r="C35" s="64"/>
      <c r="D35" s="64"/>
      <c r="E35" s="64"/>
      <c r="F35" s="64"/>
    </row>
    <row r="36" spans="1:6" ht="16.5" customHeight="1">
      <c r="A36" s="286" t="s">
        <v>130</v>
      </c>
      <c r="B36" s="287"/>
      <c r="C36" s="473">
        <v>46022</v>
      </c>
      <c r="D36" s="474"/>
      <c r="E36" s="474"/>
      <c r="F36" s="475"/>
    </row>
    <row r="37" spans="1:6" ht="16.5" customHeight="1">
      <c r="A37" s="288" t="s">
        <v>17</v>
      </c>
      <c r="B37" s="289"/>
      <c r="C37" s="299" t="s">
        <v>476</v>
      </c>
      <c r="D37" s="300"/>
      <c r="E37" s="300"/>
      <c r="F37" s="301"/>
    </row>
    <row r="38" spans="1:6" ht="16.5" customHeight="1">
      <c r="A38" s="297" t="s">
        <v>477</v>
      </c>
      <c r="B38" s="297"/>
      <c r="C38" s="318" t="s">
        <v>478</v>
      </c>
      <c r="D38" s="318"/>
      <c r="E38" s="318"/>
      <c r="F38" s="318"/>
    </row>
    <row r="39" spans="1:6" ht="16.5" customHeight="1">
      <c r="A39" s="298"/>
      <c r="B39" s="298"/>
      <c r="C39" s="319" t="s">
        <v>479</v>
      </c>
      <c r="D39" s="319"/>
      <c r="E39" s="319"/>
      <c r="F39" s="319"/>
    </row>
    <row r="40" spans="1:6" ht="16.5" customHeight="1">
      <c r="A40" s="298"/>
      <c r="B40" s="298"/>
      <c r="C40" s="319" t="s">
        <v>131</v>
      </c>
      <c r="D40" s="319"/>
      <c r="E40" s="319"/>
      <c r="F40" s="319"/>
    </row>
    <row r="41" spans="1:6" ht="16.5" customHeight="1">
      <c r="A41" s="302" t="s">
        <v>480</v>
      </c>
      <c r="B41" s="303"/>
      <c r="C41" s="306" t="s">
        <v>910</v>
      </c>
      <c r="D41" s="307"/>
      <c r="E41" s="307"/>
      <c r="F41" s="308"/>
    </row>
    <row r="42" spans="1:6" ht="16.5" customHeight="1">
      <c r="A42" s="320"/>
      <c r="B42" s="321"/>
      <c r="C42" s="290" t="s">
        <v>481</v>
      </c>
      <c r="D42" s="291"/>
      <c r="E42" s="291"/>
      <c r="F42" s="292"/>
    </row>
    <row r="43" spans="1:6" ht="16.5" customHeight="1">
      <c r="A43" s="320"/>
      <c r="B43" s="321"/>
      <c r="C43" s="290" t="s">
        <v>482</v>
      </c>
      <c r="D43" s="291"/>
      <c r="E43" s="291"/>
      <c r="F43" s="292"/>
    </row>
    <row r="44" spans="1:6" ht="16.5" customHeight="1">
      <c r="A44" s="320"/>
      <c r="B44" s="321"/>
      <c r="C44" s="322" t="s">
        <v>483</v>
      </c>
      <c r="D44" s="323"/>
      <c r="E44" s="323"/>
      <c r="F44" s="324"/>
    </row>
    <row r="45" spans="1:6" ht="16.5" customHeight="1">
      <c r="A45" s="302" t="s">
        <v>484</v>
      </c>
      <c r="B45" s="303"/>
      <c r="C45" s="333" t="s">
        <v>911</v>
      </c>
      <c r="D45" s="334"/>
      <c r="E45" s="334"/>
      <c r="F45" s="335"/>
    </row>
    <row r="46" spans="1:6" ht="16.5" customHeight="1">
      <c r="A46" s="320"/>
      <c r="B46" s="321"/>
      <c r="C46" s="312" t="s">
        <v>485</v>
      </c>
      <c r="D46" s="313"/>
      <c r="E46" s="313"/>
      <c r="F46" s="314"/>
    </row>
    <row r="47" spans="1:6" ht="16.5" customHeight="1">
      <c r="A47" s="320"/>
      <c r="B47" s="321"/>
      <c r="C47" s="145" t="s">
        <v>486</v>
      </c>
      <c r="D47" s="262"/>
      <c r="E47" s="262"/>
      <c r="F47" s="263"/>
    </row>
    <row r="48" spans="1:6" ht="16.5" customHeight="1">
      <c r="A48" s="320"/>
      <c r="B48" s="321"/>
      <c r="C48" s="312" t="s">
        <v>793</v>
      </c>
      <c r="D48" s="313"/>
      <c r="E48" s="313"/>
      <c r="F48" s="314"/>
    </row>
    <row r="49" spans="1:6" ht="16.5" customHeight="1">
      <c r="A49" s="320"/>
      <c r="B49" s="321"/>
      <c r="C49" s="312" t="s">
        <v>487</v>
      </c>
      <c r="D49" s="313"/>
      <c r="E49" s="313"/>
      <c r="F49" s="314"/>
    </row>
    <row r="50" spans="1:6" ht="16.5" customHeight="1">
      <c r="A50" s="320"/>
      <c r="B50" s="321"/>
      <c r="C50" s="312" t="s">
        <v>488</v>
      </c>
      <c r="D50" s="313"/>
      <c r="E50" s="313"/>
      <c r="F50" s="314"/>
    </row>
    <row r="51" spans="1:6" ht="16.5" customHeight="1">
      <c r="A51" s="320"/>
      <c r="B51" s="321"/>
      <c r="C51" s="312" t="s">
        <v>912</v>
      </c>
      <c r="D51" s="313"/>
      <c r="E51" s="313"/>
      <c r="F51" s="314"/>
    </row>
    <row r="52" spans="1:6" ht="30.75" customHeight="1">
      <c r="A52" s="320"/>
      <c r="B52" s="321"/>
      <c r="C52" s="325" t="s">
        <v>807</v>
      </c>
      <c r="D52" s="326"/>
      <c r="E52" s="326"/>
      <c r="F52" s="327"/>
    </row>
    <row r="53" spans="1:6" ht="27" customHeight="1">
      <c r="A53" s="320"/>
      <c r="B53" s="321"/>
      <c r="C53" s="325" t="s">
        <v>808</v>
      </c>
      <c r="D53" s="326"/>
      <c r="E53" s="326"/>
      <c r="F53" s="327"/>
    </row>
    <row r="54" spans="1:6" ht="16.5" customHeight="1">
      <c r="A54" s="320"/>
      <c r="B54" s="321"/>
      <c r="C54" s="264" t="s">
        <v>489</v>
      </c>
      <c r="D54" s="262"/>
      <c r="E54" s="262"/>
      <c r="F54" s="263"/>
    </row>
    <row r="55" spans="1:6" ht="16.5" customHeight="1">
      <c r="A55" s="320"/>
      <c r="B55" s="321"/>
      <c r="C55" s="312" t="s">
        <v>794</v>
      </c>
      <c r="D55" s="313"/>
      <c r="E55" s="313"/>
      <c r="F55" s="314"/>
    </row>
    <row r="56" spans="1:6" ht="16.5" customHeight="1">
      <c r="A56" s="320"/>
      <c r="B56" s="321"/>
      <c r="C56" s="312" t="s">
        <v>237</v>
      </c>
      <c r="D56" s="313"/>
      <c r="E56" s="313"/>
      <c r="F56" s="314"/>
    </row>
    <row r="57" spans="1:6" ht="16.5" customHeight="1">
      <c r="A57" s="320"/>
      <c r="B57" s="321"/>
      <c r="C57" s="312" t="s">
        <v>238</v>
      </c>
      <c r="D57" s="313"/>
      <c r="E57" s="313"/>
      <c r="F57" s="314"/>
    </row>
    <row r="58" spans="1:6" ht="16.5" customHeight="1">
      <c r="A58" s="320"/>
      <c r="B58" s="321"/>
      <c r="C58" s="312" t="s">
        <v>239</v>
      </c>
      <c r="D58" s="313"/>
      <c r="E58" s="313"/>
      <c r="F58" s="314"/>
    </row>
    <row r="59" spans="1:6" ht="16.5" customHeight="1">
      <c r="A59" s="320"/>
      <c r="B59" s="321"/>
      <c r="C59" s="312" t="s">
        <v>490</v>
      </c>
      <c r="D59" s="313"/>
      <c r="E59" s="313"/>
      <c r="F59" s="314"/>
    </row>
    <row r="60" spans="1:6" ht="16.5" customHeight="1">
      <c r="A60" s="320"/>
      <c r="B60" s="321"/>
      <c r="C60" s="312" t="s">
        <v>491</v>
      </c>
      <c r="D60" s="313"/>
      <c r="E60" s="313"/>
      <c r="F60" s="314"/>
    </row>
    <row r="61" spans="1:6" ht="16.5" customHeight="1">
      <c r="A61" s="320"/>
      <c r="B61" s="321"/>
      <c r="C61" s="336" t="s">
        <v>492</v>
      </c>
      <c r="D61" s="337"/>
      <c r="E61" s="337"/>
      <c r="F61" s="338"/>
    </row>
    <row r="62" spans="1:6" ht="16.5" customHeight="1">
      <c r="A62" s="320"/>
      <c r="B62" s="321"/>
      <c r="C62" s="312" t="s">
        <v>240</v>
      </c>
      <c r="D62" s="313"/>
      <c r="E62" s="313"/>
      <c r="F62" s="314"/>
    </row>
    <row r="63" spans="1:6" ht="16.5" customHeight="1">
      <c r="A63" s="320"/>
      <c r="B63" s="321"/>
      <c r="C63" s="312" t="s">
        <v>241</v>
      </c>
      <c r="D63" s="313"/>
      <c r="E63" s="313"/>
      <c r="F63" s="314"/>
    </row>
    <row r="64" spans="1:6" ht="16.5" customHeight="1">
      <c r="A64" s="320"/>
      <c r="B64" s="321"/>
      <c r="C64" s="312" t="s">
        <v>242</v>
      </c>
      <c r="D64" s="313"/>
      <c r="E64" s="313"/>
      <c r="F64" s="314"/>
    </row>
    <row r="65" spans="1:6" ht="16.5" customHeight="1">
      <c r="A65" s="320"/>
      <c r="B65" s="321"/>
      <c r="C65" s="312" t="s">
        <v>243</v>
      </c>
      <c r="D65" s="313"/>
      <c r="E65" s="313"/>
      <c r="F65" s="314"/>
    </row>
    <row r="66" spans="1:6" ht="16.5" customHeight="1">
      <c r="A66" s="320"/>
      <c r="B66" s="321"/>
      <c r="C66" s="312" t="s">
        <v>244</v>
      </c>
      <c r="D66" s="313"/>
      <c r="E66" s="313"/>
      <c r="F66" s="314"/>
    </row>
    <row r="67" spans="1:6" ht="16.5" customHeight="1">
      <c r="A67" s="320"/>
      <c r="B67" s="321"/>
      <c r="C67" s="312" t="s">
        <v>493</v>
      </c>
      <c r="D67" s="313"/>
      <c r="E67" s="313"/>
      <c r="F67" s="314"/>
    </row>
    <row r="68" spans="1:6" ht="16.5" customHeight="1">
      <c r="A68" s="320"/>
      <c r="B68" s="321"/>
      <c r="C68" s="312" t="s">
        <v>494</v>
      </c>
      <c r="D68" s="313"/>
      <c r="E68" s="313"/>
      <c r="F68" s="314"/>
    </row>
    <row r="69" spans="1:6" ht="16.5" customHeight="1">
      <c r="A69" s="304"/>
      <c r="B69" s="305"/>
      <c r="C69" s="315" t="s">
        <v>913</v>
      </c>
      <c r="D69" s="316"/>
      <c r="E69" s="316"/>
      <c r="F69" s="317"/>
    </row>
    <row r="70" spans="1:6" ht="16.5" customHeight="1">
      <c r="A70" s="288" t="s">
        <v>132</v>
      </c>
      <c r="B70" s="289"/>
      <c r="C70" s="299" t="s">
        <v>495</v>
      </c>
      <c r="D70" s="300"/>
      <c r="E70" s="300"/>
      <c r="F70" s="301"/>
    </row>
    <row r="71" spans="1:6" ht="16.5" customHeight="1">
      <c r="A71" s="302" t="s">
        <v>133</v>
      </c>
      <c r="B71" s="303"/>
      <c r="C71" s="306" t="s">
        <v>496</v>
      </c>
      <c r="D71" s="307"/>
      <c r="E71" s="307"/>
      <c r="F71" s="308"/>
    </row>
    <row r="72" spans="1:6" ht="16.5" customHeight="1">
      <c r="A72" s="304"/>
      <c r="B72" s="305"/>
      <c r="C72" s="309" t="s">
        <v>497</v>
      </c>
      <c r="D72" s="310"/>
      <c r="E72" s="310"/>
      <c r="F72" s="311"/>
    </row>
    <row r="73" spans="1:6" ht="16.5" customHeight="1">
      <c r="A73" s="302" t="s">
        <v>498</v>
      </c>
      <c r="B73" s="303"/>
      <c r="C73" s="306" t="s">
        <v>499</v>
      </c>
      <c r="D73" s="307"/>
      <c r="E73" s="307"/>
      <c r="F73" s="308"/>
    </row>
    <row r="74" spans="1:6" ht="16.5" customHeight="1">
      <c r="A74" s="320"/>
      <c r="B74" s="321"/>
      <c r="C74" s="322" t="s">
        <v>914</v>
      </c>
      <c r="D74" s="323"/>
      <c r="E74" s="323"/>
      <c r="F74" s="324"/>
    </row>
    <row r="75" spans="1:6" ht="16.5" customHeight="1">
      <c r="A75" s="304"/>
      <c r="B75" s="305"/>
      <c r="C75" s="330" t="s">
        <v>235</v>
      </c>
      <c r="D75" s="331"/>
      <c r="E75" s="331"/>
      <c r="F75" s="332"/>
    </row>
    <row r="76" spans="1:6" ht="16.5" customHeight="1">
      <c r="A76" s="288" t="s">
        <v>134</v>
      </c>
      <c r="B76" s="289"/>
      <c r="C76" s="299" t="s">
        <v>500</v>
      </c>
      <c r="D76" s="300"/>
      <c r="E76" s="300"/>
      <c r="F76" s="301"/>
    </row>
    <row r="77" spans="1:6" ht="16.5" customHeight="1">
      <c r="A77" s="297" t="s">
        <v>501</v>
      </c>
      <c r="B77" s="146" t="s">
        <v>58</v>
      </c>
      <c r="C77" s="328" t="s">
        <v>135</v>
      </c>
      <c r="D77" s="328"/>
      <c r="E77" s="328"/>
      <c r="F77" s="328"/>
    </row>
    <row r="78" spans="1:6" ht="16.5" customHeight="1">
      <c r="A78" s="298"/>
      <c r="B78" s="146" t="s">
        <v>136</v>
      </c>
      <c r="C78" s="328" t="s">
        <v>137</v>
      </c>
      <c r="D78" s="328"/>
      <c r="E78" s="328"/>
      <c r="F78" s="328"/>
    </row>
    <row r="79" spans="1:6" ht="16.5" customHeight="1">
      <c r="A79" s="297" t="s">
        <v>502</v>
      </c>
      <c r="B79" s="146" t="s">
        <v>138</v>
      </c>
      <c r="C79" s="299" t="s">
        <v>503</v>
      </c>
      <c r="D79" s="300"/>
      <c r="E79" s="300"/>
      <c r="F79" s="301"/>
    </row>
    <row r="80" spans="1:6" ht="16.5" customHeight="1">
      <c r="A80" s="298"/>
      <c r="B80" s="146" t="s">
        <v>139</v>
      </c>
      <c r="C80" s="299" t="s">
        <v>140</v>
      </c>
      <c r="D80" s="300"/>
      <c r="E80" s="300"/>
      <c r="F80" s="301"/>
    </row>
    <row r="81" spans="1:6" ht="16.5" customHeight="1">
      <c r="A81" s="298"/>
      <c r="B81" s="146" t="s">
        <v>141</v>
      </c>
      <c r="C81" s="299" t="s">
        <v>142</v>
      </c>
      <c r="D81" s="300"/>
      <c r="E81" s="300"/>
      <c r="F81" s="301"/>
    </row>
    <row r="82" spans="1:6" ht="16.5" customHeight="1">
      <c r="A82" s="298"/>
      <c r="B82" s="146" t="s">
        <v>143</v>
      </c>
      <c r="C82" s="299" t="s">
        <v>144</v>
      </c>
      <c r="D82" s="300"/>
      <c r="E82" s="300"/>
      <c r="F82" s="301"/>
    </row>
    <row r="83" spans="1:6" ht="16.5" customHeight="1">
      <c r="A83" s="329"/>
      <c r="B83" s="146" t="s">
        <v>57</v>
      </c>
      <c r="C83" s="299" t="s">
        <v>145</v>
      </c>
      <c r="D83" s="300"/>
      <c r="E83" s="300"/>
      <c r="F83" s="301"/>
    </row>
    <row r="84" spans="1:6" ht="16.5" customHeight="1">
      <c r="A84" s="339" t="s">
        <v>504</v>
      </c>
      <c r="B84" s="261" t="s">
        <v>505</v>
      </c>
      <c r="C84" s="299" t="s">
        <v>506</v>
      </c>
      <c r="D84" s="300"/>
      <c r="E84" s="300"/>
      <c r="F84" s="301"/>
    </row>
    <row r="85" spans="1:6" ht="16.5" customHeight="1">
      <c r="A85" s="339"/>
      <c r="B85" s="340" t="s">
        <v>507</v>
      </c>
      <c r="C85" s="306" t="s">
        <v>508</v>
      </c>
      <c r="D85" s="307"/>
      <c r="E85" s="307"/>
      <c r="F85" s="308"/>
    </row>
    <row r="86" spans="1:6" ht="16.5" customHeight="1">
      <c r="A86" s="339"/>
      <c r="B86" s="341"/>
      <c r="C86" s="309" t="s">
        <v>509</v>
      </c>
      <c r="D86" s="310"/>
      <c r="E86" s="310"/>
      <c r="F86" s="311"/>
    </row>
    <row r="87" spans="1:6" ht="27">
      <c r="A87" s="339"/>
      <c r="B87" s="258" t="s">
        <v>510</v>
      </c>
      <c r="C87" s="299" t="s">
        <v>511</v>
      </c>
      <c r="D87" s="300"/>
      <c r="E87" s="300"/>
      <c r="F87" s="301"/>
    </row>
    <row r="88" spans="1:6" ht="16.5" customHeight="1">
      <c r="A88" s="339"/>
      <c r="B88" s="258" t="s">
        <v>512</v>
      </c>
      <c r="C88" s="299" t="s">
        <v>513</v>
      </c>
      <c r="D88" s="300"/>
      <c r="E88" s="300"/>
      <c r="F88" s="301"/>
    </row>
    <row r="89" spans="1:6" ht="16.5" customHeight="1">
      <c r="A89" s="339"/>
      <c r="B89" s="258" t="s">
        <v>514</v>
      </c>
      <c r="C89" s="299" t="s">
        <v>515</v>
      </c>
      <c r="D89" s="300"/>
      <c r="E89" s="300"/>
      <c r="F89" s="301"/>
    </row>
    <row r="90" spans="1:6" ht="16.5" customHeight="1">
      <c r="A90" s="302" t="s">
        <v>146</v>
      </c>
      <c r="B90" s="303"/>
      <c r="C90" s="306" t="s">
        <v>516</v>
      </c>
      <c r="D90" s="307"/>
      <c r="E90" s="307"/>
      <c r="F90" s="308"/>
    </row>
    <row r="91" spans="1:6" ht="16.5" customHeight="1">
      <c r="A91" s="304"/>
      <c r="B91" s="305"/>
      <c r="C91" s="309" t="s">
        <v>245</v>
      </c>
      <c r="D91" s="310"/>
      <c r="E91" s="310"/>
      <c r="F91" s="311"/>
    </row>
    <row r="92" spans="1:6" ht="16.5" customHeight="1">
      <c r="A92" s="302" t="s">
        <v>517</v>
      </c>
      <c r="B92" s="303"/>
      <c r="C92" s="306" t="s">
        <v>518</v>
      </c>
      <c r="D92" s="307"/>
      <c r="E92" s="307"/>
      <c r="F92" s="308"/>
    </row>
    <row r="93" spans="1:6" ht="16.5" customHeight="1">
      <c r="A93" s="320"/>
      <c r="B93" s="321"/>
      <c r="C93" s="322" t="s">
        <v>519</v>
      </c>
      <c r="D93" s="323"/>
      <c r="E93" s="323"/>
      <c r="F93" s="324"/>
    </row>
    <row r="94" spans="1:6" ht="16.5" customHeight="1">
      <c r="A94" s="320"/>
      <c r="B94" s="305"/>
      <c r="C94" s="309" t="s">
        <v>520</v>
      </c>
      <c r="D94" s="310"/>
      <c r="E94" s="310"/>
      <c r="F94" s="311"/>
    </row>
    <row r="95" spans="1:6" ht="16.5" customHeight="1">
      <c r="A95" s="339" t="s">
        <v>521</v>
      </c>
      <c r="B95" s="297" t="s">
        <v>522</v>
      </c>
      <c r="C95" s="318" t="s">
        <v>523</v>
      </c>
      <c r="D95" s="318"/>
      <c r="E95" s="318"/>
      <c r="F95" s="318"/>
    </row>
    <row r="96" spans="1:6" ht="16.5" customHeight="1">
      <c r="A96" s="339"/>
      <c r="B96" s="298"/>
      <c r="C96" s="290" t="s">
        <v>831</v>
      </c>
      <c r="D96" s="291"/>
      <c r="E96" s="291"/>
      <c r="F96" s="292"/>
    </row>
    <row r="97" spans="1:6" ht="60" customHeight="1">
      <c r="A97" s="339"/>
      <c r="B97" s="329"/>
      <c r="C97" s="309" t="s">
        <v>833</v>
      </c>
      <c r="D97" s="310"/>
      <c r="E97" s="310"/>
      <c r="F97" s="311"/>
    </row>
    <row r="98" spans="1:6" ht="16.5" customHeight="1">
      <c r="A98" s="339"/>
      <c r="B98" s="297" t="s">
        <v>524</v>
      </c>
      <c r="C98" s="318" t="s">
        <v>525</v>
      </c>
      <c r="D98" s="318"/>
      <c r="E98" s="318"/>
      <c r="F98" s="318"/>
    </row>
    <row r="99" spans="1:6" ht="16.5" customHeight="1">
      <c r="A99" s="339"/>
      <c r="B99" s="298"/>
      <c r="C99" s="319" t="s">
        <v>526</v>
      </c>
      <c r="D99" s="319"/>
      <c r="E99" s="319"/>
      <c r="F99" s="319"/>
    </row>
    <row r="100" spans="1:6" ht="16.5" customHeight="1">
      <c r="A100" s="339"/>
      <c r="B100" s="298"/>
      <c r="C100" s="319" t="s">
        <v>527</v>
      </c>
      <c r="D100" s="319"/>
      <c r="E100" s="319"/>
      <c r="F100" s="319"/>
    </row>
    <row r="101" spans="1:6" ht="26.25" customHeight="1">
      <c r="A101" s="339"/>
      <c r="B101" s="298"/>
      <c r="C101" s="319" t="s">
        <v>915</v>
      </c>
      <c r="D101" s="319"/>
      <c r="E101" s="319"/>
      <c r="F101" s="319"/>
    </row>
    <row r="102" spans="1:6" ht="45.75" customHeight="1">
      <c r="A102" s="339"/>
      <c r="B102" s="329"/>
      <c r="C102" s="342" t="s">
        <v>832</v>
      </c>
      <c r="D102" s="343"/>
      <c r="E102" s="343"/>
      <c r="F102" s="344"/>
    </row>
    <row r="103" spans="1:6" ht="16.5" customHeight="1">
      <c r="A103" s="339"/>
      <c r="B103" s="297" t="s">
        <v>119</v>
      </c>
      <c r="C103" s="306" t="s">
        <v>147</v>
      </c>
      <c r="D103" s="307"/>
      <c r="E103" s="307"/>
      <c r="F103" s="308"/>
    </row>
    <row r="104" spans="1:6" ht="16.5" customHeight="1">
      <c r="A104" s="339"/>
      <c r="B104" s="298"/>
      <c r="C104" s="322" t="s">
        <v>528</v>
      </c>
      <c r="D104" s="323"/>
      <c r="E104" s="323"/>
      <c r="F104" s="324"/>
    </row>
    <row r="105" spans="1:6" ht="16.5" customHeight="1">
      <c r="A105" s="339"/>
      <c r="B105" s="298"/>
      <c r="C105" s="322" t="s">
        <v>772</v>
      </c>
      <c r="D105" s="323"/>
      <c r="E105" s="323"/>
      <c r="F105" s="324"/>
    </row>
    <row r="106" spans="1:6" ht="16.5" customHeight="1">
      <c r="A106" s="339"/>
      <c r="B106" s="329"/>
      <c r="C106" s="342" t="s">
        <v>529</v>
      </c>
      <c r="D106" s="343"/>
      <c r="E106" s="343"/>
      <c r="F106" s="344"/>
    </row>
    <row r="107" spans="1:6" ht="16.5" customHeight="1">
      <c r="A107" s="339"/>
      <c r="B107" s="297" t="s">
        <v>530</v>
      </c>
      <c r="C107" s="306" t="s">
        <v>147</v>
      </c>
      <c r="D107" s="307"/>
      <c r="E107" s="307"/>
      <c r="F107" s="308"/>
    </row>
    <row r="108" spans="1:6" ht="16.5" customHeight="1">
      <c r="A108" s="339"/>
      <c r="B108" s="329"/>
      <c r="C108" s="309" t="s">
        <v>531</v>
      </c>
      <c r="D108" s="310"/>
      <c r="E108" s="310"/>
      <c r="F108" s="311"/>
    </row>
    <row r="109" spans="1:6" ht="16.5" customHeight="1">
      <c r="A109" s="339"/>
      <c r="B109" s="290" t="s">
        <v>795</v>
      </c>
      <c r="C109" s="291"/>
      <c r="D109" s="291"/>
      <c r="E109" s="291"/>
      <c r="F109" s="292"/>
    </row>
    <row r="110" spans="1:6" ht="16.5" customHeight="1">
      <c r="A110" s="339" t="s">
        <v>532</v>
      </c>
      <c r="B110" s="258" t="s">
        <v>126</v>
      </c>
      <c r="C110" s="328" t="s">
        <v>148</v>
      </c>
      <c r="D110" s="328"/>
      <c r="E110" s="328"/>
      <c r="F110" s="328"/>
    </row>
    <row r="111" spans="1:6" ht="16.5" customHeight="1">
      <c r="A111" s="339"/>
      <c r="B111" s="339" t="s">
        <v>127</v>
      </c>
      <c r="C111" s="318" t="s">
        <v>533</v>
      </c>
      <c r="D111" s="318"/>
      <c r="E111" s="318"/>
      <c r="F111" s="318"/>
    </row>
    <row r="112" spans="1:6" ht="16.5" customHeight="1">
      <c r="A112" s="339"/>
      <c r="B112" s="339"/>
      <c r="C112" s="342" t="s">
        <v>534</v>
      </c>
      <c r="D112" s="343"/>
      <c r="E112" s="343"/>
      <c r="F112" s="344"/>
    </row>
    <row r="113" spans="1:20" ht="16.5" customHeight="1">
      <c r="A113" s="339"/>
      <c r="B113" s="258" t="s">
        <v>149</v>
      </c>
      <c r="C113" s="328" t="s">
        <v>150</v>
      </c>
      <c r="D113" s="328"/>
      <c r="E113" s="328"/>
      <c r="F113" s="328"/>
    </row>
    <row r="114" spans="1:20" ht="16.5" customHeight="1">
      <c r="A114" s="339"/>
      <c r="B114" s="258" t="s">
        <v>128</v>
      </c>
      <c r="C114" s="328" t="s">
        <v>151</v>
      </c>
      <c r="D114" s="328"/>
      <c r="E114" s="328"/>
      <c r="F114" s="328"/>
    </row>
    <row r="115" spans="1:20" ht="16.5" customHeight="1">
      <c r="A115" s="339"/>
      <c r="B115" s="339" t="s">
        <v>129</v>
      </c>
      <c r="C115" s="318" t="s">
        <v>535</v>
      </c>
      <c r="D115" s="318"/>
      <c r="E115" s="318"/>
      <c r="F115" s="318"/>
    </row>
    <row r="116" spans="1:20" ht="16.5" customHeight="1">
      <c r="A116" s="339"/>
      <c r="B116" s="339"/>
      <c r="C116" s="342" t="s">
        <v>536</v>
      </c>
      <c r="D116" s="343"/>
      <c r="E116" s="343"/>
      <c r="F116" s="344"/>
    </row>
    <row r="117" spans="1:20" ht="16.5" customHeight="1">
      <c r="A117" s="339" t="s">
        <v>537</v>
      </c>
      <c r="B117" s="339"/>
      <c r="C117" s="345" t="s">
        <v>538</v>
      </c>
      <c r="D117" s="334"/>
      <c r="E117" s="334"/>
      <c r="F117" s="335"/>
    </row>
    <row r="118" spans="1:20" ht="16.5" customHeight="1">
      <c r="A118" s="339"/>
      <c r="B118" s="339"/>
      <c r="C118" s="346" t="s">
        <v>916</v>
      </c>
      <c r="D118" s="347"/>
      <c r="E118" s="347"/>
      <c r="F118" s="348"/>
    </row>
    <row r="119" spans="1:20" ht="16.5" customHeight="1">
      <c r="A119" s="339"/>
      <c r="B119" s="339"/>
      <c r="C119" s="346" t="s">
        <v>539</v>
      </c>
      <c r="D119" s="347"/>
      <c r="E119" s="347"/>
      <c r="F119" s="348"/>
    </row>
    <row r="120" spans="1:20" ht="16.5" customHeight="1">
      <c r="A120" s="339"/>
      <c r="B120" s="339"/>
      <c r="C120" s="349" t="s">
        <v>246</v>
      </c>
      <c r="D120" s="350"/>
      <c r="E120" s="350"/>
      <c r="F120" s="351"/>
    </row>
    <row r="121" spans="1:20" ht="16.5" customHeight="1" thickBot="1">
      <c r="A121" s="151"/>
      <c r="B121" s="151"/>
      <c r="C121" s="259"/>
      <c r="D121" s="259"/>
      <c r="E121" s="259"/>
      <c r="F121" s="259"/>
      <c r="M121" s="237"/>
      <c r="N121" s="237"/>
      <c r="O121" s="237"/>
      <c r="P121" s="237"/>
      <c r="Q121" s="237"/>
      <c r="R121" s="237"/>
      <c r="S121" s="237"/>
      <c r="T121" s="237"/>
    </row>
    <row r="122" spans="1:20" s="155" customFormat="1" ht="16.5" customHeight="1">
      <c r="A122" s="357" t="s">
        <v>540</v>
      </c>
      <c r="B122" s="358"/>
      <c r="C122" s="358"/>
      <c r="D122" s="358"/>
      <c r="E122" s="358"/>
      <c r="F122" s="359"/>
      <c r="M122" s="237"/>
      <c r="N122" s="237"/>
      <c r="O122" s="237"/>
      <c r="P122" s="237"/>
      <c r="Q122" s="237"/>
      <c r="R122" s="237"/>
      <c r="S122" s="237"/>
      <c r="T122" s="237"/>
    </row>
    <row r="123" spans="1:20" ht="16.5" customHeight="1">
      <c r="A123" s="352" t="s">
        <v>917</v>
      </c>
      <c r="B123" s="291"/>
      <c r="C123" s="291"/>
      <c r="D123" s="291"/>
      <c r="E123" s="291"/>
      <c r="F123" s="353"/>
    </row>
    <row r="124" spans="1:20" ht="16.5" customHeight="1">
      <c r="A124" s="352" t="s">
        <v>918</v>
      </c>
      <c r="B124" s="291"/>
      <c r="C124" s="291"/>
      <c r="D124" s="291"/>
      <c r="E124" s="291"/>
      <c r="F124" s="353"/>
    </row>
    <row r="125" spans="1:20" ht="16.5" customHeight="1">
      <c r="A125" s="352" t="s">
        <v>541</v>
      </c>
      <c r="B125" s="291"/>
      <c r="C125" s="291"/>
      <c r="D125" s="291"/>
      <c r="E125" s="291"/>
      <c r="F125" s="353"/>
    </row>
    <row r="126" spans="1:20" ht="16.5" customHeight="1">
      <c r="A126" s="255"/>
      <c r="B126" s="256"/>
      <c r="C126" s="256"/>
      <c r="D126" s="256"/>
      <c r="E126" s="256"/>
      <c r="F126" s="257"/>
    </row>
    <row r="127" spans="1:20" ht="16.5" customHeight="1">
      <c r="A127" s="352" t="s">
        <v>919</v>
      </c>
      <c r="B127" s="291"/>
      <c r="C127" s="291"/>
      <c r="D127" s="291"/>
      <c r="E127" s="291"/>
      <c r="F127" s="353"/>
    </row>
    <row r="128" spans="1:20" ht="16.5" customHeight="1">
      <c r="A128" s="352" t="s">
        <v>920</v>
      </c>
      <c r="B128" s="291"/>
      <c r="C128" s="291"/>
      <c r="D128" s="291"/>
      <c r="E128" s="291"/>
      <c r="F128" s="353"/>
    </row>
    <row r="129" spans="1:6" ht="16.5" customHeight="1">
      <c r="A129" s="352" t="s">
        <v>800</v>
      </c>
      <c r="B129" s="291"/>
      <c r="C129" s="291"/>
      <c r="D129" s="291"/>
      <c r="E129" s="291"/>
      <c r="F129" s="353"/>
    </row>
    <row r="130" spans="1:6" ht="36.75" customHeight="1">
      <c r="A130" s="352" t="s">
        <v>812</v>
      </c>
      <c r="B130" s="291"/>
      <c r="C130" s="291"/>
      <c r="D130" s="291"/>
      <c r="E130" s="291"/>
      <c r="F130" s="353"/>
    </row>
    <row r="131" spans="1:6" ht="16.5" customHeight="1">
      <c r="A131" s="352" t="s">
        <v>823</v>
      </c>
      <c r="B131" s="291"/>
      <c r="C131" s="291"/>
      <c r="D131" s="291"/>
      <c r="E131" s="291"/>
      <c r="F131" s="353"/>
    </row>
    <row r="132" spans="1:6" ht="16.5" customHeight="1">
      <c r="A132" s="352" t="s">
        <v>542</v>
      </c>
      <c r="B132" s="291"/>
      <c r="C132" s="291"/>
      <c r="D132" s="291"/>
      <c r="E132" s="291"/>
      <c r="F132" s="353"/>
    </row>
    <row r="133" spans="1:6" ht="16.5" customHeight="1">
      <c r="A133" s="352" t="s">
        <v>543</v>
      </c>
      <c r="B133" s="291"/>
      <c r="C133" s="291"/>
      <c r="D133" s="291"/>
      <c r="E133" s="291"/>
      <c r="F133" s="353"/>
    </row>
    <row r="134" spans="1:6" ht="16.5" customHeight="1">
      <c r="A134" s="352" t="s">
        <v>544</v>
      </c>
      <c r="B134" s="291"/>
      <c r="C134" s="291"/>
      <c r="D134" s="291"/>
      <c r="E134" s="291"/>
      <c r="F134" s="353"/>
    </row>
    <row r="135" spans="1:6" ht="16.5" customHeight="1">
      <c r="A135" s="352" t="s">
        <v>545</v>
      </c>
      <c r="B135" s="291"/>
      <c r="C135" s="291"/>
      <c r="D135" s="291"/>
      <c r="E135" s="291"/>
      <c r="F135" s="353"/>
    </row>
    <row r="136" spans="1:6" ht="16.5" customHeight="1">
      <c r="A136" s="352" t="s">
        <v>546</v>
      </c>
      <c r="B136" s="291"/>
      <c r="C136" s="291"/>
      <c r="D136" s="291"/>
      <c r="E136" s="291"/>
      <c r="F136" s="353"/>
    </row>
    <row r="137" spans="1:6" ht="16.5" customHeight="1">
      <c r="A137" s="352" t="s">
        <v>801</v>
      </c>
      <c r="B137" s="291"/>
      <c r="C137" s="291"/>
      <c r="D137" s="291"/>
      <c r="E137" s="291"/>
      <c r="F137" s="353"/>
    </row>
    <row r="138" spans="1:6" ht="16.5" customHeight="1" thickBot="1">
      <c r="A138" s="354" t="s">
        <v>802</v>
      </c>
      <c r="B138" s="355"/>
      <c r="C138" s="355"/>
      <c r="D138" s="355"/>
      <c r="E138" s="355"/>
      <c r="F138" s="356"/>
    </row>
    <row r="139" spans="1:6" ht="16.5" customHeight="1">
      <c r="A139" s="260"/>
      <c r="B139" s="260"/>
      <c r="C139" s="260"/>
      <c r="D139" s="260"/>
      <c r="E139" s="260"/>
      <c r="F139" s="260"/>
    </row>
    <row r="140" spans="1:6" ht="25.15" customHeight="1">
      <c r="A140" s="143" t="s">
        <v>547</v>
      </c>
      <c r="B140" s="147"/>
      <c r="C140" s="262"/>
      <c r="D140" s="262"/>
      <c r="E140" s="262"/>
      <c r="F140" s="262"/>
    </row>
    <row r="141" spans="1:6" ht="16.5" customHeight="1">
      <c r="A141" s="143"/>
      <c r="B141" s="147"/>
      <c r="C141" s="262"/>
      <c r="D141" s="262"/>
      <c r="E141" s="262"/>
      <c r="F141" s="262"/>
    </row>
    <row r="142" spans="1:6" ht="16.5" customHeight="1">
      <c r="A142" s="285" t="s">
        <v>548</v>
      </c>
      <c r="B142" s="285"/>
      <c r="C142" s="285"/>
      <c r="D142" s="285"/>
      <c r="E142" s="285"/>
      <c r="F142" s="285"/>
    </row>
    <row r="143" spans="1:6" s="149" customFormat="1" ht="16.5" customHeight="1">
      <c r="A143" s="360" t="s">
        <v>834</v>
      </c>
      <c r="B143" s="360"/>
      <c r="C143" s="360"/>
      <c r="D143" s="360"/>
      <c r="E143" s="360"/>
      <c r="F143" s="360"/>
    </row>
    <row r="144" spans="1:6" ht="16.5" customHeight="1">
      <c r="A144" s="360" t="s">
        <v>835</v>
      </c>
      <c r="B144" s="360"/>
      <c r="C144" s="360"/>
      <c r="D144" s="360"/>
      <c r="E144" s="360"/>
      <c r="F144" s="360"/>
    </row>
    <row r="145" spans="1:16384" ht="16.5" customHeight="1">
      <c r="A145" s="361" t="s">
        <v>809</v>
      </c>
      <c r="B145" s="362"/>
      <c r="C145" s="362"/>
      <c r="D145" s="362"/>
      <c r="E145" s="362"/>
      <c r="F145" s="362"/>
    </row>
    <row r="146" spans="1:16384" s="149" customFormat="1" ht="16.5" customHeight="1">
      <c r="A146" s="284" t="s">
        <v>781</v>
      </c>
      <c r="B146" s="284"/>
      <c r="C146" s="284"/>
      <c r="D146" s="284"/>
      <c r="E146" s="284"/>
      <c r="F146" s="284"/>
    </row>
    <row r="147" spans="1:16384" s="149" customFormat="1" ht="16.5" customHeight="1">
      <c r="A147" s="285" t="s">
        <v>549</v>
      </c>
      <c r="B147" s="285"/>
      <c r="C147" s="285"/>
      <c r="D147" s="285"/>
      <c r="E147" s="285"/>
      <c r="F147" s="285"/>
    </row>
    <row r="148" spans="1:16384" s="149" customFormat="1" ht="16.5" customHeight="1">
      <c r="A148" s="284" t="s">
        <v>550</v>
      </c>
      <c r="B148" s="284"/>
      <c r="C148" s="284"/>
      <c r="D148" s="284"/>
      <c r="E148" s="284"/>
      <c r="F148" s="284"/>
    </row>
    <row r="149" spans="1:16384" ht="16.5" customHeight="1">
      <c r="A149" s="285" t="s">
        <v>551</v>
      </c>
      <c r="B149" s="285"/>
      <c r="C149" s="285"/>
      <c r="D149" s="285"/>
      <c r="E149" s="285"/>
      <c r="F149" s="285"/>
      <c r="G149" s="284"/>
      <c r="H149" s="284"/>
      <c r="I149" s="284"/>
      <c r="J149" s="284"/>
      <c r="K149" s="284"/>
      <c r="L149" s="284"/>
      <c r="M149" s="284"/>
      <c r="N149" s="284"/>
      <c r="O149" s="284"/>
      <c r="P149" s="284"/>
      <c r="Q149" s="284"/>
      <c r="R149" s="284"/>
      <c r="S149" s="284"/>
      <c r="T149" s="284"/>
      <c r="U149" s="284"/>
      <c r="V149" s="284"/>
      <c r="W149" s="284"/>
      <c r="X149" s="284"/>
      <c r="Y149" s="284"/>
      <c r="Z149" s="284"/>
      <c r="AA149" s="284"/>
      <c r="AB149" s="284"/>
      <c r="AC149" s="284"/>
      <c r="AD149" s="284"/>
      <c r="AE149" s="284"/>
      <c r="AF149" s="284"/>
      <c r="AG149" s="284"/>
      <c r="AH149" s="284"/>
      <c r="AI149" s="284"/>
      <c r="AJ149" s="284"/>
      <c r="AK149" s="284"/>
      <c r="AL149" s="284"/>
      <c r="AM149" s="284"/>
      <c r="AN149" s="284"/>
      <c r="AO149" s="284"/>
      <c r="AP149" s="284"/>
      <c r="AQ149" s="284"/>
      <c r="AR149" s="284"/>
      <c r="AS149" s="284"/>
      <c r="AT149" s="284"/>
      <c r="AU149" s="284"/>
      <c r="AV149" s="284"/>
      <c r="AW149" s="284"/>
      <c r="AX149" s="284"/>
      <c r="AY149" s="284"/>
      <c r="AZ149" s="284"/>
      <c r="BA149" s="284"/>
      <c r="BB149" s="284"/>
      <c r="BC149" s="284"/>
      <c r="BD149" s="284"/>
      <c r="BE149" s="284"/>
      <c r="BF149" s="284"/>
      <c r="BG149" s="284"/>
      <c r="BH149" s="284"/>
      <c r="BI149" s="284"/>
      <c r="BJ149" s="284"/>
      <c r="BK149" s="284"/>
      <c r="BL149" s="284"/>
      <c r="BM149" s="284"/>
      <c r="BN149" s="284"/>
      <c r="BO149" s="284"/>
      <c r="BP149" s="284"/>
      <c r="BQ149" s="284"/>
      <c r="BR149" s="284"/>
      <c r="BS149" s="284"/>
      <c r="BT149" s="284"/>
      <c r="BU149" s="284"/>
      <c r="BV149" s="284"/>
      <c r="BW149" s="284"/>
      <c r="BX149" s="284"/>
      <c r="BY149" s="284"/>
      <c r="BZ149" s="284"/>
      <c r="CA149" s="284"/>
      <c r="CB149" s="284"/>
      <c r="CC149" s="284"/>
      <c r="CD149" s="284"/>
      <c r="CE149" s="284"/>
      <c r="CF149" s="284"/>
      <c r="CG149" s="284"/>
      <c r="CH149" s="284"/>
      <c r="CI149" s="284"/>
      <c r="CJ149" s="284"/>
      <c r="CK149" s="284"/>
      <c r="CL149" s="284"/>
      <c r="CM149" s="284"/>
      <c r="CN149" s="284"/>
      <c r="CO149" s="284"/>
      <c r="CP149" s="284"/>
      <c r="CQ149" s="284"/>
      <c r="CR149" s="284"/>
      <c r="CS149" s="284"/>
      <c r="CT149" s="284"/>
      <c r="CU149" s="284"/>
      <c r="CV149" s="284"/>
      <c r="CW149" s="284"/>
      <c r="CX149" s="284"/>
      <c r="CY149" s="284"/>
      <c r="CZ149" s="284"/>
      <c r="DA149" s="284"/>
      <c r="DB149" s="284"/>
      <c r="DC149" s="284"/>
      <c r="DD149" s="284"/>
      <c r="DE149" s="284"/>
      <c r="DF149" s="284"/>
      <c r="DG149" s="284"/>
      <c r="DH149" s="284"/>
      <c r="DI149" s="284"/>
      <c r="DJ149" s="284"/>
      <c r="DK149" s="284"/>
      <c r="DL149" s="284"/>
      <c r="DM149" s="284"/>
      <c r="DN149" s="284"/>
      <c r="DO149" s="284"/>
      <c r="DP149" s="284"/>
      <c r="DQ149" s="284"/>
      <c r="DR149" s="284"/>
      <c r="DS149" s="284"/>
      <c r="DT149" s="284"/>
      <c r="DU149" s="284"/>
      <c r="DV149" s="284"/>
      <c r="DW149" s="284"/>
      <c r="DX149" s="284"/>
      <c r="DY149" s="284"/>
      <c r="DZ149" s="284"/>
      <c r="EA149" s="284"/>
      <c r="EB149" s="284"/>
      <c r="EC149" s="284"/>
      <c r="ED149" s="284"/>
      <c r="EE149" s="284"/>
      <c r="EF149" s="284"/>
      <c r="EG149" s="284"/>
      <c r="EH149" s="284"/>
      <c r="EI149" s="284"/>
      <c r="EJ149" s="284"/>
      <c r="EK149" s="284"/>
      <c r="EL149" s="284"/>
      <c r="EM149" s="284"/>
      <c r="EN149" s="284"/>
      <c r="EO149" s="284"/>
      <c r="EP149" s="284"/>
      <c r="EQ149" s="284"/>
      <c r="ER149" s="284"/>
      <c r="ES149" s="284"/>
      <c r="ET149" s="284"/>
      <c r="EU149" s="284"/>
      <c r="EV149" s="284"/>
      <c r="EW149" s="284"/>
      <c r="EX149" s="284"/>
      <c r="EY149" s="284"/>
      <c r="EZ149" s="284"/>
      <c r="FA149" s="284"/>
      <c r="FB149" s="284"/>
      <c r="FC149" s="284"/>
      <c r="FD149" s="284"/>
      <c r="FE149" s="284"/>
      <c r="FF149" s="284"/>
      <c r="FG149" s="284"/>
      <c r="FH149" s="284"/>
      <c r="FI149" s="284"/>
      <c r="FJ149" s="284"/>
      <c r="FK149" s="284"/>
      <c r="FL149" s="284"/>
      <c r="FM149" s="284"/>
      <c r="FN149" s="284"/>
      <c r="FO149" s="284"/>
      <c r="FP149" s="284"/>
      <c r="FQ149" s="284"/>
      <c r="FR149" s="284"/>
      <c r="FS149" s="284"/>
      <c r="FT149" s="284"/>
      <c r="FU149" s="284"/>
      <c r="FV149" s="284"/>
      <c r="FW149" s="284"/>
      <c r="FX149" s="284"/>
      <c r="FY149" s="284"/>
      <c r="FZ149" s="284"/>
      <c r="GA149" s="284"/>
      <c r="GB149" s="284"/>
      <c r="GC149" s="284"/>
      <c r="GD149" s="284"/>
      <c r="GE149" s="284"/>
      <c r="GF149" s="284"/>
      <c r="GG149" s="284"/>
      <c r="GH149" s="284"/>
      <c r="GI149" s="284"/>
      <c r="GJ149" s="284"/>
      <c r="GK149" s="284"/>
      <c r="GL149" s="284"/>
      <c r="GM149" s="284"/>
      <c r="GN149" s="284"/>
      <c r="GO149" s="284"/>
      <c r="GP149" s="284"/>
      <c r="GQ149" s="284"/>
      <c r="GR149" s="284"/>
      <c r="GS149" s="284"/>
      <c r="GT149" s="284"/>
      <c r="GU149" s="284"/>
      <c r="GV149" s="284"/>
      <c r="GW149" s="284"/>
      <c r="GX149" s="284"/>
      <c r="GY149" s="284"/>
      <c r="GZ149" s="284"/>
      <c r="HA149" s="284"/>
      <c r="HB149" s="284"/>
      <c r="HC149" s="284"/>
      <c r="HD149" s="284"/>
      <c r="HE149" s="284"/>
      <c r="HF149" s="284"/>
      <c r="HG149" s="284"/>
      <c r="HH149" s="284"/>
      <c r="HI149" s="284"/>
      <c r="HJ149" s="284"/>
      <c r="HK149" s="284"/>
      <c r="HL149" s="284"/>
      <c r="HM149" s="284"/>
      <c r="HN149" s="284"/>
      <c r="HO149" s="284"/>
      <c r="HP149" s="284"/>
      <c r="HQ149" s="284"/>
      <c r="HR149" s="284"/>
      <c r="HS149" s="284"/>
      <c r="HT149" s="284"/>
      <c r="HU149" s="284"/>
      <c r="HV149" s="284"/>
      <c r="HW149" s="284"/>
      <c r="HX149" s="284"/>
      <c r="HY149" s="284"/>
      <c r="HZ149" s="284"/>
      <c r="IA149" s="284"/>
      <c r="IB149" s="284"/>
      <c r="IC149" s="284"/>
      <c r="ID149" s="284"/>
      <c r="IE149" s="284"/>
      <c r="IF149" s="284"/>
      <c r="IG149" s="284"/>
      <c r="IH149" s="284"/>
      <c r="II149" s="284"/>
      <c r="IJ149" s="284"/>
      <c r="IK149" s="284"/>
      <c r="IL149" s="284"/>
      <c r="IM149" s="284"/>
      <c r="IN149" s="284"/>
      <c r="IO149" s="284"/>
      <c r="IP149" s="284"/>
      <c r="IQ149" s="284"/>
      <c r="IR149" s="284"/>
      <c r="IS149" s="284"/>
      <c r="IT149" s="284"/>
      <c r="IU149" s="284"/>
      <c r="IV149" s="284"/>
      <c r="IW149" s="284"/>
      <c r="IX149" s="284"/>
      <c r="IY149" s="284"/>
      <c r="IZ149" s="284"/>
      <c r="JA149" s="284"/>
      <c r="JB149" s="284"/>
      <c r="JC149" s="284"/>
      <c r="JD149" s="284"/>
      <c r="JE149" s="284"/>
      <c r="JF149" s="284"/>
      <c r="JG149" s="284"/>
      <c r="JH149" s="284"/>
      <c r="JI149" s="284"/>
      <c r="JJ149" s="284"/>
      <c r="JK149" s="284"/>
      <c r="JL149" s="284"/>
      <c r="JM149" s="284"/>
      <c r="JN149" s="284"/>
      <c r="JO149" s="284"/>
      <c r="JP149" s="284"/>
      <c r="JQ149" s="284"/>
      <c r="JR149" s="284"/>
      <c r="JS149" s="284"/>
      <c r="JT149" s="284"/>
      <c r="JU149" s="284"/>
      <c r="JV149" s="284"/>
      <c r="JW149" s="284"/>
      <c r="JX149" s="284"/>
      <c r="JY149" s="284"/>
      <c r="JZ149" s="284"/>
      <c r="KA149" s="284"/>
      <c r="KB149" s="284"/>
      <c r="KC149" s="284"/>
      <c r="KD149" s="284"/>
      <c r="KE149" s="284"/>
      <c r="KF149" s="284"/>
      <c r="KG149" s="284"/>
      <c r="KH149" s="284"/>
      <c r="KI149" s="284"/>
      <c r="KJ149" s="284"/>
      <c r="KK149" s="284"/>
      <c r="KL149" s="284"/>
      <c r="KM149" s="284"/>
      <c r="KN149" s="284"/>
      <c r="KO149" s="284"/>
      <c r="KP149" s="284"/>
      <c r="KQ149" s="284"/>
      <c r="KR149" s="284"/>
      <c r="KS149" s="284"/>
      <c r="KT149" s="284"/>
      <c r="KU149" s="284"/>
      <c r="KV149" s="284"/>
      <c r="KW149" s="284"/>
      <c r="KX149" s="284"/>
      <c r="KY149" s="284"/>
      <c r="KZ149" s="284"/>
      <c r="LA149" s="284"/>
      <c r="LB149" s="284"/>
      <c r="LC149" s="284"/>
      <c r="LD149" s="284"/>
      <c r="LE149" s="284"/>
      <c r="LF149" s="284"/>
      <c r="LG149" s="284"/>
      <c r="LH149" s="284"/>
      <c r="LI149" s="284"/>
      <c r="LJ149" s="284"/>
      <c r="LK149" s="284"/>
      <c r="LL149" s="284"/>
      <c r="LM149" s="284"/>
      <c r="LN149" s="284"/>
      <c r="LO149" s="284"/>
      <c r="LP149" s="284"/>
      <c r="LQ149" s="284"/>
      <c r="LR149" s="284"/>
      <c r="LS149" s="284"/>
      <c r="LT149" s="284"/>
      <c r="LU149" s="284"/>
      <c r="LV149" s="284"/>
      <c r="LW149" s="284"/>
      <c r="LX149" s="284"/>
      <c r="LY149" s="284"/>
      <c r="LZ149" s="284"/>
      <c r="MA149" s="284"/>
      <c r="MB149" s="284"/>
      <c r="MC149" s="284"/>
      <c r="MD149" s="284"/>
      <c r="ME149" s="284"/>
      <c r="MF149" s="284"/>
      <c r="MG149" s="284"/>
      <c r="MH149" s="284"/>
      <c r="MI149" s="284"/>
      <c r="MJ149" s="284"/>
      <c r="MK149" s="284"/>
      <c r="ML149" s="284"/>
      <c r="MM149" s="284"/>
      <c r="MN149" s="284"/>
      <c r="MO149" s="284"/>
      <c r="MP149" s="284"/>
      <c r="MQ149" s="284"/>
      <c r="MR149" s="284"/>
      <c r="MS149" s="284"/>
      <c r="MT149" s="284"/>
      <c r="MU149" s="284"/>
      <c r="MV149" s="284"/>
      <c r="MW149" s="284"/>
      <c r="MX149" s="284"/>
      <c r="MY149" s="284"/>
      <c r="MZ149" s="284"/>
      <c r="NA149" s="284"/>
      <c r="NB149" s="284"/>
      <c r="NC149" s="284"/>
      <c r="ND149" s="284"/>
      <c r="NE149" s="284"/>
      <c r="NF149" s="284"/>
      <c r="NG149" s="284"/>
      <c r="NH149" s="284"/>
      <c r="NI149" s="284"/>
      <c r="NJ149" s="284"/>
      <c r="NK149" s="284"/>
      <c r="NL149" s="284"/>
      <c r="NM149" s="284"/>
      <c r="NN149" s="284"/>
      <c r="NO149" s="284"/>
      <c r="NP149" s="284"/>
      <c r="NQ149" s="284"/>
      <c r="NR149" s="284"/>
      <c r="NS149" s="284"/>
      <c r="NT149" s="284"/>
      <c r="NU149" s="284"/>
      <c r="NV149" s="284"/>
      <c r="NW149" s="284"/>
      <c r="NX149" s="284"/>
      <c r="NY149" s="284"/>
      <c r="NZ149" s="284"/>
      <c r="OA149" s="284"/>
      <c r="OB149" s="284"/>
      <c r="OC149" s="284"/>
      <c r="OD149" s="284"/>
      <c r="OE149" s="284"/>
      <c r="OF149" s="284"/>
      <c r="OG149" s="284"/>
      <c r="OH149" s="284"/>
      <c r="OI149" s="284"/>
      <c r="OJ149" s="284"/>
      <c r="OK149" s="284"/>
      <c r="OL149" s="284"/>
      <c r="OM149" s="284"/>
      <c r="ON149" s="284"/>
      <c r="OO149" s="284"/>
      <c r="OP149" s="284"/>
      <c r="OQ149" s="284"/>
      <c r="OR149" s="284"/>
      <c r="OS149" s="284"/>
      <c r="OT149" s="284"/>
      <c r="OU149" s="284"/>
      <c r="OV149" s="284"/>
      <c r="OW149" s="284"/>
      <c r="OX149" s="284"/>
      <c r="OY149" s="284"/>
      <c r="OZ149" s="284"/>
      <c r="PA149" s="284"/>
      <c r="PB149" s="284"/>
      <c r="PC149" s="284"/>
      <c r="PD149" s="284"/>
      <c r="PE149" s="284"/>
      <c r="PF149" s="284"/>
      <c r="PG149" s="284"/>
      <c r="PH149" s="284"/>
      <c r="PI149" s="284"/>
      <c r="PJ149" s="284"/>
      <c r="PK149" s="284"/>
      <c r="PL149" s="284"/>
      <c r="PM149" s="284"/>
      <c r="PN149" s="284"/>
      <c r="PO149" s="284"/>
      <c r="PP149" s="284"/>
      <c r="PQ149" s="284"/>
      <c r="PR149" s="284"/>
      <c r="PS149" s="284"/>
      <c r="PT149" s="284"/>
      <c r="PU149" s="284"/>
      <c r="PV149" s="284"/>
      <c r="PW149" s="284"/>
      <c r="PX149" s="284"/>
      <c r="PY149" s="284"/>
      <c r="PZ149" s="284"/>
      <c r="QA149" s="284"/>
      <c r="QB149" s="284"/>
      <c r="QC149" s="284"/>
      <c r="QD149" s="284"/>
      <c r="QE149" s="284"/>
      <c r="QF149" s="284"/>
      <c r="QG149" s="284"/>
      <c r="QH149" s="284"/>
      <c r="QI149" s="284"/>
      <c r="QJ149" s="284"/>
      <c r="QK149" s="284"/>
      <c r="QL149" s="284"/>
      <c r="QM149" s="284"/>
      <c r="QN149" s="284"/>
      <c r="QO149" s="284"/>
      <c r="QP149" s="284"/>
      <c r="QQ149" s="284"/>
      <c r="QR149" s="284"/>
      <c r="QS149" s="284"/>
      <c r="QT149" s="284"/>
      <c r="QU149" s="284"/>
      <c r="QV149" s="284"/>
      <c r="QW149" s="284"/>
      <c r="QX149" s="284"/>
      <c r="QY149" s="284"/>
      <c r="QZ149" s="284"/>
      <c r="RA149" s="284"/>
      <c r="RB149" s="284"/>
      <c r="RC149" s="284"/>
      <c r="RD149" s="284"/>
      <c r="RE149" s="284"/>
      <c r="RF149" s="284"/>
      <c r="RG149" s="284"/>
      <c r="RH149" s="284"/>
      <c r="RI149" s="284"/>
      <c r="RJ149" s="284"/>
      <c r="RK149" s="284"/>
      <c r="RL149" s="284"/>
      <c r="RM149" s="284"/>
      <c r="RN149" s="284"/>
      <c r="RO149" s="284"/>
      <c r="RP149" s="284"/>
      <c r="RQ149" s="284"/>
      <c r="RR149" s="284"/>
      <c r="RS149" s="284"/>
      <c r="RT149" s="284"/>
      <c r="RU149" s="284"/>
      <c r="RV149" s="284"/>
      <c r="RW149" s="284"/>
      <c r="RX149" s="284"/>
      <c r="RY149" s="284"/>
      <c r="RZ149" s="284"/>
      <c r="SA149" s="284"/>
      <c r="SB149" s="284"/>
      <c r="SC149" s="284"/>
      <c r="SD149" s="284"/>
      <c r="SE149" s="284"/>
      <c r="SF149" s="284"/>
      <c r="SG149" s="284"/>
      <c r="SH149" s="284"/>
      <c r="SI149" s="284"/>
      <c r="SJ149" s="284"/>
      <c r="SK149" s="284"/>
      <c r="SL149" s="284"/>
      <c r="SM149" s="284"/>
      <c r="SN149" s="284"/>
      <c r="SO149" s="284"/>
      <c r="SP149" s="284"/>
      <c r="SQ149" s="284"/>
      <c r="SR149" s="284"/>
      <c r="SS149" s="284"/>
      <c r="ST149" s="284"/>
      <c r="SU149" s="284"/>
      <c r="SV149" s="284"/>
      <c r="SW149" s="284"/>
      <c r="SX149" s="284"/>
      <c r="SY149" s="284"/>
      <c r="SZ149" s="284"/>
      <c r="TA149" s="284"/>
      <c r="TB149" s="284"/>
      <c r="TC149" s="284"/>
      <c r="TD149" s="284"/>
      <c r="TE149" s="284"/>
      <c r="TF149" s="284"/>
      <c r="TG149" s="284"/>
      <c r="TH149" s="284"/>
      <c r="TI149" s="284"/>
      <c r="TJ149" s="284"/>
      <c r="TK149" s="284"/>
      <c r="TL149" s="284"/>
      <c r="TM149" s="284"/>
      <c r="TN149" s="284"/>
      <c r="TO149" s="284"/>
      <c r="TP149" s="284"/>
      <c r="TQ149" s="284"/>
      <c r="TR149" s="284"/>
      <c r="TS149" s="284"/>
      <c r="TT149" s="284"/>
      <c r="TU149" s="284"/>
      <c r="TV149" s="284"/>
      <c r="TW149" s="284"/>
      <c r="TX149" s="284"/>
      <c r="TY149" s="284"/>
      <c r="TZ149" s="284"/>
      <c r="UA149" s="284"/>
      <c r="UB149" s="284"/>
      <c r="UC149" s="284"/>
      <c r="UD149" s="284"/>
      <c r="UE149" s="284"/>
      <c r="UF149" s="284"/>
      <c r="UG149" s="284"/>
      <c r="UH149" s="284"/>
      <c r="UI149" s="284"/>
      <c r="UJ149" s="284"/>
      <c r="UK149" s="284"/>
      <c r="UL149" s="284"/>
      <c r="UM149" s="284"/>
      <c r="UN149" s="284"/>
      <c r="UO149" s="284"/>
      <c r="UP149" s="284"/>
      <c r="UQ149" s="284"/>
      <c r="UR149" s="284"/>
      <c r="US149" s="284"/>
      <c r="UT149" s="284"/>
      <c r="UU149" s="284"/>
      <c r="UV149" s="284"/>
      <c r="UW149" s="284"/>
      <c r="UX149" s="284"/>
      <c r="UY149" s="284"/>
      <c r="UZ149" s="284"/>
      <c r="VA149" s="284"/>
      <c r="VB149" s="284"/>
      <c r="VC149" s="284"/>
      <c r="VD149" s="284"/>
      <c r="VE149" s="284"/>
      <c r="VF149" s="284"/>
      <c r="VG149" s="284"/>
      <c r="VH149" s="284"/>
      <c r="VI149" s="284"/>
      <c r="VJ149" s="284"/>
      <c r="VK149" s="284"/>
      <c r="VL149" s="284"/>
      <c r="VM149" s="284"/>
      <c r="VN149" s="284"/>
      <c r="VO149" s="284"/>
      <c r="VP149" s="284"/>
      <c r="VQ149" s="284"/>
      <c r="VR149" s="284"/>
      <c r="VS149" s="284"/>
      <c r="VT149" s="284"/>
      <c r="VU149" s="284"/>
      <c r="VV149" s="284"/>
      <c r="VW149" s="284"/>
      <c r="VX149" s="284"/>
      <c r="VY149" s="284"/>
      <c r="VZ149" s="284"/>
      <c r="WA149" s="284"/>
      <c r="WB149" s="284"/>
      <c r="WC149" s="284"/>
      <c r="WD149" s="284"/>
      <c r="WE149" s="284"/>
      <c r="WF149" s="284"/>
      <c r="WG149" s="284"/>
      <c r="WH149" s="284"/>
      <c r="WI149" s="284"/>
      <c r="WJ149" s="284"/>
      <c r="WK149" s="284"/>
      <c r="WL149" s="284"/>
      <c r="WM149" s="284"/>
      <c r="WN149" s="284"/>
      <c r="WO149" s="284"/>
      <c r="WP149" s="284"/>
      <c r="WQ149" s="284"/>
      <c r="WR149" s="284"/>
      <c r="WS149" s="284"/>
      <c r="WT149" s="284"/>
      <c r="WU149" s="284"/>
      <c r="WV149" s="284"/>
      <c r="WW149" s="284"/>
      <c r="WX149" s="284"/>
      <c r="WY149" s="284"/>
      <c r="WZ149" s="284"/>
      <c r="XA149" s="284"/>
      <c r="XB149" s="284"/>
      <c r="XC149" s="284"/>
      <c r="XD149" s="284"/>
      <c r="XE149" s="284"/>
      <c r="XF149" s="284"/>
      <c r="XG149" s="284"/>
      <c r="XH149" s="284"/>
      <c r="XI149" s="284"/>
      <c r="XJ149" s="284"/>
      <c r="XK149" s="284"/>
      <c r="XL149" s="284"/>
      <c r="XM149" s="284"/>
      <c r="XN149" s="284"/>
      <c r="XO149" s="284"/>
      <c r="XP149" s="284"/>
      <c r="XQ149" s="284"/>
      <c r="XR149" s="284"/>
      <c r="XS149" s="284"/>
      <c r="XT149" s="284"/>
      <c r="XU149" s="284"/>
      <c r="XV149" s="284"/>
      <c r="XW149" s="284"/>
      <c r="XX149" s="284"/>
      <c r="XY149" s="284"/>
      <c r="XZ149" s="284"/>
      <c r="YA149" s="284"/>
      <c r="YB149" s="284"/>
      <c r="YC149" s="284"/>
      <c r="YD149" s="284"/>
      <c r="YE149" s="284"/>
      <c r="YF149" s="284"/>
      <c r="YG149" s="284"/>
      <c r="YH149" s="284"/>
      <c r="YI149" s="284"/>
      <c r="YJ149" s="284"/>
      <c r="YK149" s="284"/>
      <c r="YL149" s="284"/>
      <c r="YM149" s="284"/>
      <c r="YN149" s="284"/>
      <c r="YO149" s="284"/>
      <c r="YP149" s="284"/>
      <c r="YQ149" s="284"/>
      <c r="YR149" s="284"/>
      <c r="YS149" s="284"/>
      <c r="YT149" s="284"/>
      <c r="YU149" s="284"/>
      <c r="YV149" s="284"/>
      <c r="YW149" s="284"/>
      <c r="YX149" s="284"/>
      <c r="YY149" s="284"/>
      <c r="YZ149" s="284"/>
      <c r="ZA149" s="284"/>
      <c r="ZB149" s="284"/>
      <c r="ZC149" s="284"/>
      <c r="ZD149" s="284"/>
      <c r="ZE149" s="284"/>
      <c r="ZF149" s="284"/>
      <c r="ZG149" s="284"/>
      <c r="ZH149" s="284"/>
      <c r="ZI149" s="284"/>
      <c r="ZJ149" s="284"/>
      <c r="ZK149" s="284"/>
      <c r="ZL149" s="284"/>
      <c r="ZM149" s="284"/>
      <c r="ZN149" s="284"/>
      <c r="ZO149" s="284"/>
      <c r="ZP149" s="284"/>
      <c r="ZQ149" s="284"/>
      <c r="ZR149" s="284"/>
      <c r="ZS149" s="284"/>
      <c r="ZT149" s="284"/>
      <c r="ZU149" s="284"/>
      <c r="ZV149" s="284"/>
      <c r="ZW149" s="284"/>
      <c r="ZX149" s="284"/>
      <c r="ZY149" s="284"/>
      <c r="ZZ149" s="284"/>
      <c r="AAA149" s="284"/>
      <c r="AAB149" s="284"/>
      <c r="AAC149" s="284"/>
      <c r="AAD149" s="284"/>
      <c r="AAE149" s="284"/>
      <c r="AAF149" s="284"/>
      <c r="AAG149" s="284"/>
      <c r="AAH149" s="284"/>
      <c r="AAI149" s="284"/>
      <c r="AAJ149" s="284"/>
      <c r="AAK149" s="284"/>
      <c r="AAL149" s="284"/>
      <c r="AAM149" s="284"/>
      <c r="AAN149" s="284"/>
      <c r="AAO149" s="284"/>
      <c r="AAP149" s="284"/>
      <c r="AAQ149" s="284"/>
      <c r="AAR149" s="284"/>
      <c r="AAS149" s="284"/>
      <c r="AAT149" s="284"/>
      <c r="AAU149" s="284"/>
      <c r="AAV149" s="284"/>
      <c r="AAW149" s="284"/>
      <c r="AAX149" s="284"/>
      <c r="AAY149" s="284"/>
      <c r="AAZ149" s="284"/>
      <c r="ABA149" s="284"/>
      <c r="ABB149" s="284"/>
      <c r="ABC149" s="284"/>
      <c r="ABD149" s="284"/>
      <c r="ABE149" s="284"/>
      <c r="ABF149" s="284"/>
      <c r="ABG149" s="284"/>
      <c r="ABH149" s="284"/>
      <c r="ABI149" s="284"/>
      <c r="ABJ149" s="284"/>
      <c r="ABK149" s="284"/>
      <c r="ABL149" s="284"/>
      <c r="ABM149" s="284"/>
      <c r="ABN149" s="284"/>
      <c r="ABO149" s="284"/>
      <c r="ABP149" s="284"/>
      <c r="ABQ149" s="284"/>
      <c r="ABR149" s="284"/>
      <c r="ABS149" s="284"/>
      <c r="ABT149" s="284"/>
      <c r="ABU149" s="284"/>
      <c r="ABV149" s="284"/>
      <c r="ABW149" s="284"/>
      <c r="ABX149" s="284"/>
      <c r="ABY149" s="284"/>
      <c r="ABZ149" s="284"/>
      <c r="ACA149" s="284"/>
      <c r="ACB149" s="284"/>
      <c r="ACC149" s="284"/>
      <c r="ACD149" s="284"/>
      <c r="ACE149" s="284"/>
      <c r="ACF149" s="284"/>
      <c r="ACG149" s="284"/>
      <c r="ACH149" s="284"/>
      <c r="ACI149" s="284"/>
      <c r="ACJ149" s="284"/>
      <c r="ACK149" s="284"/>
      <c r="ACL149" s="284"/>
      <c r="ACM149" s="284"/>
      <c r="ACN149" s="284"/>
      <c r="ACO149" s="284"/>
      <c r="ACP149" s="284"/>
      <c r="ACQ149" s="284"/>
      <c r="ACR149" s="284"/>
      <c r="ACS149" s="284"/>
      <c r="ACT149" s="284"/>
      <c r="ACU149" s="284"/>
      <c r="ACV149" s="284"/>
      <c r="ACW149" s="284"/>
      <c r="ACX149" s="284"/>
      <c r="ACY149" s="284"/>
      <c r="ACZ149" s="284"/>
      <c r="ADA149" s="284"/>
      <c r="ADB149" s="284"/>
      <c r="ADC149" s="284"/>
      <c r="ADD149" s="284"/>
      <c r="ADE149" s="284"/>
      <c r="ADF149" s="284"/>
      <c r="ADG149" s="284"/>
      <c r="ADH149" s="284"/>
      <c r="ADI149" s="284"/>
      <c r="ADJ149" s="284"/>
      <c r="ADK149" s="284"/>
      <c r="ADL149" s="284"/>
      <c r="ADM149" s="284"/>
      <c r="ADN149" s="284"/>
      <c r="ADO149" s="284"/>
      <c r="ADP149" s="284"/>
      <c r="ADQ149" s="284"/>
      <c r="ADR149" s="284"/>
      <c r="ADS149" s="284"/>
      <c r="ADT149" s="284"/>
      <c r="ADU149" s="284"/>
      <c r="ADV149" s="284"/>
      <c r="ADW149" s="284"/>
      <c r="ADX149" s="284"/>
      <c r="ADY149" s="284"/>
      <c r="ADZ149" s="284"/>
      <c r="AEA149" s="284"/>
      <c r="AEB149" s="284"/>
      <c r="AEC149" s="284"/>
      <c r="AED149" s="284"/>
      <c r="AEE149" s="284"/>
      <c r="AEF149" s="284"/>
      <c r="AEG149" s="284"/>
      <c r="AEH149" s="284"/>
      <c r="AEI149" s="284"/>
      <c r="AEJ149" s="284"/>
      <c r="AEK149" s="284"/>
      <c r="AEL149" s="284"/>
      <c r="AEM149" s="284"/>
      <c r="AEN149" s="284"/>
      <c r="AEO149" s="284"/>
      <c r="AEP149" s="284"/>
      <c r="AEQ149" s="284"/>
      <c r="AER149" s="284"/>
      <c r="AES149" s="284"/>
      <c r="AET149" s="284"/>
      <c r="AEU149" s="284"/>
      <c r="AEV149" s="284"/>
      <c r="AEW149" s="284"/>
      <c r="AEX149" s="284"/>
      <c r="AEY149" s="284"/>
      <c r="AEZ149" s="284"/>
      <c r="AFA149" s="284"/>
      <c r="AFB149" s="284"/>
      <c r="AFC149" s="284"/>
      <c r="AFD149" s="284"/>
      <c r="AFE149" s="284"/>
      <c r="AFF149" s="284"/>
      <c r="AFG149" s="284"/>
      <c r="AFH149" s="284"/>
      <c r="AFI149" s="284"/>
      <c r="AFJ149" s="284"/>
      <c r="AFK149" s="284"/>
      <c r="AFL149" s="284"/>
      <c r="AFM149" s="284"/>
      <c r="AFN149" s="284"/>
      <c r="AFO149" s="284"/>
      <c r="AFP149" s="284"/>
      <c r="AFQ149" s="284"/>
      <c r="AFR149" s="284"/>
      <c r="AFS149" s="284"/>
      <c r="AFT149" s="284"/>
      <c r="AFU149" s="284"/>
      <c r="AFV149" s="284"/>
      <c r="AFW149" s="284"/>
      <c r="AFX149" s="284"/>
      <c r="AFY149" s="284"/>
      <c r="AFZ149" s="284"/>
      <c r="AGA149" s="284"/>
      <c r="AGB149" s="284"/>
      <c r="AGC149" s="284"/>
      <c r="AGD149" s="284"/>
      <c r="AGE149" s="284"/>
      <c r="AGF149" s="284"/>
      <c r="AGG149" s="284"/>
      <c r="AGH149" s="284"/>
      <c r="AGI149" s="284"/>
      <c r="AGJ149" s="284"/>
      <c r="AGK149" s="284"/>
      <c r="AGL149" s="284"/>
      <c r="AGM149" s="284"/>
      <c r="AGN149" s="284"/>
      <c r="AGO149" s="284"/>
      <c r="AGP149" s="284"/>
      <c r="AGQ149" s="284"/>
      <c r="AGR149" s="284"/>
      <c r="AGS149" s="284"/>
      <c r="AGT149" s="284"/>
      <c r="AGU149" s="284"/>
      <c r="AGV149" s="284"/>
      <c r="AGW149" s="284"/>
      <c r="AGX149" s="284"/>
      <c r="AGY149" s="284"/>
      <c r="AGZ149" s="284"/>
      <c r="AHA149" s="284"/>
      <c r="AHB149" s="284"/>
      <c r="AHC149" s="284"/>
      <c r="AHD149" s="284"/>
      <c r="AHE149" s="284"/>
      <c r="AHF149" s="284"/>
      <c r="AHG149" s="284"/>
      <c r="AHH149" s="284"/>
      <c r="AHI149" s="284"/>
      <c r="AHJ149" s="284"/>
      <c r="AHK149" s="284"/>
      <c r="AHL149" s="284"/>
      <c r="AHM149" s="284"/>
      <c r="AHN149" s="284"/>
      <c r="AHO149" s="284"/>
      <c r="AHP149" s="284"/>
      <c r="AHQ149" s="284"/>
      <c r="AHR149" s="284"/>
      <c r="AHS149" s="284"/>
      <c r="AHT149" s="284"/>
      <c r="AHU149" s="284"/>
      <c r="AHV149" s="284"/>
      <c r="AHW149" s="284"/>
      <c r="AHX149" s="284"/>
      <c r="AHY149" s="284"/>
      <c r="AHZ149" s="284"/>
      <c r="AIA149" s="284"/>
      <c r="AIB149" s="284"/>
      <c r="AIC149" s="284"/>
      <c r="AID149" s="284"/>
      <c r="AIE149" s="284"/>
      <c r="AIF149" s="284"/>
      <c r="AIG149" s="284"/>
      <c r="AIH149" s="284"/>
      <c r="AII149" s="284"/>
      <c r="AIJ149" s="284"/>
      <c r="AIK149" s="284"/>
      <c r="AIL149" s="284"/>
      <c r="AIM149" s="284"/>
      <c r="AIN149" s="284"/>
      <c r="AIO149" s="284"/>
      <c r="AIP149" s="284"/>
      <c r="AIQ149" s="284"/>
      <c r="AIR149" s="284"/>
      <c r="AIS149" s="284"/>
      <c r="AIT149" s="284"/>
      <c r="AIU149" s="284"/>
      <c r="AIV149" s="284"/>
      <c r="AIW149" s="284"/>
      <c r="AIX149" s="284"/>
      <c r="AIY149" s="284"/>
      <c r="AIZ149" s="284"/>
      <c r="AJA149" s="284"/>
      <c r="AJB149" s="284"/>
      <c r="AJC149" s="284"/>
      <c r="AJD149" s="284"/>
      <c r="AJE149" s="284"/>
      <c r="AJF149" s="284"/>
      <c r="AJG149" s="284"/>
      <c r="AJH149" s="284"/>
      <c r="AJI149" s="284"/>
      <c r="AJJ149" s="284"/>
      <c r="AJK149" s="284"/>
      <c r="AJL149" s="284"/>
      <c r="AJM149" s="284"/>
      <c r="AJN149" s="284"/>
      <c r="AJO149" s="284"/>
      <c r="AJP149" s="284"/>
      <c r="AJQ149" s="284"/>
      <c r="AJR149" s="284"/>
      <c r="AJS149" s="284"/>
      <c r="AJT149" s="284"/>
      <c r="AJU149" s="284"/>
      <c r="AJV149" s="284"/>
      <c r="AJW149" s="284"/>
      <c r="AJX149" s="284"/>
      <c r="AJY149" s="284"/>
      <c r="AJZ149" s="284"/>
      <c r="AKA149" s="284"/>
      <c r="AKB149" s="284"/>
      <c r="AKC149" s="284"/>
      <c r="AKD149" s="284"/>
      <c r="AKE149" s="284"/>
      <c r="AKF149" s="284"/>
      <c r="AKG149" s="284"/>
      <c r="AKH149" s="284"/>
      <c r="AKI149" s="284"/>
      <c r="AKJ149" s="284"/>
      <c r="AKK149" s="284"/>
      <c r="AKL149" s="284"/>
      <c r="AKM149" s="284"/>
      <c r="AKN149" s="284"/>
      <c r="AKO149" s="284"/>
      <c r="AKP149" s="284"/>
      <c r="AKQ149" s="284"/>
      <c r="AKR149" s="284"/>
      <c r="AKS149" s="284"/>
      <c r="AKT149" s="284"/>
      <c r="AKU149" s="284"/>
      <c r="AKV149" s="284"/>
      <c r="AKW149" s="284"/>
      <c r="AKX149" s="284"/>
      <c r="AKY149" s="284"/>
      <c r="AKZ149" s="284"/>
      <c r="ALA149" s="284"/>
      <c r="ALB149" s="284"/>
      <c r="ALC149" s="284"/>
      <c r="ALD149" s="284"/>
      <c r="ALE149" s="284"/>
      <c r="ALF149" s="284"/>
      <c r="ALG149" s="284"/>
      <c r="ALH149" s="284"/>
      <c r="ALI149" s="284"/>
      <c r="ALJ149" s="284"/>
      <c r="ALK149" s="284"/>
      <c r="ALL149" s="284"/>
      <c r="ALM149" s="284"/>
      <c r="ALN149" s="284"/>
      <c r="ALO149" s="284"/>
      <c r="ALP149" s="284"/>
      <c r="ALQ149" s="284"/>
      <c r="ALR149" s="284"/>
      <c r="ALS149" s="284"/>
      <c r="ALT149" s="284"/>
      <c r="ALU149" s="284"/>
      <c r="ALV149" s="284"/>
      <c r="ALW149" s="284"/>
      <c r="ALX149" s="284"/>
      <c r="ALY149" s="284"/>
      <c r="ALZ149" s="284"/>
      <c r="AMA149" s="284"/>
      <c r="AMB149" s="284"/>
      <c r="AMC149" s="284"/>
      <c r="AMD149" s="284"/>
      <c r="AME149" s="284"/>
      <c r="AMF149" s="284"/>
      <c r="AMG149" s="284"/>
      <c r="AMH149" s="284"/>
      <c r="AMI149" s="284"/>
      <c r="AMJ149" s="284"/>
      <c r="AMK149" s="284"/>
      <c r="AML149" s="284"/>
      <c r="AMM149" s="284"/>
      <c r="AMN149" s="284"/>
      <c r="AMO149" s="284"/>
      <c r="AMP149" s="284"/>
      <c r="AMQ149" s="284"/>
      <c r="AMR149" s="284"/>
      <c r="AMS149" s="284"/>
      <c r="AMT149" s="284"/>
      <c r="AMU149" s="284"/>
      <c r="AMV149" s="284"/>
      <c r="AMW149" s="284"/>
      <c r="AMX149" s="284"/>
      <c r="AMY149" s="284"/>
      <c r="AMZ149" s="284"/>
      <c r="ANA149" s="284"/>
      <c r="ANB149" s="284"/>
      <c r="ANC149" s="284"/>
      <c r="AND149" s="284"/>
      <c r="ANE149" s="284"/>
      <c r="ANF149" s="284"/>
      <c r="ANG149" s="284"/>
      <c r="ANH149" s="284"/>
      <c r="ANI149" s="284"/>
      <c r="ANJ149" s="284"/>
      <c r="ANK149" s="284"/>
      <c r="ANL149" s="284"/>
      <c r="ANM149" s="284"/>
      <c r="ANN149" s="284"/>
      <c r="ANO149" s="284"/>
      <c r="ANP149" s="284"/>
      <c r="ANQ149" s="284"/>
      <c r="ANR149" s="284"/>
      <c r="ANS149" s="284"/>
      <c r="ANT149" s="284"/>
      <c r="ANU149" s="284"/>
      <c r="ANV149" s="284"/>
      <c r="ANW149" s="284"/>
      <c r="ANX149" s="284"/>
      <c r="ANY149" s="284"/>
      <c r="ANZ149" s="284"/>
      <c r="AOA149" s="284"/>
      <c r="AOB149" s="284"/>
      <c r="AOC149" s="284"/>
      <c r="AOD149" s="284"/>
      <c r="AOE149" s="284"/>
      <c r="AOF149" s="284"/>
      <c r="AOG149" s="284"/>
      <c r="AOH149" s="284"/>
      <c r="AOI149" s="284"/>
      <c r="AOJ149" s="284"/>
      <c r="AOK149" s="284"/>
      <c r="AOL149" s="284"/>
      <c r="AOM149" s="284"/>
      <c r="AON149" s="284"/>
      <c r="AOO149" s="284"/>
      <c r="AOP149" s="284"/>
      <c r="AOQ149" s="284"/>
      <c r="AOR149" s="284"/>
      <c r="AOS149" s="284"/>
      <c r="AOT149" s="284"/>
      <c r="AOU149" s="284"/>
      <c r="AOV149" s="284"/>
      <c r="AOW149" s="284"/>
      <c r="AOX149" s="284"/>
      <c r="AOY149" s="284"/>
      <c r="AOZ149" s="284"/>
      <c r="APA149" s="284"/>
      <c r="APB149" s="284"/>
      <c r="APC149" s="284"/>
      <c r="APD149" s="284"/>
      <c r="APE149" s="284"/>
      <c r="APF149" s="284"/>
      <c r="APG149" s="284"/>
      <c r="APH149" s="284"/>
      <c r="API149" s="284"/>
      <c r="APJ149" s="284"/>
      <c r="APK149" s="284"/>
      <c r="APL149" s="284"/>
      <c r="APM149" s="284"/>
      <c r="APN149" s="284"/>
      <c r="APO149" s="284"/>
      <c r="APP149" s="284"/>
      <c r="APQ149" s="284"/>
      <c r="APR149" s="284"/>
      <c r="APS149" s="284"/>
      <c r="APT149" s="284"/>
      <c r="APU149" s="284"/>
      <c r="APV149" s="284"/>
      <c r="APW149" s="284"/>
      <c r="APX149" s="284"/>
      <c r="APY149" s="284"/>
      <c r="APZ149" s="284"/>
      <c r="AQA149" s="284"/>
      <c r="AQB149" s="284"/>
      <c r="AQC149" s="284"/>
      <c r="AQD149" s="284"/>
      <c r="AQE149" s="284"/>
      <c r="AQF149" s="284"/>
      <c r="AQG149" s="284"/>
      <c r="AQH149" s="284"/>
      <c r="AQI149" s="284"/>
      <c r="AQJ149" s="284"/>
      <c r="AQK149" s="284"/>
      <c r="AQL149" s="284"/>
      <c r="AQM149" s="284"/>
      <c r="AQN149" s="284"/>
      <c r="AQO149" s="284"/>
      <c r="AQP149" s="284"/>
      <c r="AQQ149" s="284"/>
      <c r="AQR149" s="284"/>
      <c r="AQS149" s="284"/>
      <c r="AQT149" s="284"/>
      <c r="AQU149" s="284"/>
      <c r="AQV149" s="284"/>
      <c r="AQW149" s="284"/>
      <c r="AQX149" s="284"/>
      <c r="AQY149" s="284"/>
      <c r="AQZ149" s="284"/>
      <c r="ARA149" s="284"/>
      <c r="ARB149" s="284"/>
      <c r="ARC149" s="284"/>
      <c r="ARD149" s="284"/>
      <c r="ARE149" s="284"/>
      <c r="ARF149" s="284"/>
      <c r="ARG149" s="284"/>
      <c r="ARH149" s="284"/>
      <c r="ARI149" s="284"/>
      <c r="ARJ149" s="284"/>
      <c r="ARK149" s="284"/>
      <c r="ARL149" s="284"/>
      <c r="ARM149" s="284"/>
      <c r="ARN149" s="284"/>
      <c r="ARO149" s="284"/>
      <c r="ARP149" s="284"/>
      <c r="ARQ149" s="284"/>
      <c r="ARR149" s="284"/>
      <c r="ARS149" s="284"/>
      <c r="ART149" s="284"/>
      <c r="ARU149" s="284"/>
      <c r="ARV149" s="284"/>
      <c r="ARW149" s="284"/>
      <c r="ARX149" s="284"/>
      <c r="ARY149" s="284"/>
      <c r="ARZ149" s="284"/>
      <c r="ASA149" s="284"/>
      <c r="ASB149" s="284"/>
      <c r="ASC149" s="284"/>
      <c r="ASD149" s="284"/>
      <c r="ASE149" s="284"/>
      <c r="ASF149" s="284"/>
      <c r="ASG149" s="284"/>
      <c r="ASH149" s="284"/>
      <c r="ASI149" s="284"/>
      <c r="ASJ149" s="284"/>
      <c r="ASK149" s="284"/>
      <c r="ASL149" s="284"/>
      <c r="ASM149" s="284"/>
      <c r="ASN149" s="284"/>
      <c r="ASO149" s="284"/>
      <c r="ASP149" s="284"/>
      <c r="ASQ149" s="284"/>
      <c r="ASR149" s="284"/>
      <c r="ASS149" s="284"/>
      <c r="AST149" s="284"/>
      <c r="ASU149" s="284"/>
      <c r="ASV149" s="284"/>
      <c r="ASW149" s="284"/>
      <c r="ASX149" s="284"/>
      <c r="ASY149" s="284"/>
      <c r="ASZ149" s="284"/>
      <c r="ATA149" s="284"/>
      <c r="ATB149" s="284"/>
      <c r="ATC149" s="284"/>
      <c r="ATD149" s="284"/>
      <c r="ATE149" s="284"/>
      <c r="ATF149" s="284"/>
      <c r="ATG149" s="284"/>
      <c r="ATH149" s="284"/>
      <c r="ATI149" s="284"/>
      <c r="ATJ149" s="284"/>
      <c r="ATK149" s="284"/>
      <c r="ATL149" s="284"/>
      <c r="ATM149" s="284"/>
      <c r="ATN149" s="284"/>
      <c r="ATO149" s="284"/>
      <c r="ATP149" s="284"/>
      <c r="ATQ149" s="284"/>
      <c r="ATR149" s="284"/>
      <c r="ATS149" s="284"/>
      <c r="ATT149" s="284"/>
      <c r="ATU149" s="284"/>
      <c r="ATV149" s="284"/>
      <c r="ATW149" s="284"/>
      <c r="ATX149" s="284"/>
      <c r="ATY149" s="284"/>
      <c r="ATZ149" s="284"/>
      <c r="AUA149" s="284"/>
      <c r="AUB149" s="284"/>
      <c r="AUC149" s="284"/>
      <c r="AUD149" s="284"/>
      <c r="AUE149" s="284"/>
      <c r="AUF149" s="284"/>
      <c r="AUG149" s="284"/>
      <c r="AUH149" s="284"/>
      <c r="AUI149" s="284"/>
      <c r="AUJ149" s="284"/>
      <c r="AUK149" s="284"/>
      <c r="AUL149" s="284"/>
      <c r="AUM149" s="284"/>
      <c r="AUN149" s="284"/>
      <c r="AUO149" s="284"/>
      <c r="AUP149" s="284"/>
      <c r="AUQ149" s="284"/>
      <c r="AUR149" s="284"/>
      <c r="AUS149" s="284"/>
      <c r="AUT149" s="284"/>
      <c r="AUU149" s="284"/>
      <c r="AUV149" s="284"/>
      <c r="AUW149" s="284"/>
      <c r="AUX149" s="284"/>
      <c r="AUY149" s="284"/>
      <c r="AUZ149" s="284"/>
      <c r="AVA149" s="284"/>
      <c r="AVB149" s="284"/>
      <c r="AVC149" s="284"/>
      <c r="AVD149" s="284"/>
      <c r="AVE149" s="284"/>
      <c r="AVF149" s="284"/>
      <c r="AVG149" s="284"/>
      <c r="AVH149" s="284"/>
      <c r="AVI149" s="284"/>
      <c r="AVJ149" s="284"/>
      <c r="AVK149" s="284"/>
      <c r="AVL149" s="284"/>
      <c r="AVM149" s="284"/>
      <c r="AVN149" s="284"/>
      <c r="AVO149" s="284"/>
      <c r="AVP149" s="284"/>
      <c r="AVQ149" s="284"/>
      <c r="AVR149" s="284"/>
      <c r="AVS149" s="284"/>
      <c r="AVT149" s="284"/>
      <c r="AVU149" s="284"/>
      <c r="AVV149" s="284"/>
      <c r="AVW149" s="284"/>
      <c r="AVX149" s="284"/>
      <c r="AVY149" s="284"/>
      <c r="AVZ149" s="284"/>
      <c r="AWA149" s="284"/>
      <c r="AWB149" s="284"/>
      <c r="AWC149" s="284"/>
      <c r="AWD149" s="284"/>
      <c r="AWE149" s="284"/>
      <c r="AWF149" s="284"/>
      <c r="AWG149" s="284"/>
      <c r="AWH149" s="284"/>
      <c r="AWI149" s="284"/>
      <c r="AWJ149" s="284"/>
      <c r="AWK149" s="284"/>
      <c r="AWL149" s="284"/>
      <c r="AWM149" s="284"/>
      <c r="AWN149" s="284"/>
      <c r="AWO149" s="284"/>
      <c r="AWP149" s="284"/>
      <c r="AWQ149" s="284"/>
      <c r="AWR149" s="284"/>
      <c r="AWS149" s="284"/>
      <c r="AWT149" s="284"/>
      <c r="AWU149" s="284"/>
      <c r="AWV149" s="284"/>
      <c r="AWW149" s="284"/>
      <c r="AWX149" s="284"/>
      <c r="AWY149" s="284"/>
      <c r="AWZ149" s="284"/>
      <c r="AXA149" s="284"/>
      <c r="AXB149" s="284"/>
      <c r="AXC149" s="284"/>
      <c r="AXD149" s="284"/>
      <c r="AXE149" s="284"/>
      <c r="AXF149" s="284"/>
      <c r="AXG149" s="284"/>
      <c r="AXH149" s="284"/>
      <c r="AXI149" s="284"/>
      <c r="AXJ149" s="284"/>
      <c r="AXK149" s="284"/>
      <c r="AXL149" s="284"/>
      <c r="AXM149" s="284"/>
      <c r="AXN149" s="284"/>
      <c r="AXO149" s="284"/>
      <c r="AXP149" s="284"/>
      <c r="AXQ149" s="284"/>
      <c r="AXR149" s="284"/>
      <c r="AXS149" s="284"/>
      <c r="AXT149" s="284"/>
      <c r="AXU149" s="284"/>
      <c r="AXV149" s="284"/>
      <c r="AXW149" s="284"/>
      <c r="AXX149" s="284"/>
      <c r="AXY149" s="284"/>
      <c r="AXZ149" s="284"/>
      <c r="AYA149" s="284"/>
      <c r="AYB149" s="284"/>
      <c r="AYC149" s="284"/>
      <c r="AYD149" s="284"/>
      <c r="AYE149" s="284"/>
      <c r="AYF149" s="284"/>
      <c r="AYG149" s="284"/>
      <c r="AYH149" s="284"/>
      <c r="AYI149" s="284"/>
      <c r="AYJ149" s="284"/>
      <c r="AYK149" s="284"/>
      <c r="AYL149" s="284"/>
      <c r="AYM149" s="284"/>
      <c r="AYN149" s="284"/>
      <c r="AYO149" s="284"/>
      <c r="AYP149" s="284"/>
      <c r="AYQ149" s="284"/>
      <c r="AYR149" s="284"/>
      <c r="AYS149" s="284"/>
      <c r="AYT149" s="284"/>
      <c r="AYU149" s="284"/>
      <c r="AYV149" s="284"/>
      <c r="AYW149" s="284"/>
      <c r="AYX149" s="284"/>
      <c r="AYY149" s="284"/>
      <c r="AYZ149" s="284"/>
      <c r="AZA149" s="284"/>
      <c r="AZB149" s="284"/>
      <c r="AZC149" s="284"/>
      <c r="AZD149" s="284"/>
      <c r="AZE149" s="284"/>
      <c r="AZF149" s="284"/>
      <c r="AZG149" s="284"/>
      <c r="AZH149" s="284"/>
      <c r="AZI149" s="284"/>
      <c r="AZJ149" s="284"/>
      <c r="AZK149" s="284"/>
      <c r="AZL149" s="284"/>
      <c r="AZM149" s="284"/>
      <c r="AZN149" s="284"/>
      <c r="AZO149" s="284"/>
      <c r="AZP149" s="284"/>
      <c r="AZQ149" s="284"/>
      <c r="AZR149" s="284"/>
      <c r="AZS149" s="284"/>
      <c r="AZT149" s="284"/>
      <c r="AZU149" s="284"/>
      <c r="AZV149" s="284"/>
      <c r="AZW149" s="284"/>
      <c r="AZX149" s="284"/>
      <c r="AZY149" s="284"/>
      <c r="AZZ149" s="284"/>
      <c r="BAA149" s="284"/>
      <c r="BAB149" s="284"/>
      <c r="BAC149" s="284"/>
      <c r="BAD149" s="284"/>
      <c r="BAE149" s="284"/>
      <c r="BAF149" s="284"/>
      <c r="BAG149" s="284"/>
      <c r="BAH149" s="284"/>
      <c r="BAI149" s="284"/>
      <c r="BAJ149" s="284"/>
      <c r="BAK149" s="284"/>
      <c r="BAL149" s="284"/>
      <c r="BAM149" s="284"/>
      <c r="BAN149" s="284"/>
      <c r="BAO149" s="284"/>
      <c r="BAP149" s="284"/>
      <c r="BAQ149" s="284"/>
      <c r="BAR149" s="284"/>
      <c r="BAS149" s="284"/>
      <c r="BAT149" s="284"/>
      <c r="BAU149" s="284"/>
      <c r="BAV149" s="284"/>
      <c r="BAW149" s="284"/>
      <c r="BAX149" s="284"/>
      <c r="BAY149" s="284"/>
      <c r="BAZ149" s="284"/>
      <c r="BBA149" s="284"/>
      <c r="BBB149" s="284"/>
      <c r="BBC149" s="284"/>
      <c r="BBD149" s="284"/>
      <c r="BBE149" s="284"/>
      <c r="BBF149" s="284"/>
      <c r="BBG149" s="284"/>
      <c r="BBH149" s="284"/>
      <c r="BBI149" s="284"/>
      <c r="BBJ149" s="284"/>
      <c r="BBK149" s="284"/>
      <c r="BBL149" s="284"/>
      <c r="BBM149" s="284"/>
      <c r="BBN149" s="284"/>
      <c r="BBO149" s="284"/>
      <c r="BBP149" s="284"/>
      <c r="BBQ149" s="284"/>
      <c r="BBR149" s="284"/>
      <c r="BBS149" s="284"/>
      <c r="BBT149" s="284"/>
      <c r="BBU149" s="284"/>
      <c r="BBV149" s="284"/>
      <c r="BBW149" s="284"/>
      <c r="BBX149" s="284"/>
      <c r="BBY149" s="284"/>
      <c r="BBZ149" s="284"/>
      <c r="BCA149" s="284"/>
      <c r="BCB149" s="284"/>
      <c r="BCC149" s="284"/>
      <c r="BCD149" s="284"/>
      <c r="BCE149" s="284"/>
      <c r="BCF149" s="284"/>
      <c r="BCG149" s="284"/>
      <c r="BCH149" s="284"/>
      <c r="BCI149" s="284"/>
      <c r="BCJ149" s="284"/>
      <c r="BCK149" s="284"/>
      <c r="BCL149" s="284"/>
      <c r="BCM149" s="284"/>
      <c r="BCN149" s="284"/>
      <c r="BCO149" s="284"/>
      <c r="BCP149" s="284"/>
      <c r="BCQ149" s="284"/>
      <c r="BCR149" s="284"/>
      <c r="BCS149" s="284"/>
      <c r="BCT149" s="284"/>
      <c r="BCU149" s="284"/>
      <c r="BCV149" s="284"/>
      <c r="BCW149" s="284"/>
      <c r="BCX149" s="284"/>
      <c r="BCY149" s="284"/>
      <c r="BCZ149" s="284"/>
      <c r="BDA149" s="284"/>
      <c r="BDB149" s="284"/>
      <c r="BDC149" s="284"/>
      <c r="BDD149" s="284"/>
      <c r="BDE149" s="284"/>
      <c r="BDF149" s="284"/>
      <c r="BDG149" s="284"/>
      <c r="BDH149" s="284"/>
      <c r="BDI149" s="284"/>
      <c r="BDJ149" s="284"/>
      <c r="BDK149" s="284"/>
      <c r="BDL149" s="284"/>
      <c r="BDM149" s="284"/>
      <c r="BDN149" s="284"/>
      <c r="BDO149" s="284"/>
      <c r="BDP149" s="284"/>
      <c r="BDQ149" s="284"/>
      <c r="BDR149" s="284"/>
      <c r="BDS149" s="284"/>
      <c r="BDT149" s="284"/>
      <c r="BDU149" s="284"/>
      <c r="BDV149" s="284"/>
      <c r="BDW149" s="284"/>
      <c r="BDX149" s="284"/>
      <c r="BDY149" s="284"/>
      <c r="BDZ149" s="284"/>
      <c r="BEA149" s="284"/>
      <c r="BEB149" s="284"/>
      <c r="BEC149" s="284"/>
      <c r="BED149" s="284"/>
      <c r="BEE149" s="284"/>
      <c r="BEF149" s="284"/>
      <c r="BEG149" s="284"/>
      <c r="BEH149" s="284"/>
      <c r="BEI149" s="284"/>
      <c r="BEJ149" s="284"/>
      <c r="BEK149" s="284"/>
      <c r="BEL149" s="284"/>
      <c r="BEM149" s="284"/>
      <c r="BEN149" s="284"/>
      <c r="BEO149" s="284"/>
      <c r="BEP149" s="284"/>
      <c r="BEQ149" s="284"/>
      <c r="BER149" s="284"/>
      <c r="BES149" s="284"/>
      <c r="BET149" s="284"/>
      <c r="BEU149" s="284"/>
      <c r="BEV149" s="284"/>
      <c r="BEW149" s="284"/>
      <c r="BEX149" s="284"/>
      <c r="BEY149" s="284"/>
      <c r="BEZ149" s="284"/>
      <c r="BFA149" s="284"/>
      <c r="BFB149" s="284"/>
      <c r="BFC149" s="284"/>
      <c r="BFD149" s="284"/>
      <c r="BFE149" s="284"/>
      <c r="BFF149" s="284"/>
      <c r="BFG149" s="284"/>
      <c r="BFH149" s="284"/>
      <c r="BFI149" s="284"/>
      <c r="BFJ149" s="284"/>
      <c r="BFK149" s="284"/>
      <c r="BFL149" s="284"/>
      <c r="BFM149" s="284"/>
      <c r="BFN149" s="284"/>
      <c r="BFO149" s="284"/>
      <c r="BFP149" s="284"/>
      <c r="BFQ149" s="284"/>
      <c r="BFR149" s="284"/>
      <c r="BFS149" s="284"/>
      <c r="BFT149" s="284"/>
      <c r="BFU149" s="284"/>
      <c r="BFV149" s="284"/>
      <c r="BFW149" s="284"/>
      <c r="BFX149" s="284"/>
      <c r="BFY149" s="284"/>
      <c r="BFZ149" s="284"/>
      <c r="BGA149" s="284"/>
      <c r="BGB149" s="284"/>
      <c r="BGC149" s="284"/>
      <c r="BGD149" s="284"/>
      <c r="BGE149" s="284"/>
      <c r="BGF149" s="284"/>
      <c r="BGG149" s="284"/>
      <c r="BGH149" s="284"/>
      <c r="BGI149" s="284"/>
      <c r="BGJ149" s="284"/>
      <c r="BGK149" s="284"/>
      <c r="BGL149" s="284"/>
      <c r="BGM149" s="284"/>
      <c r="BGN149" s="284"/>
      <c r="BGO149" s="284"/>
      <c r="BGP149" s="284"/>
      <c r="BGQ149" s="284"/>
      <c r="BGR149" s="284"/>
      <c r="BGS149" s="284"/>
      <c r="BGT149" s="284"/>
      <c r="BGU149" s="284"/>
      <c r="BGV149" s="284"/>
      <c r="BGW149" s="284"/>
      <c r="BGX149" s="284"/>
      <c r="BGY149" s="284"/>
      <c r="BGZ149" s="284"/>
      <c r="BHA149" s="284"/>
      <c r="BHB149" s="284"/>
      <c r="BHC149" s="284"/>
      <c r="BHD149" s="284"/>
      <c r="BHE149" s="284"/>
      <c r="BHF149" s="284"/>
      <c r="BHG149" s="284"/>
      <c r="BHH149" s="284"/>
      <c r="BHI149" s="284"/>
      <c r="BHJ149" s="284"/>
      <c r="BHK149" s="284"/>
      <c r="BHL149" s="284"/>
      <c r="BHM149" s="284"/>
      <c r="BHN149" s="284"/>
      <c r="BHO149" s="284"/>
      <c r="BHP149" s="284"/>
      <c r="BHQ149" s="284"/>
      <c r="BHR149" s="284"/>
      <c r="BHS149" s="284"/>
      <c r="BHT149" s="284"/>
      <c r="BHU149" s="284"/>
      <c r="BHV149" s="284"/>
      <c r="BHW149" s="284"/>
      <c r="BHX149" s="284"/>
      <c r="BHY149" s="284"/>
      <c r="BHZ149" s="284"/>
      <c r="BIA149" s="284"/>
      <c r="BIB149" s="284"/>
      <c r="BIC149" s="284"/>
      <c r="BID149" s="284"/>
      <c r="BIE149" s="284"/>
      <c r="BIF149" s="284"/>
      <c r="BIG149" s="284"/>
      <c r="BIH149" s="284"/>
      <c r="BII149" s="284"/>
      <c r="BIJ149" s="284"/>
      <c r="BIK149" s="284"/>
      <c r="BIL149" s="284"/>
      <c r="BIM149" s="284"/>
      <c r="BIN149" s="284"/>
      <c r="BIO149" s="284"/>
      <c r="BIP149" s="284"/>
      <c r="BIQ149" s="284"/>
      <c r="BIR149" s="284"/>
      <c r="BIS149" s="284"/>
      <c r="BIT149" s="284"/>
      <c r="BIU149" s="284"/>
      <c r="BIV149" s="284"/>
      <c r="BIW149" s="284"/>
      <c r="BIX149" s="284"/>
      <c r="BIY149" s="284"/>
      <c r="BIZ149" s="284"/>
      <c r="BJA149" s="284"/>
      <c r="BJB149" s="284"/>
      <c r="BJC149" s="284"/>
      <c r="BJD149" s="284"/>
      <c r="BJE149" s="284"/>
      <c r="BJF149" s="284"/>
      <c r="BJG149" s="284"/>
      <c r="BJH149" s="284"/>
      <c r="BJI149" s="284"/>
      <c r="BJJ149" s="284"/>
      <c r="BJK149" s="284"/>
      <c r="BJL149" s="284"/>
      <c r="BJM149" s="284"/>
      <c r="BJN149" s="284"/>
      <c r="BJO149" s="284"/>
      <c r="BJP149" s="284"/>
      <c r="BJQ149" s="284"/>
      <c r="BJR149" s="284"/>
      <c r="BJS149" s="284"/>
      <c r="BJT149" s="284"/>
      <c r="BJU149" s="284"/>
      <c r="BJV149" s="284"/>
      <c r="BJW149" s="284"/>
      <c r="BJX149" s="284"/>
      <c r="BJY149" s="284"/>
      <c r="BJZ149" s="284"/>
      <c r="BKA149" s="284"/>
      <c r="BKB149" s="284"/>
      <c r="BKC149" s="284"/>
      <c r="BKD149" s="284"/>
      <c r="BKE149" s="284"/>
      <c r="BKF149" s="284"/>
      <c r="BKG149" s="284"/>
      <c r="BKH149" s="284"/>
      <c r="BKI149" s="284"/>
      <c r="BKJ149" s="284"/>
      <c r="BKK149" s="284"/>
      <c r="BKL149" s="284"/>
      <c r="BKM149" s="284"/>
      <c r="BKN149" s="284"/>
      <c r="BKO149" s="284"/>
      <c r="BKP149" s="284"/>
      <c r="BKQ149" s="284"/>
      <c r="BKR149" s="284"/>
      <c r="BKS149" s="284"/>
      <c r="BKT149" s="284"/>
      <c r="BKU149" s="284"/>
      <c r="BKV149" s="284"/>
      <c r="BKW149" s="284"/>
      <c r="BKX149" s="284"/>
      <c r="BKY149" s="284"/>
      <c r="BKZ149" s="284"/>
      <c r="BLA149" s="284"/>
      <c r="BLB149" s="284"/>
      <c r="BLC149" s="284"/>
      <c r="BLD149" s="284"/>
      <c r="BLE149" s="284"/>
      <c r="BLF149" s="284"/>
      <c r="BLG149" s="284"/>
      <c r="BLH149" s="284"/>
      <c r="BLI149" s="284"/>
      <c r="BLJ149" s="284"/>
      <c r="BLK149" s="284"/>
      <c r="BLL149" s="284"/>
      <c r="BLM149" s="284"/>
      <c r="BLN149" s="284"/>
      <c r="BLO149" s="284"/>
      <c r="BLP149" s="284"/>
      <c r="BLQ149" s="284"/>
      <c r="BLR149" s="284"/>
      <c r="BLS149" s="284"/>
      <c r="BLT149" s="284"/>
      <c r="BLU149" s="284"/>
      <c r="BLV149" s="284"/>
      <c r="BLW149" s="284"/>
      <c r="BLX149" s="284"/>
      <c r="BLY149" s="284"/>
      <c r="BLZ149" s="284"/>
      <c r="BMA149" s="284"/>
      <c r="BMB149" s="284"/>
      <c r="BMC149" s="284"/>
      <c r="BMD149" s="284"/>
      <c r="BME149" s="284"/>
      <c r="BMF149" s="284"/>
      <c r="BMG149" s="284"/>
      <c r="BMH149" s="284"/>
      <c r="BMI149" s="284"/>
      <c r="BMJ149" s="284"/>
      <c r="BMK149" s="284"/>
      <c r="BML149" s="284"/>
      <c r="BMM149" s="284"/>
      <c r="BMN149" s="284"/>
      <c r="BMO149" s="284"/>
      <c r="BMP149" s="284"/>
      <c r="BMQ149" s="284"/>
      <c r="BMR149" s="284"/>
      <c r="BMS149" s="284"/>
      <c r="BMT149" s="284"/>
      <c r="BMU149" s="284"/>
      <c r="BMV149" s="284"/>
      <c r="BMW149" s="284"/>
      <c r="BMX149" s="284"/>
      <c r="BMY149" s="284"/>
      <c r="BMZ149" s="284"/>
      <c r="BNA149" s="284"/>
      <c r="BNB149" s="284"/>
      <c r="BNC149" s="284"/>
      <c r="BND149" s="284"/>
      <c r="BNE149" s="284"/>
      <c r="BNF149" s="284"/>
      <c r="BNG149" s="284"/>
      <c r="BNH149" s="284"/>
      <c r="BNI149" s="284"/>
      <c r="BNJ149" s="284"/>
      <c r="BNK149" s="284"/>
      <c r="BNL149" s="284"/>
      <c r="BNM149" s="284"/>
      <c r="BNN149" s="284"/>
      <c r="BNO149" s="284"/>
      <c r="BNP149" s="284"/>
      <c r="BNQ149" s="284"/>
      <c r="BNR149" s="284"/>
      <c r="BNS149" s="284"/>
      <c r="BNT149" s="284"/>
      <c r="BNU149" s="284"/>
      <c r="BNV149" s="284"/>
      <c r="BNW149" s="284"/>
      <c r="BNX149" s="284"/>
      <c r="BNY149" s="284"/>
      <c r="BNZ149" s="284"/>
      <c r="BOA149" s="284"/>
      <c r="BOB149" s="284"/>
      <c r="BOC149" s="284"/>
      <c r="BOD149" s="284"/>
      <c r="BOE149" s="284"/>
      <c r="BOF149" s="284"/>
      <c r="BOG149" s="284"/>
      <c r="BOH149" s="284"/>
      <c r="BOI149" s="284"/>
      <c r="BOJ149" s="284"/>
      <c r="BOK149" s="284"/>
      <c r="BOL149" s="284"/>
      <c r="BOM149" s="284"/>
      <c r="BON149" s="284"/>
      <c r="BOO149" s="284"/>
      <c r="BOP149" s="284"/>
      <c r="BOQ149" s="284"/>
      <c r="BOR149" s="284"/>
      <c r="BOS149" s="284"/>
      <c r="BOT149" s="284"/>
      <c r="BOU149" s="284"/>
      <c r="BOV149" s="284"/>
      <c r="BOW149" s="284"/>
      <c r="BOX149" s="284"/>
      <c r="BOY149" s="284"/>
      <c r="BOZ149" s="284"/>
      <c r="BPA149" s="284"/>
      <c r="BPB149" s="284"/>
      <c r="BPC149" s="284"/>
      <c r="BPD149" s="284"/>
      <c r="BPE149" s="284"/>
      <c r="BPF149" s="284"/>
      <c r="BPG149" s="284"/>
      <c r="BPH149" s="284"/>
      <c r="BPI149" s="284"/>
      <c r="BPJ149" s="284"/>
      <c r="BPK149" s="284"/>
      <c r="BPL149" s="284"/>
      <c r="BPM149" s="284"/>
      <c r="BPN149" s="284"/>
      <c r="BPO149" s="284"/>
      <c r="BPP149" s="284"/>
      <c r="BPQ149" s="284"/>
      <c r="BPR149" s="284"/>
      <c r="BPS149" s="284"/>
      <c r="BPT149" s="284"/>
      <c r="BPU149" s="284"/>
      <c r="BPV149" s="284"/>
      <c r="BPW149" s="284"/>
      <c r="BPX149" s="284"/>
      <c r="BPY149" s="284"/>
      <c r="BPZ149" s="284"/>
      <c r="BQA149" s="284"/>
      <c r="BQB149" s="284"/>
      <c r="BQC149" s="284"/>
      <c r="BQD149" s="284"/>
      <c r="BQE149" s="284"/>
      <c r="BQF149" s="284"/>
      <c r="BQG149" s="284"/>
      <c r="BQH149" s="284"/>
      <c r="BQI149" s="284"/>
      <c r="BQJ149" s="284"/>
      <c r="BQK149" s="284"/>
      <c r="BQL149" s="284"/>
      <c r="BQM149" s="284"/>
      <c r="BQN149" s="284"/>
      <c r="BQO149" s="284"/>
      <c r="BQP149" s="284"/>
      <c r="BQQ149" s="284"/>
      <c r="BQR149" s="284"/>
      <c r="BQS149" s="284"/>
      <c r="BQT149" s="284"/>
      <c r="BQU149" s="284"/>
      <c r="BQV149" s="284"/>
      <c r="BQW149" s="284"/>
      <c r="BQX149" s="284"/>
      <c r="BQY149" s="284"/>
      <c r="BQZ149" s="284"/>
      <c r="BRA149" s="284"/>
      <c r="BRB149" s="284"/>
      <c r="BRC149" s="284"/>
      <c r="BRD149" s="284"/>
      <c r="BRE149" s="284"/>
      <c r="BRF149" s="284"/>
      <c r="BRG149" s="284"/>
      <c r="BRH149" s="284"/>
      <c r="BRI149" s="284"/>
      <c r="BRJ149" s="284"/>
      <c r="BRK149" s="284"/>
      <c r="BRL149" s="284"/>
      <c r="BRM149" s="284"/>
      <c r="BRN149" s="284"/>
      <c r="BRO149" s="284"/>
      <c r="BRP149" s="284"/>
      <c r="BRQ149" s="284"/>
      <c r="BRR149" s="284"/>
      <c r="BRS149" s="284"/>
      <c r="BRT149" s="284"/>
      <c r="BRU149" s="284"/>
      <c r="BRV149" s="284"/>
      <c r="BRW149" s="284"/>
      <c r="BRX149" s="284"/>
      <c r="BRY149" s="284"/>
      <c r="BRZ149" s="284"/>
      <c r="BSA149" s="284"/>
      <c r="BSB149" s="284"/>
      <c r="BSC149" s="284"/>
      <c r="BSD149" s="284"/>
      <c r="BSE149" s="284"/>
      <c r="BSF149" s="284"/>
      <c r="BSG149" s="284"/>
      <c r="BSH149" s="284"/>
      <c r="BSI149" s="284"/>
      <c r="BSJ149" s="284"/>
      <c r="BSK149" s="284"/>
      <c r="BSL149" s="284"/>
      <c r="BSM149" s="284"/>
      <c r="BSN149" s="284"/>
      <c r="BSO149" s="284"/>
      <c r="BSP149" s="284"/>
      <c r="BSQ149" s="284"/>
      <c r="BSR149" s="284"/>
      <c r="BSS149" s="284"/>
      <c r="BST149" s="284"/>
      <c r="BSU149" s="284"/>
      <c r="BSV149" s="284"/>
      <c r="BSW149" s="284"/>
      <c r="BSX149" s="284"/>
      <c r="BSY149" s="284"/>
      <c r="BSZ149" s="284"/>
      <c r="BTA149" s="284"/>
      <c r="BTB149" s="284"/>
      <c r="BTC149" s="284"/>
      <c r="BTD149" s="284"/>
      <c r="BTE149" s="284"/>
      <c r="BTF149" s="284"/>
      <c r="BTG149" s="284"/>
      <c r="BTH149" s="284"/>
      <c r="BTI149" s="284"/>
      <c r="BTJ149" s="284"/>
      <c r="BTK149" s="284"/>
      <c r="BTL149" s="284"/>
      <c r="BTM149" s="284"/>
      <c r="BTN149" s="284"/>
      <c r="BTO149" s="284"/>
      <c r="BTP149" s="284"/>
      <c r="BTQ149" s="284"/>
      <c r="BTR149" s="284"/>
      <c r="BTS149" s="284"/>
      <c r="BTT149" s="284"/>
      <c r="BTU149" s="284"/>
      <c r="BTV149" s="284"/>
      <c r="BTW149" s="284"/>
      <c r="BTX149" s="284"/>
      <c r="BTY149" s="284"/>
      <c r="BTZ149" s="284"/>
      <c r="BUA149" s="284"/>
      <c r="BUB149" s="284"/>
      <c r="BUC149" s="284"/>
      <c r="BUD149" s="284"/>
      <c r="BUE149" s="284"/>
      <c r="BUF149" s="284"/>
      <c r="BUG149" s="284"/>
      <c r="BUH149" s="284"/>
      <c r="BUI149" s="284"/>
      <c r="BUJ149" s="284"/>
      <c r="BUK149" s="284"/>
      <c r="BUL149" s="284"/>
      <c r="BUM149" s="284"/>
      <c r="BUN149" s="284"/>
      <c r="BUO149" s="284"/>
      <c r="BUP149" s="284"/>
      <c r="BUQ149" s="284"/>
      <c r="BUR149" s="284"/>
      <c r="BUS149" s="284"/>
      <c r="BUT149" s="284"/>
      <c r="BUU149" s="284"/>
      <c r="BUV149" s="284"/>
      <c r="BUW149" s="284"/>
      <c r="BUX149" s="284"/>
      <c r="BUY149" s="284"/>
      <c r="BUZ149" s="284"/>
      <c r="BVA149" s="284"/>
      <c r="BVB149" s="284"/>
      <c r="BVC149" s="284"/>
      <c r="BVD149" s="284"/>
      <c r="BVE149" s="284"/>
      <c r="BVF149" s="284"/>
      <c r="BVG149" s="284"/>
      <c r="BVH149" s="284"/>
      <c r="BVI149" s="284"/>
      <c r="BVJ149" s="284"/>
      <c r="BVK149" s="284"/>
      <c r="BVL149" s="284"/>
      <c r="BVM149" s="284"/>
      <c r="BVN149" s="284"/>
      <c r="BVO149" s="284"/>
      <c r="BVP149" s="284"/>
      <c r="BVQ149" s="284"/>
      <c r="BVR149" s="284"/>
      <c r="BVS149" s="284"/>
      <c r="BVT149" s="284"/>
      <c r="BVU149" s="284"/>
      <c r="BVV149" s="284"/>
      <c r="BVW149" s="284"/>
      <c r="BVX149" s="284"/>
      <c r="BVY149" s="284"/>
      <c r="BVZ149" s="284"/>
      <c r="BWA149" s="284"/>
      <c r="BWB149" s="284"/>
      <c r="BWC149" s="284"/>
      <c r="BWD149" s="284"/>
      <c r="BWE149" s="284"/>
      <c r="BWF149" s="284"/>
      <c r="BWG149" s="284"/>
      <c r="BWH149" s="284"/>
      <c r="BWI149" s="284"/>
      <c r="BWJ149" s="284"/>
      <c r="BWK149" s="284"/>
      <c r="BWL149" s="284"/>
      <c r="BWM149" s="284"/>
      <c r="BWN149" s="284"/>
      <c r="BWO149" s="284"/>
      <c r="BWP149" s="284"/>
      <c r="BWQ149" s="284"/>
      <c r="BWR149" s="284"/>
      <c r="BWS149" s="284"/>
      <c r="BWT149" s="284"/>
      <c r="BWU149" s="284"/>
      <c r="BWV149" s="284"/>
      <c r="BWW149" s="284"/>
      <c r="BWX149" s="284"/>
      <c r="BWY149" s="284"/>
      <c r="BWZ149" s="284"/>
      <c r="BXA149" s="284"/>
      <c r="BXB149" s="284"/>
      <c r="BXC149" s="284"/>
      <c r="BXD149" s="284"/>
      <c r="BXE149" s="284"/>
      <c r="BXF149" s="284"/>
      <c r="BXG149" s="284"/>
      <c r="BXH149" s="284"/>
      <c r="BXI149" s="284"/>
      <c r="BXJ149" s="284"/>
      <c r="BXK149" s="284"/>
      <c r="BXL149" s="284"/>
      <c r="BXM149" s="284"/>
      <c r="BXN149" s="284"/>
      <c r="BXO149" s="284"/>
      <c r="BXP149" s="284"/>
      <c r="BXQ149" s="284"/>
      <c r="BXR149" s="284"/>
      <c r="BXS149" s="284"/>
      <c r="BXT149" s="284"/>
      <c r="BXU149" s="284"/>
      <c r="BXV149" s="284"/>
      <c r="BXW149" s="284"/>
      <c r="BXX149" s="284"/>
      <c r="BXY149" s="284"/>
      <c r="BXZ149" s="284"/>
      <c r="BYA149" s="284"/>
      <c r="BYB149" s="284"/>
      <c r="BYC149" s="284"/>
      <c r="BYD149" s="284"/>
      <c r="BYE149" s="284"/>
      <c r="BYF149" s="284"/>
      <c r="BYG149" s="284"/>
      <c r="BYH149" s="284"/>
      <c r="BYI149" s="284"/>
      <c r="BYJ149" s="284"/>
      <c r="BYK149" s="284"/>
      <c r="BYL149" s="284"/>
      <c r="BYM149" s="284"/>
      <c r="BYN149" s="284"/>
      <c r="BYO149" s="284"/>
      <c r="BYP149" s="284"/>
      <c r="BYQ149" s="284"/>
      <c r="BYR149" s="284"/>
      <c r="BYS149" s="284"/>
      <c r="BYT149" s="284"/>
      <c r="BYU149" s="284"/>
      <c r="BYV149" s="284"/>
      <c r="BYW149" s="284"/>
      <c r="BYX149" s="284"/>
      <c r="BYY149" s="284"/>
      <c r="BYZ149" s="284"/>
      <c r="BZA149" s="284"/>
      <c r="BZB149" s="284"/>
      <c r="BZC149" s="284"/>
      <c r="BZD149" s="284"/>
      <c r="BZE149" s="284"/>
      <c r="BZF149" s="284"/>
      <c r="BZG149" s="284"/>
      <c r="BZH149" s="284"/>
      <c r="BZI149" s="284"/>
      <c r="BZJ149" s="284"/>
      <c r="BZK149" s="284"/>
      <c r="BZL149" s="284"/>
      <c r="BZM149" s="284"/>
      <c r="BZN149" s="284"/>
      <c r="BZO149" s="284"/>
      <c r="BZP149" s="284"/>
      <c r="BZQ149" s="284"/>
      <c r="BZR149" s="284"/>
      <c r="BZS149" s="284"/>
      <c r="BZT149" s="284"/>
      <c r="BZU149" s="284"/>
      <c r="BZV149" s="284"/>
      <c r="BZW149" s="284"/>
      <c r="BZX149" s="284"/>
      <c r="BZY149" s="284"/>
      <c r="BZZ149" s="284"/>
      <c r="CAA149" s="284"/>
      <c r="CAB149" s="284"/>
      <c r="CAC149" s="284"/>
      <c r="CAD149" s="284"/>
      <c r="CAE149" s="284"/>
      <c r="CAF149" s="284"/>
      <c r="CAG149" s="284"/>
      <c r="CAH149" s="284"/>
      <c r="CAI149" s="284"/>
      <c r="CAJ149" s="284"/>
      <c r="CAK149" s="284"/>
      <c r="CAL149" s="284"/>
      <c r="CAM149" s="284"/>
      <c r="CAN149" s="284"/>
      <c r="CAO149" s="284"/>
      <c r="CAP149" s="284"/>
      <c r="CAQ149" s="284"/>
      <c r="CAR149" s="284"/>
      <c r="CAS149" s="284"/>
      <c r="CAT149" s="284"/>
      <c r="CAU149" s="284"/>
      <c r="CAV149" s="284"/>
      <c r="CAW149" s="284"/>
      <c r="CAX149" s="284"/>
      <c r="CAY149" s="284"/>
      <c r="CAZ149" s="284"/>
      <c r="CBA149" s="284"/>
      <c r="CBB149" s="284"/>
      <c r="CBC149" s="284"/>
      <c r="CBD149" s="284"/>
      <c r="CBE149" s="284"/>
      <c r="CBF149" s="284"/>
      <c r="CBG149" s="284"/>
      <c r="CBH149" s="284"/>
      <c r="CBI149" s="284"/>
      <c r="CBJ149" s="284"/>
      <c r="CBK149" s="284"/>
      <c r="CBL149" s="284"/>
      <c r="CBM149" s="284"/>
      <c r="CBN149" s="284"/>
      <c r="CBO149" s="284"/>
      <c r="CBP149" s="284"/>
      <c r="CBQ149" s="284"/>
      <c r="CBR149" s="284"/>
      <c r="CBS149" s="284"/>
      <c r="CBT149" s="284"/>
      <c r="CBU149" s="284"/>
      <c r="CBV149" s="284"/>
      <c r="CBW149" s="284"/>
      <c r="CBX149" s="284"/>
      <c r="CBY149" s="284"/>
      <c r="CBZ149" s="284"/>
      <c r="CCA149" s="284"/>
      <c r="CCB149" s="284"/>
      <c r="CCC149" s="284"/>
      <c r="CCD149" s="284"/>
      <c r="CCE149" s="284"/>
      <c r="CCF149" s="284"/>
      <c r="CCG149" s="284"/>
      <c r="CCH149" s="284"/>
      <c r="CCI149" s="284"/>
      <c r="CCJ149" s="284"/>
      <c r="CCK149" s="284"/>
      <c r="CCL149" s="284"/>
      <c r="CCM149" s="284"/>
      <c r="CCN149" s="284"/>
      <c r="CCO149" s="284"/>
      <c r="CCP149" s="284"/>
      <c r="CCQ149" s="284"/>
      <c r="CCR149" s="284"/>
      <c r="CCS149" s="284"/>
      <c r="CCT149" s="284"/>
      <c r="CCU149" s="284"/>
      <c r="CCV149" s="284"/>
      <c r="CCW149" s="284"/>
      <c r="CCX149" s="284"/>
      <c r="CCY149" s="284"/>
      <c r="CCZ149" s="284"/>
      <c r="CDA149" s="284"/>
      <c r="CDB149" s="284"/>
      <c r="CDC149" s="284"/>
      <c r="CDD149" s="284"/>
      <c r="CDE149" s="284"/>
      <c r="CDF149" s="284"/>
      <c r="CDG149" s="284"/>
      <c r="CDH149" s="284"/>
      <c r="CDI149" s="284"/>
      <c r="CDJ149" s="284"/>
      <c r="CDK149" s="284"/>
      <c r="CDL149" s="284"/>
      <c r="CDM149" s="284"/>
      <c r="CDN149" s="284"/>
      <c r="CDO149" s="284"/>
      <c r="CDP149" s="284"/>
      <c r="CDQ149" s="284"/>
      <c r="CDR149" s="284"/>
      <c r="CDS149" s="284"/>
      <c r="CDT149" s="284"/>
      <c r="CDU149" s="284"/>
      <c r="CDV149" s="284"/>
      <c r="CDW149" s="284"/>
      <c r="CDX149" s="284"/>
      <c r="CDY149" s="284"/>
      <c r="CDZ149" s="284"/>
      <c r="CEA149" s="284"/>
      <c r="CEB149" s="284"/>
      <c r="CEC149" s="284"/>
      <c r="CED149" s="284"/>
      <c r="CEE149" s="284"/>
      <c r="CEF149" s="284"/>
      <c r="CEG149" s="284"/>
      <c r="CEH149" s="284"/>
      <c r="CEI149" s="284"/>
      <c r="CEJ149" s="284"/>
      <c r="CEK149" s="284"/>
      <c r="CEL149" s="284"/>
      <c r="CEM149" s="284"/>
      <c r="CEN149" s="284"/>
      <c r="CEO149" s="284"/>
      <c r="CEP149" s="284"/>
      <c r="CEQ149" s="284"/>
      <c r="CER149" s="284"/>
      <c r="CES149" s="284"/>
      <c r="CET149" s="284"/>
      <c r="CEU149" s="284"/>
      <c r="CEV149" s="284"/>
      <c r="CEW149" s="284"/>
      <c r="CEX149" s="284"/>
      <c r="CEY149" s="284"/>
      <c r="CEZ149" s="284"/>
      <c r="CFA149" s="284"/>
      <c r="CFB149" s="284"/>
      <c r="CFC149" s="284"/>
      <c r="CFD149" s="284"/>
      <c r="CFE149" s="284"/>
      <c r="CFF149" s="284"/>
      <c r="CFG149" s="284"/>
      <c r="CFH149" s="284"/>
      <c r="CFI149" s="284"/>
      <c r="CFJ149" s="284"/>
      <c r="CFK149" s="284"/>
      <c r="CFL149" s="284"/>
      <c r="CFM149" s="284"/>
      <c r="CFN149" s="284"/>
      <c r="CFO149" s="284"/>
      <c r="CFP149" s="284"/>
      <c r="CFQ149" s="284"/>
      <c r="CFR149" s="284"/>
      <c r="CFS149" s="284"/>
      <c r="CFT149" s="284"/>
      <c r="CFU149" s="284"/>
      <c r="CFV149" s="284"/>
      <c r="CFW149" s="284"/>
      <c r="CFX149" s="284"/>
      <c r="CFY149" s="284"/>
      <c r="CFZ149" s="284"/>
      <c r="CGA149" s="284"/>
      <c r="CGB149" s="284"/>
      <c r="CGC149" s="284"/>
      <c r="CGD149" s="284"/>
      <c r="CGE149" s="284"/>
      <c r="CGF149" s="284"/>
      <c r="CGG149" s="284"/>
      <c r="CGH149" s="284"/>
      <c r="CGI149" s="284"/>
      <c r="CGJ149" s="284"/>
      <c r="CGK149" s="284"/>
      <c r="CGL149" s="284"/>
      <c r="CGM149" s="284"/>
      <c r="CGN149" s="284"/>
      <c r="CGO149" s="284"/>
      <c r="CGP149" s="284"/>
      <c r="CGQ149" s="284"/>
      <c r="CGR149" s="284"/>
      <c r="CGS149" s="284"/>
      <c r="CGT149" s="284"/>
      <c r="CGU149" s="284"/>
      <c r="CGV149" s="284"/>
      <c r="CGW149" s="284"/>
      <c r="CGX149" s="284"/>
      <c r="CGY149" s="284"/>
      <c r="CGZ149" s="284"/>
      <c r="CHA149" s="284"/>
      <c r="CHB149" s="284"/>
      <c r="CHC149" s="284"/>
      <c r="CHD149" s="284"/>
      <c r="CHE149" s="284"/>
      <c r="CHF149" s="284"/>
      <c r="CHG149" s="284"/>
      <c r="CHH149" s="284"/>
      <c r="CHI149" s="284"/>
      <c r="CHJ149" s="284"/>
      <c r="CHK149" s="284"/>
      <c r="CHL149" s="284"/>
      <c r="CHM149" s="284"/>
      <c r="CHN149" s="284"/>
      <c r="CHO149" s="284"/>
      <c r="CHP149" s="284"/>
      <c r="CHQ149" s="284"/>
      <c r="CHR149" s="284"/>
      <c r="CHS149" s="284"/>
      <c r="CHT149" s="284"/>
      <c r="CHU149" s="284"/>
      <c r="CHV149" s="284"/>
      <c r="CHW149" s="284"/>
      <c r="CHX149" s="284"/>
      <c r="CHY149" s="284"/>
      <c r="CHZ149" s="284"/>
      <c r="CIA149" s="284"/>
      <c r="CIB149" s="284"/>
      <c r="CIC149" s="284"/>
      <c r="CID149" s="284"/>
      <c r="CIE149" s="284"/>
      <c r="CIF149" s="284"/>
      <c r="CIG149" s="284"/>
      <c r="CIH149" s="284"/>
      <c r="CII149" s="284"/>
      <c r="CIJ149" s="284"/>
      <c r="CIK149" s="284"/>
      <c r="CIL149" s="284"/>
      <c r="CIM149" s="284"/>
      <c r="CIN149" s="284"/>
      <c r="CIO149" s="284"/>
      <c r="CIP149" s="284"/>
      <c r="CIQ149" s="284"/>
      <c r="CIR149" s="284"/>
      <c r="CIS149" s="284"/>
      <c r="CIT149" s="284"/>
      <c r="CIU149" s="284"/>
      <c r="CIV149" s="284"/>
      <c r="CIW149" s="284"/>
      <c r="CIX149" s="284"/>
      <c r="CIY149" s="284"/>
      <c r="CIZ149" s="284"/>
      <c r="CJA149" s="284"/>
      <c r="CJB149" s="284"/>
      <c r="CJC149" s="284"/>
      <c r="CJD149" s="284"/>
      <c r="CJE149" s="284"/>
      <c r="CJF149" s="284"/>
      <c r="CJG149" s="284"/>
      <c r="CJH149" s="284"/>
      <c r="CJI149" s="284"/>
      <c r="CJJ149" s="284"/>
      <c r="CJK149" s="284"/>
      <c r="CJL149" s="284"/>
      <c r="CJM149" s="284"/>
      <c r="CJN149" s="284"/>
      <c r="CJO149" s="284"/>
      <c r="CJP149" s="284"/>
      <c r="CJQ149" s="284"/>
      <c r="CJR149" s="284"/>
      <c r="CJS149" s="284"/>
      <c r="CJT149" s="284"/>
      <c r="CJU149" s="284"/>
      <c r="CJV149" s="284"/>
      <c r="CJW149" s="284"/>
      <c r="CJX149" s="284"/>
      <c r="CJY149" s="284"/>
      <c r="CJZ149" s="284"/>
      <c r="CKA149" s="284"/>
      <c r="CKB149" s="284"/>
      <c r="CKC149" s="284"/>
      <c r="CKD149" s="284"/>
      <c r="CKE149" s="284"/>
      <c r="CKF149" s="284"/>
      <c r="CKG149" s="284"/>
      <c r="CKH149" s="284"/>
      <c r="CKI149" s="284"/>
      <c r="CKJ149" s="284"/>
      <c r="CKK149" s="284"/>
      <c r="CKL149" s="284"/>
      <c r="CKM149" s="284"/>
      <c r="CKN149" s="284"/>
      <c r="CKO149" s="284"/>
      <c r="CKP149" s="284"/>
      <c r="CKQ149" s="284"/>
      <c r="CKR149" s="284"/>
      <c r="CKS149" s="284"/>
      <c r="CKT149" s="284"/>
      <c r="CKU149" s="284"/>
      <c r="CKV149" s="284"/>
      <c r="CKW149" s="284"/>
      <c r="CKX149" s="284"/>
      <c r="CKY149" s="284"/>
      <c r="CKZ149" s="284"/>
      <c r="CLA149" s="284"/>
      <c r="CLB149" s="284"/>
      <c r="CLC149" s="284"/>
      <c r="CLD149" s="284"/>
      <c r="CLE149" s="284"/>
      <c r="CLF149" s="284"/>
      <c r="CLG149" s="284"/>
      <c r="CLH149" s="284"/>
      <c r="CLI149" s="284"/>
      <c r="CLJ149" s="284"/>
      <c r="CLK149" s="284"/>
      <c r="CLL149" s="284"/>
      <c r="CLM149" s="284"/>
      <c r="CLN149" s="284"/>
      <c r="CLO149" s="284"/>
      <c r="CLP149" s="284"/>
      <c r="CLQ149" s="284"/>
      <c r="CLR149" s="284"/>
      <c r="CLS149" s="284"/>
      <c r="CLT149" s="284"/>
      <c r="CLU149" s="284"/>
      <c r="CLV149" s="284"/>
      <c r="CLW149" s="284"/>
      <c r="CLX149" s="284"/>
      <c r="CLY149" s="284"/>
      <c r="CLZ149" s="284"/>
      <c r="CMA149" s="284"/>
      <c r="CMB149" s="284"/>
      <c r="CMC149" s="284"/>
      <c r="CMD149" s="284"/>
      <c r="CME149" s="284"/>
      <c r="CMF149" s="284"/>
      <c r="CMG149" s="284"/>
      <c r="CMH149" s="284"/>
      <c r="CMI149" s="284"/>
      <c r="CMJ149" s="284"/>
      <c r="CMK149" s="284"/>
      <c r="CML149" s="284"/>
      <c r="CMM149" s="284"/>
      <c r="CMN149" s="284"/>
      <c r="CMO149" s="284"/>
      <c r="CMP149" s="284"/>
      <c r="CMQ149" s="284"/>
      <c r="CMR149" s="284"/>
      <c r="CMS149" s="284"/>
      <c r="CMT149" s="284"/>
      <c r="CMU149" s="284"/>
      <c r="CMV149" s="284"/>
      <c r="CMW149" s="284"/>
      <c r="CMX149" s="284"/>
      <c r="CMY149" s="284"/>
      <c r="CMZ149" s="284"/>
      <c r="CNA149" s="284"/>
      <c r="CNB149" s="284"/>
      <c r="CNC149" s="284"/>
      <c r="CND149" s="284"/>
      <c r="CNE149" s="284"/>
      <c r="CNF149" s="284"/>
      <c r="CNG149" s="284"/>
      <c r="CNH149" s="284"/>
      <c r="CNI149" s="284"/>
      <c r="CNJ149" s="284"/>
      <c r="CNK149" s="284"/>
      <c r="CNL149" s="284"/>
      <c r="CNM149" s="284"/>
      <c r="CNN149" s="284"/>
      <c r="CNO149" s="284"/>
      <c r="CNP149" s="284"/>
      <c r="CNQ149" s="284"/>
      <c r="CNR149" s="284"/>
      <c r="CNS149" s="284"/>
      <c r="CNT149" s="284"/>
      <c r="CNU149" s="284"/>
      <c r="CNV149" s="284"/>
      <c r="CNW149" s="284"/>
      <c r="CNX149" s="284"/>
      <c r="CNY149" s="284"/>
      <c r="CNZ149" s="284"/>
      <c r="COA149" s="284"/>
      <c r="COB149" s="284"/>
      <c r="COC149" s="284"/>
      <c r="COD149" s="284"/>
      <c r="COE149" s="284"/>
      <c r="COF149" s="284"/>
      <c r="COG149" s="284"/>
      <c r="COH149" s="284"/>
      <c r="COI149" s="284"/>
      <c r="COJ149" s="284"/>
      <c r="COK149" s="284"/>
      <c r="COL149" s="284"/>
      <c r="COM149" s="284"/>
      <c r="CON149" s="284"/>
      <c r="COO149" s="284"/>
      <c r="COP149" s="284"/>
      <c r="COQ149" s="284"/>
      <c r="COR149" s="284"/>
      <c r="COS149" s="284"/>
      <c r="COT149" s="284"/>
      <c r="COU149" s="284"/>
      <c r="COV149" s="284"/>
      <c r="COW149" s="284"/>
      <c r="COX149" s="284"/>
      <c r="COY149" s="284"/>
      <c r="COZ149" s="284"/>
      <c r="CPA149" s="284"/>
      <c r="CPB149" s="284"/>
      <c r="CPC149" s="284"/>
      <c r="CPD149" s="284"/>
      <c r="CPE149" s="284"/>
      <c r="CPF149" s="284"/>
      <c r="CPG149" s="284"/>
      <c r="CPH149" s="284"/>
      <c r="CPI149" s="284"/>
      <c r="CPJ149" s="284"/>
      <c r="CPK149" s="284"/>
      <c r="CPL149" s="284"/>
      <c r="CPM149" s="284"/>
      <c r="CPN149" s="284"/>
      <c r="CPO149" s="284"/>
      <c r="CPP149" s="284"/>
      <c r="CPQ149" s="284"/>
      <c r="CPR149" s="284"/>
      <c r="CPS149" s="284"/>
      <c r="CPT149" s="284"/>
      <c r="CPU149" s="284"/>
      <c r="CPV149" s="284"/>
      <c r="CPW149" s="284"/>
      <c r="CPX149" s="284"/>
      <c r="CPY149" s="284"/>
      <c r="CPZ149" s="284"/>
      <c r="CQA149" s="284"/>
      <c r="CQB149" s="284"/>
      <c r="CQC149" s="284"/>
      <c r="CQD149" s="284"/>
      <c r="CQE149" s="284"/>
      <c r="CQF149" s="284"/>
      <c r="CQG149" s="284"/>
      <c r="CQH149" s="284"/>
      <c r="CQI149" s="284"/>
      <c r="CQJ149" s="284"/>
      <c r="CQK149" s="284"/>
      <c r="CQL149" s="284"/>
      <c r="CQM149" s="284"/>
      <c r="CQN149" s="284"/>
      <c r="CQO149" s="284"/>
      <c r="CQP149" s="284"/>
      <c r="CQQ149" s="284"/>
      <c r="CQR149" s="284"/>
      <c r="CQS149" s="284"/>
      <c r="CQT149" s="284"/>
      <c r="CQU149" s="284"/>
      <c r="CQV149" s="284"/>
      <c r="CQW149" s="284"/>
      <c r="CQX149" s="284"/>
      <c r="CQY149" s="284"/>
      <c r="CQZ149" s="284"/>
      <c r="CRA149" s="284"/>
      <c r="CRB149" s="284"/>
      <c r="CRC149" s="284"/>
      <c r="CRD149" s="284"/>
      <c r="CRE149" s="284"/>
      <c r="CRF149" s="284"/>
      <c r="CRG149" s="284"/>
      <c r="CRH149" s="284"/>
      <c r="CRI149" s="284"/>
      <c r="CRJ149" s="284"/>
      <c r="CRK149" s="284"/>
      <c r="CRL149" s="284"/>
      <c r="CRM149" s="284"/>
      <c r="CRN149" s="284"/>
      <c r="CRO149" s="284"/>
      <c r="CRP149" s="284"/>
      <c r="CRQ149" s="284"/>
      <c r="CRR149" s="284"/>
      <c r="CRS149" s="284"/>
      <c r="CRT149" s="284"/>
      <c r="CRU149" s="284"/>
      <c r="CRV149" s="284"/>
      <c r="CRW149" s="284"/>
      <c r="CRX149" s="284"/>
      <c r="CRY149" s="284"/>
      <c r="CRZ149" s="284"/>
      <c r="CSA149" s="284"/>
      <c r="CSB149" s="284"/>
      <c r="CSC149" s="284"/>
      <c r="CSD149" s="284"/>
      <c r="CSE149" s="284"/>
      <c r="CSF149" s="284"/>
      <c r="CSG149" s="284"/>
      <c r="CSH149" s="284"/>
      <c r="CSI149" s="284"/>
      <c r="CSJ149" s="284"/>
      <c r="CSK149" s="284"/>
      <c r="CSL149" s="284"/>
      <c r="CSM149" s="284"/>
      <c r="CSN149" s="284"/>
      <c r="CSO149" s="284"/>
      <c r="CSP149" s="284"/>
      <c r="CSQ149" s="284"/>
      <c r="CSR149" s="284"/>
      <c r="CSS149" s="284"/>
      <c r="CST149" s="284"/>
      <c r="CSU149" s="284"/>
      <c r="CSV149" s="284"/>
      <c r="CSW149" s="284"/>
      <c r="CSX149" s="284"/>
      <c r="CSY149" s="284"/>
      <c r="CSZ149" s="284"/>
      <c r="CTA149" s="284"/>
      <c r="CTB149" s="284"/>
      <c r="CTC149" s="284"/>
      <c r="CTD149" s="284"/>
      <c r="CTE149" s="284"/>
      <c r="CTF149" s="284"/>
      <c r="CTG149" s="284"/>
      <c r="CTH149" s="284"/>
      <c r="CTI149" s="284"/>
      <c r="CTJ149" s="284"/>
      <c r="CTK149" s="284"/>
      <c r="CTL149" s="284"/>
      <c r="CTM149" s="284"/>
      <c r="CTN149" s="284"/>
      <c r="CTO149" s="284"/>
      <c r="CTP149" s="284"/>
      <c r="CTQ149" s="284"/>
      <c r="CTR149" s="284"/>
      <c r="CTS149" s="284"/>
      <c r="CTT149" s="284"/>
      <c r="CTU149" s="284"/>
      <c r="CTV149" s="284"/>
      <c r="CTW149" s="284"/>
      <c r="CTX149" s="284"/>
      <c r="CTY149" s="284"/>
      <c r="CTZ149" s="284"/>
      <c r="CUA149" s="284"/>
      <c r="CUB149" s="284"/>
      <c r="CUC149" s="284"/>
      <c r="CUD149" s="284"/>
      <c r="CUE149" s="284"/>
      <c r="CUF149" s="284"/>
      <c r="CUG149" s="284"/>
      <c r="CUH149" s="284"/>
      <c r="CUI149" s="284"/>
      <c r="CUJ149" s="284"/>
      <c r="CUK149" s="284"/>
      <c r="CUL149" s="284"/>
      <c r="CUM149" s="284"/>
      <c r="CUN149" s="284"/>
      <c r="CUO149" s="284"/>
      <c r="CUP149" s="284"/>
      <c r="CUQ149" s="284"/>
      <c r="CUR149" s="284"/>
      <c r="CUS149" s="284"/>
      <c r="CUT149" s="284"/>
      <c r="CUU149" s="284"/>
      <c r="CUV149" s="284"/>
      <c r="CUW149" s="284"/>
      <c r="CUX149" s="284"/>
      <c r="CUY149" s="284"/>
      <c r="CUZ149" s="284"/>
      <c r="CVA149" s="284"/>
      <c r="CVB149" s="284"/>
      <c r="CVC149" s="284"/>
      <c r="CVD149" s="284"/>
      <c r="CVE149" s="284"/>
      <c r="CVF149" s="284"/>
      <c r="CVG149" s="284"/>
      <c r="CVH149" s="284"/>
      <c r="CVI149" s="284"/>
      <c r="CVJ149" s="284"/>
      <c r="CVK149" s="284"/>
      <c r="CVL149" s="284"/>
      <c r="CVM149" s="284"/>
      <c r="CVN149" s="284"/>
      <c r="CVO149" s="284"/>
      <c r="CVP149" s="284"/>
      <c r="CVQ149" s="284"/>
      <c r="CVR149" s="284"/>
      <c r="CVS149" s="284"/>
      <c r="CVT149" s="284"/>
      <c r="CVU149" s="284"/>
      <c r="CVV149" s="284"/>
      <c r="CVW149" s="284"/>
      <c r="CVX149" s="284"/>
      <c r="CVY149" s="284"/>
      <c r="CVZ149" s="284"/>
      <c r="CWA149" s="284"/>
      <c r="CWB149" s="284"/>
      <c r="CWC149" s="284"/>
      <c r="CWD149" s="284"/>
      <c r="CWE149" s="284"/>
      <c r="CWF149" s="284"/>
      <c r="CWG149" s="284"/>
      <c r="CWH149" s="284"/>
      <c r="CWI149" s="284"/>
      <c r="CWJ149" s="284"/>
      <c r="CWK149" s="284"/>
      <c r="CWL149" s="284"/>
      <c r="CWM149" s="284"/>
      <c r="CWN149" s="284"/>
      <c r="CWO149" s="284"/>
      <c r="CWP149" s="284"/>
      <c r="CWQ149" s="284"/>
      <c r="CWR149" s="284"/>
      <c r="CWS149" s="284"/>
      <c r="CWT149" s="284"/>
      <c r="CWU149" s="284"/>
      <c r="CWV149" s="284"/>
      <c r="CWW149" s="284"/>
      <c r="CWX149" s="284"/>
      <c r="CWY149" s="284"/>
      <c r="CWZ149" s="284"/>
      <c r="CXA149" s="284"/>
      <c r="CXB149" s="284"/>
      <c r="CXC149" s="284"/>
      <c r="CXD149" s="284"/>
      <c r="CXE149" s="284"/>
      <c r="CXF149" s="284"/>
      <c r="CXG149" s="284"/>
      <c r="CXH149" s="284"/>
      <c r="CXI149" s="284"/>
      <c r="CXJ149" s="284"/>
      <c r="CXK149" s="284"/>
      <c r="CXL149" s="284"/>
      <c r="CXM149" s="284"/>
      <c r="CXN149" s="284"/>
      <c r="CXO149" s="284"/>
      <c r="CXP149" s="284"/>
      <c r="CXQ149" s="284"/>
      <c r="CXR149" s="284"/>
      <c r="CXS149" s="284"/>
      <c r="CXT149" s="284"/>
      <c r="CXU149" s="284"/>
      <c r="CXV149" s="284"/>
      <c r="CXW149" s="284"/>
      <c r="CXX149" s="284"/>
      <c r="CXY149" s="284"/>
      <c r="CXZ149" s="284"/>
      <c r="CYA149" s="284"/>
      <c r="CYB149" s="284"/>
      <c r="CYC149" s="284"/>
      <c r="CYD149" s="284"/>
      <c r="CYE149" s="284"/>
      <c r="CYF149" s="284"/>
      <c r="CYG149" s="284"/>
      <c r="CYH149" s="284"/>
      <c r="CYI149" s="284"/>
      <c r="CYJ149" s="284"/>
      <c r="CYK149" s="284"/>
      <c r="CYL149" s="284"/>
      <c r="CYM149" s="284"/>
      <c r="CYN149" s="284"/>
      <c r="CYO149" s="284"/>
      <c r="CYP149" s="284"/>
      <c r="CYQ149" s="284"/>
      <c r="CYR149" s="284"/>
      <c r="CYS149" s="284"/>
      <c r="CYT149" s="284"/>
      <c r="CYU149" s="284"/>
      <c r="CYV149" s="284"/>
      <c r="CYW149" s="284"/>
      <c r="CYX149" s="284"/>
      <c r="CYY149" s="284"/>
      <c r="CYZ149" s="284"/>
      <c r="CZA149" s="284"/>
      <c r="CZB149" s="284"/>
      <c r="CZC149" s="284"/>
      <c r="CZD149" s="284"/>
      <c r="CZE149" s="284"/>
      <c r="CZF149" s="284"/>
      <c r="CZG149" s="284"/>
      <c r="CZH149" s="284"/>
      <c r="CZI149" s="284"/>
      <c r="CZJ149" s="284"/>
      <c r="CZK149" s="284"/>
      <c r="CZL149" s="284"/>
      <c r="CZM149" s="284"/>
      <c r="CZN149" s="284"/>
      <c r="CZO149" s="284"/>
      <c r="CZP149" s="284"/>
      <c r="CZQ149" s="284"/>
      <c r="CZR149" s="284"/>
      <c r="CZS149" s="284"/>
      <c r="CZT149" s="284"/>
      <c r="CZU149" s="284"/>
      <c r="CZV149" s="284"/>
      <c r="CZW149" s="284"/>
      <c r="CZX149" s="284"/>
      <c r="CZY149" s="284"/>
      <c r="CZZ149" s="284"/>
      <c r="DAA149" s="284"/>
      <c r="DAB149" s="284"/>
      <c r="DAC149" s="284"/>
      <c r="DAD149" s="284"/>
      <c r="DAE149" s="284"/>
      <c r="DAF149" s="284"/>
      <c r="DAG149" s="284"/>
      <c r="DAH149" s="284"/>
      <c r="DAI149" s="284"/>
      <c r="DAJ149" s="284"/>
      <c r="DAK149" s="284"/>
      <c r="DAL149" s="284"/>
      <c r="DAM149" s="284"/>
      <c r="DAN149" s="284"/>
      <c r="DAO149" s="284"/>
      <c r="DAP149" s="284"/>
      <c r="DAQ149" s="284"/>
      <c r="DAR149" s="284"/>
      <c r="DAS149" s="284"/>
      <c r="DAT149" s="284"/>
      <c r="DAU149" s="284"/>
      <c r="DAV149" s="284"/>
      <c r="DAW149" s="284"/>
      <c r="DAX149" s="284"/>
      <c r="DAY149" s="284"/>
      <c r="DAZ149" s="284"/>
      <c r="DBA149" s="284"/>
      <c r="DBB149" s="284"/>
      <c r="DBC149" s="284"/>
      <c r="DBD149" s="284"/>
      <c r="DBE149" s="284"/>
      <c r="DBF149" s="284"/>
      <c r="DBG149" s="284"/>
      <c r="DBH149" s="284"/>
      <c r="DBI149" s="284"/>
      <c r="DBJ149" s="284"/>
      <c r="DBK149" s="284"/>
      <c r="DBL149" s="284"/>
      <c r="DBM149" s="284"/>
      <c r="DBN149" s="284"/>
      <c r="DBO149" s="284"/>
      <c r="DBP149" s="284"/>
      <c r="DBQ149" s="284"/>
      <c r="DBR149" s="284"/>
      <c r="DBS149" s="284"/>
      <c r="DBT149" s="284"/>
      <c r="DBU149" s="284"/>
      <c r="DBV149" s="284"/>
      <c r="DBW149" s="284"/>
      <c r="DBX149" s="284"/>
      <c r="DBY149" s="284"/>
      <c r="DBZ149" s="284"/>
      <c r="DCA149" s="284"/>
      <c r="DCB149" s="284"/>
      <c r="DCC149" s="284"/>
      <c r="DCD149" s="284"/>
      <c r="DCE149" s="284"/>
      <c r="DCF149" s="284"/>
      <c r="DCG149" s="284"/>
      <c r="DCH149" s="284"/>
      <c r="DCI149" s="284"/>
      <c r="DCJ149" s="284"/>
      <c r="DCK149" s="284"/>
      <c r="DCL149" s="284"/>
      <c r="DCM149" s="284"/>
      <c r="DCN149" s="284"/>
      <c r="DCO149" s="284"/>
      <c r="DCP149" s="284"/>
      <c r="DCQ149" s="284"/>
      <c r="DCR149" s="284"/>
      <c r="DCS149" s="284"/>
      <c r="DCT149" s="284"/>
      <c r="DCU149" s="284"/>
      <c r="DCV149" s="284"/>
      <c r="DCW149" s="284"/>
      <c r="DCX149" s="284"/>
      <c r="DCY149" s="284"/>
      <c r="DCZ149" s="284"/>
      <c r="DDA149" s="284"/>
      <c r="DDB149" s="284"/>
      <c r="DDC149" s="284"/>
      <c r="DDD149" s="284"/>
      <c r="DDE149" s="284"/>
      <c r="DDF149" s="284"/>
      <c r="DDG149" s="284"/>
      <c r="DDH149" s="284"/>
      <c r="DDI149" s="284"/>
      <c r="DDJ149" s="284"/>
      <c r="DDK149" s="284"/>
      <c r="DDL149" s="284"/>
      <c r="DDM149" s="284"/>
      <c r="DDN149" s="284"/>
      <c r="DDO149" s="284"/>
      <c r="DDP149" s="284"/>
      <c r="DDQ149" s="284"/>
      <c r="DDR149" s="284"/>
      <c r="DDS149" s="284"/>
      <c r="DDT149" s="284"/>
      <c r="DDU149" s="284"/>
      <c r="DDV149" s="284"/>
      <c r="DDW149" s="284"/>
      <c r="DDX149" s="284"/>
      <c r="DDY149" s="284"/>
      <c r="DDZ149" s="284"/>
      <c r="DEA149" s="284"/>
      <c r="DEB149" s="284"/>
      <c r="DEC149" s="284"/>
      <c r="DED149" s="284"/>
      <c r="DEE149" s="284"/>
      <c r="DEF149" s="284"/>
      <c r="DEG149" s="284"/>
      <c r="DEH149" s="284"/>
      <c r="DEI149" s="284"/>
      <c r="DEJ149" s="284"/>
      <c r="DEK149" s="284"/>
      <c r="DEL149" s="284"/>
      <c r="DEM149" s="284"/>
      <c r="DEN149" s="284"/>
      <c r="DEO149" s="284"/>
      <c r="DEP149" s="284"/>
      <c r="DEQ149" s="284"/>
      <c r="DER149" s="284"/>
      <c r="DES149" s="284"/>
      <c r="DET149" s="284"/>
      <c r="DEU149" s="284"/>
      <c r="DEV149" s="284"/>
      <c r="DEW149" s="284"/>
      <c r="DEX149" s="284"/>
      <c r="DEY149" s="284"/>
      <c r="DEZ149" s="284"/>
      <c r="DFA149" s="284"/>
      <c r="DFB149" s="284"/>
      <c r="DFC149" s="284"/>
      <c r="DFD149" s="284"/>
      <c r="DFE149" s="284"/>
      <c r="DFF149" s="284"/>
      <c r="DFG149" s="284"/>
      <c r="DFH149" s="284"/>
      <c r="DFI149" s="284"/>
      <c r="DFJ149" s="284"/>
      <c r="DFK149" s="284"/>
      <c r="DFL149" s="284"/>
      <c r="DFM149" s="284"/>
      <c r="DFN149" s="284"/>
      <c r="DFO149" s="284"/>
      <c r="DFP149" s="284"/>
      <c r="DFQ149" s="284"/>
      <c r="DFR149" s="284"/>
      <c r="DFS149" s="284"/>
      <c r="DFT149" s="284"/>
      <c r="DFU149" s="284"/>
      <c r="DFV149" s="284"/>
      <c r="DFW149" s="284"/>
      <c r="DFX149" s="284"/>
      <c r="DFY149" s="284"/>
      <c r="DFZ149" s="284"/>
      <c r="DGA149" s="284"/>
      <c r="DGB149" s="284"/>
      <c r="DGC149" s="284"/>
      <c r="DGD149" s="284"/>
      <c r="DGE149" s="284"/>
      <c r="DGF149" s="284"/>
      <c r="DGG149" s="284"/>
      <c r="DGH149" s="284"/>
      <c r="DGI149" s="284"/>
      <c r="DGJ149" s="284"/>
      <c r="DGK149" s="284"/>
      <c r="DGL149" s="284"/>
      <c r="DGM149" s="284"/>
      <c r="DGN149" s="284"/>
      <c r="DGO149" s="284"/>
      <c r="DGP149" s="284"/>
      <c r="DGQ149" s="284"/>
      <c r="DGR149" s="284"/>
      <c r="DGS149" s="284"/>
      <c r="DGT149" s="284"/>
      <c r="DGU149" s="284"/>
      <c r="DGV149" s="284"/>
      <c r="DGW149" s="284"/>
      <c r="DGX149" s="284"/>
      <c r="DGY149" s="284"/>
      <c r="DGZ149" s="284"/>
      <c r="DHA149" s="284"/>
      <c r="DHB149" s="284"/>
      <c r="DHC149" s="284"/>
      <c r="DHD149" s="284"/>
      <c r="DHE149" s="284"/>
      <c r="DHF149" s="284"/>
      <c r="DHG149" s="284"/>
      <c r="DHH149" s="284"/>
      <c r="DHI149" s="284"/>
      <c r="DHJ149" s="284"/>
      <c r="DHK149" s="284"/>
      <c r="DHL149" s="284"/>
      <c r="DHM149" s="284"/>
      <c r="DHN149" s="284"/>
      <c r="DHO149" s="284"/>
      <c r="DHP149" s="284"/>
      <c r="DHQ149" s="284"/>
      <c r="DHR149" s="284"/>
      <c r="DHS149" s="284"/>
      <c r="DHT149" s="284"/>
      <c r="DHU149" s="284"/>
      <c r="DHV149" s="284"/>
      <c r="DHW149" s="284"/>
      <c r="DHX149" s="284"/>
      <c r="DHY149" s="284"/>
      <c r="DHZ149" s="284"/>
      <c r="DIA149" s="284"/>
      <c r="DIB149" s="284"/>
      <c r="DIC149" s="284"/>
      <c r="DID149" s="284"/>
      <c r="DIE149" s="284"/>
      <c r="DIF149" s="284"/>
      <c r="DIG149" s="284"/>
      <c r="DIH149" s="284"/>
      <c r="DII149" s="284"/>
      <c r="DIJ149" s="284"/>
      <c r="DIK149" s="284"/>
      <c r="DIL149" s="284"/>
      <c r="DIM149" s="284"/>
      <c r="DIN149" s="284"/>
      <c r="DIO149" s="284"/>
      <c r="DIP149" s="284"/>
      <c r="DIQ149" s="284"/>
      <c r="DIR149" s="284"/>
      <c r="DIS149" s="284"/>
      <c r="DIT149" s="284"/>
      <c r="DIU149" s="284"/>
      <c r="DIV149" s="284"/>
      <c r="DIW149" s="284"/>
      <c r="DIX149" s="284"/>
      <c r="DIY149" s="284"/>
      <c r="DIZ149" s="284"/>
      <c r="DJA149" s="284"/>
      <c r="DJB149" s="284"/>
      <c r="DJC149" s="284"/>
      <c r="DJD149" s="284"/>
      <c r="DJE149" s="284"/>
      <c r="DJF149" s="284"/>
      <c r="DJG149" s="284"/>
      <c r="DJH149" s="284"/>
      <c r="DJI149" s="284"/>
      <c r="DJJ149" s="284"/>
      <c r="DJK149" s="284"/>
      <c r="DJL149" s="284"/>
      <c r="DJM149" s="284"/>
      <c r="DJN149" s="284"/>
      <c r="DJO149" s="284"/>
      <c r="DJP149" s="284"/>
      <c r="DJQ149" s="284"/>
      <c r="DJR149" s="284"/>
      <c r="DJS149" s="284"/>
      <c r="DJT149" s="284"/>
      <c r="DJU149" s="284"/>
      <c r="DJV149" s="284"/>
      <c r="DJW149" s="284"/>
      <c r="DJX149" s="284"/>
      <c r="DJY149" s="284"/>
      <c r="DJZ149" s="284"/>
      <c r="DKA149" s="284"/>
      <c r="DKB149" s="284"/>
      <c r="DKC149" s="284"/>
      <c r="DKD149" s="284"/>
      <c r="DKE149" s="284"/>
      <c r="DKF149" s="284"/>
      <c r="DKG149" s="284"/>
      <c r="DKH149" s="284"/>
      <c r="DKI149" s="284"/>
      <c r="DKJ149" s="284"/>
      <c r="DKK149" s="284"/>
      <c r="DKL149" s="284"/>
      <c r="DKM149" s="284"/>
      <c r="DKN149" s="284"/>
      <c r="DKO149" s="284"/>
      <c r="DKP149" s="284"/>
      <c r="DKQ149" s="284"/>
      <c r="DKR149" s="284"/>
      <c r="DKS149" s="284"/>
      <c r="DKT149" s="284"/>
      <c r="DKU149" s="284"/>
      <c r="DKV149" s="284"/>
      <c r="DKW149" s="284"/>
      <c r="DKX149" s="284"/>
      <c r="DKY149" s="284"/>
      <c r="DKZ149" s="284"/>
      <c r="DLA149" s="284"/>
      <c r="DLB149" s="284"/>
      <c r="DLC149" s="284"/>
      <c r="DLD149" s="284"/>
      <c r="DLE149" s="284"/>
      <c r="DLF149" s="284"/>
      <c r="DLG149" s="284"/>
      <c r="DLH149" s="284"/>
      <c r="DLI149" s="284"/>
      <c r="DLJ149" s="284"/>
      <c r="DLK149" s="284"/>
      <c r="DLL149" s="284"/>
      <c r="DLM149" s="284"/>
      <c r="DLN149" s="284"/>
      <c r="DLO149" s="284"/>
      <c r="DLP149" s="284"/>
      <c r="DLQ149" s="284"/>
      <c r="DLR149" s="284"/>
      <c r="DLS149" s="284"/>
      <c r="DLT149" s="284"/>
      <c r="DLU149" s="284"/>
      <c r="DLV149" s="284"/>
      <c r="DLW149" s="284"/>
      <c r="DLX149" s="284"/>
      <c r="DLY149" s="284"/>
      <c r="DLZ149" s="284"/>
      <c r="DMA149" s="284"/>
      <c r="DMB149" s="284"/>
      <c r="DMC149" s="284"/>
      <c r="DMD149" s="284"/>
      <c r="DME149" s="284"/>
      <c r="DMF149" s="284"/>
      <c r="DMG149" s="284"/>
      <c r="DMH149" s="284"/>
      <c r="DMI149" s="284"/>
      <c r="DMJ149" s="284"/>
      <c r="DMK149" s="284"/>
      <c r="DML149" s="284"/>
      <c r="DMM149" s="284"/>
      <c r="DMN149" s="284"/>
      <c r="DMO149" s="284"/>
      <c r="DMP149" s="284"/>
      <c r="DMQ149" s="284"/>
      <c r="DMR149" s="284"/>
      <c r="DMS149" s="284"/>
      <c r="DMT149" s="284"/>
      <c r="DMU149" s="284"/>
      <c r="DMV149" s="284"/>
      <c r="DMW149" s="284"/>
      <c r="DMX149" s="284"/>
      <c r="DMY149" s="284"/>
      <c r="DMZ149" s="284"/>
      <c r="DNA149" s="284"/>
      <c r="DNB149" s="284"/>
      <c r="DNC149" s="284"/>
      <c r="DND149" s="284"/>
      <c r="DNE149" s="284"/>
      <c r="DNF149" s="284"/>
      <c r="DNG149" s="284"/>
      <c r="DNH149" s="284"/>
      <c r="DNI149" s="284"/>
      <c r="DNJ149" s="284"/>
      <c r="DNK149" s="284"/>
      <c r="DNL149" s="284"/>
      <c r="DNM149" s="284"/>
      <c r="DNN149" s="284"/>
      <c r="DNO149" s="284"/>
      <c r="DNP149" s="284"/>
      <c r="DNQ149" s="284"/>
      <c r="DNR149" s="284"/>
      <c r="DNS149" s="284"/>
      <c r="DNT149" s="284"/>
      <c r="DNU149" s="284"/>
      <c r="DNV149" s="284"/>
      <c r="DNW149" s="284"/>
      <c r="DNX149" s="284"/>
      <c r="DNY149" s="284"/>
      <c r="DNZ149" s="284"/>
      <c r="DOA149" s="284"/>
      <c r="DOB149" s="284"/>
      <c r="DOC149" s="284"/>
      <c r="DOD149" s="284"/>
      <c r="DOE149" s="284"/>
      <c r="DOF149" s="284"/>
      <c r="DOG149" s="284"/>
      <c r="DOH149" s="284"/>
      <c r="DOI149" s="284"/>
      <c r="DOJ149" s="284"/>
      <c r="DOK149" s="284"/>
      <c r="DOL149" s="284"/>
      <c r="DOM149" s="284"/>
      <c r="DON149" s="284"/>
      <c r="DOO149" s="284"/>
      <c r="DOP149" s="284"/>
      <c r="DOQ149" s="284"/>
      <c r="DOR149" s="284"/>
      <c r="DOS149" s="284"/>
      <c r="DOT149" s="284"/>
      <c r="DOU149" s="284"/>
      <c r="DOV149" s="284"/>
      <c r="DOW149" s="284"/>
      <c r="DOX149" s="284"/>
      <c r="DOY149" s="284"/>
      <c r="DOZ149" s="284"/>
      <c r="DPA149" s="284"/>
      <c r="DPB149" s="284"/>
      <c r="DPC149" s="284"/>
      <c r="DPD149" s="284"/>
      <c r="DPE149" s="284"/>
      <c r="DPF149" s="284"/>
      <c r="DPG149" s="284"/>
      <c r="DPH149" s="284"/>
      <c r="DPI149" s="284"/>
      <c r="DPJ149" s="284"/>
      <c r="DPK149" s="284"/>
      <c r="DPL149" s="284"/>
      <c r="DPM149" s="284"/>
      <c r="DPN149" s="284"/>
      <c r="DPO149" s="284"/>
      <c r="DPP149" s="284"/>
      <c r="DPQ149" s="284"/>
      <c r="DPR149" s="284"/>
      <c r="DPS149" s="284"/>
      <c r="DPT149" s="284"/>
      <c r="DPU149" s="284"/>
      <c r="DPV149" s="284"/>
      <c r="DPW149" s="284"/>
      <c r="DPX149" s="284"/>
      <c r="DPY149" s="284"/>
      <c r="DPZ149" s="284"/>
      <c r="DQA149" s="284"/>
      <c r="DQB149" s="284"/>
      <c r="DQC149" s="284"/>
      <c r="DQD149" s="284"/>
      <c r="DQE149" s="284"/>
      <c r="DQF149" s="284"/>
      <c r="DQG149" s="284"/>
      <c r="DQH149" s="284"/>
      <c r="DQI149" s="284"/>
      <c r="DQJ149" s="284"/>
      <c r="DQK149" s="284"/>
      <c r="DQL149" s="284"/>
      <c r="DQM149" s="284"/>
      <c r="DQN149" s="284"/>
      <c r="DQO149" s="284"/>
      <c r="DQP149" s="284"/>
      <c r="DQQ149" s="284"/>
      <c r="DQR149" s="284"/>
      <c r="DQS149" s="284"/>
      <c r="DQT149" s="284"/>
      <c r="DQU149" s="284"/>
      <c r="DQV149" s="284"/>
      <c r="DQW149" s="284"/>
      <c r="DQX149" s="284"/>
      <c r="DQY149" s="284"/>
      <c r="DQZ149" s="284"/>
      <c r="DRA149" s="284"/>
      <c r="DRB149" s="284"/>
      <c r="DRC149" s="284"/>
      <c r="DRD149" s="284"/>
      <c r="DRE149" s="284"/>
      <c r="DRF149" s="284"/>
      <c r="DRG149" s="284"/>
      <c r="DRH149" s="284"/>
      <c r="DRI149" s="284"/>
      <c r="DRJ149" s="284"/>
      <c r="DRK149" s="284"/>
      <c r="DRL149" s="284"/>
      <c r="DRM149" s="284"/>
      <c r="DRN149" s="284"/>
      <c r="DRO149" s="284"/>
      <c r="DRP149" s="284"/>
      <c r="DRQ149" s="284"/>
      <c r="DRR149" s="284"/>
      <c r="DRS149" s="284"/>
      <c r="DRT149" s="284"/>
      <c r="DRU149" s="284"/>
      <c r="DRV149" s="284"/>
      <c r="DRW149" s="284"/>
      <c r="DRX149" s="284"/>
      <c r="DRY149" s="284"/>
      <c r="DRZ149" s="284"/>
      <c r="DSA149" s="284"/>
      <c r="DSB149" s="284"/>
      <c r="DSC149" s="284"/>
      <c r="DSD149" s="284"/>
      <c r="DSE149" s="284"/>
      <c r="DSF149" s="284"/>
      <c r="DSG149" s="284"/>
      <c r="DSH149" s="284"/>
      <c r="DSI149" s="284"/>
      <c r="DSJ149" s="284"/>
      <c r="DSK149" s="284"/>
      <c r="DSL149" s="284"/>
      <c r="DSM149" s="284"/>
      <c r="DSN149" s="284"/>
      <c r="DSO149" s="284"/>
      <c r="DSP149" s="284"/>
      <c r="DSQ149" s="284"/>
      <c r="DSR149" s="284"/>
      <c r="DSS149" s="284"/>
      <c r="DST149" s="284"/>
      <c r="DSU149" s="284"/>
      <c r="DSV149" s="284"/>
      <c r="DSW149" s="284"/>
      <c r="DSX149" s="284"/>
      <c r="DSY149" s="284"/>
      <c r="DSZ149" s="284"/>
      <c r="DTA149" s="284"/>
      <c r="DTB149" s="284"/>
      <c r="DTC149" s="284"/>
      <c r="DTD149" s="284"/>
      <c r="DTE149" s="284"/>
      <c r="DTF149" s="284"/>
      <c r="DTG149" s="284"/>
      <c r="DTH149" s="284"/>
      <c r="DTI149" s="284"/>
      <c r="DTJ149" s="284"/>
      <c r="DTK149" s="284"/>
      <c r="DTL149" s="284"/>
      <c r="DTM149" s="284"/>
      <c r="DTN149" s="284"/>
      <c r="DTO149" s="284"/>
      <c r="DTP149" s="284"/>
      <c r="DTQ149" s="284"/>
      <c r="DTR149" s="284"/>
      <c r="DTS149" s="284"/>
      <c r="DTT149" s="284"/>
      <c r="DTU149" s="284"/>
      <c r="DTV149" s="284"/>
      <c r="DTW149" s="284"/>
      <c r="DTX149" s="284"/>
      <c r="DTY149" s="284"/>
      <c r="DTZ149" s="284"/>
      <c r="DUA149" s="284"/>
      <c r="DUB149" s="284"/>
      <c r="DUC149" s="284"/>
      <c r="DUD149" s="284"/>
      <c r="DUE149" s="284"/>
      <c r="DUF149" s="284"/>
      <c r="DUG149" s="284"/>
      <c r="DUH149" s="284"/>
      <c r="DUI149" s="284"/>
      <c r="DUJ149" s="284"/>
      <c r="DUK149" s="284"/>
      <c r="DUL149" s="284"/>
      <c r="DUM149" s="284"/>
      <c r="DUN149" s="284"/>
      <c r="DUO149" s="284"/>
      <c r="DUP149" s="284"/>
      <c r="DUQ149" s="284"/>
      <c r="DUR149" s="284"/>
      <c r="DUS149" s="284"/>
      <c r="DUT149" s="284"/>
      <c r="DUU149" s="284"/>
      <c r="DUV149" s="284"/>
      <c r="DUW149" s="284"/>
      <c r="DUX149" s="284"/>
      <c r="DUY149" s="284"/>
      <c r="DUZ149" s="284"/>
      <c r="DVA149" s="284"/>
      <c r="DVB149" s="284"/>
      <c r="DVC149" s="284"/>
      <c r="DVD149" s="284"/>
      <c r="DVE149" s="284"/>
      <c r="DVF149" s="284"/>
      <c r="DVG149" s="284"/>
      <c r="DVH149" s="284"/>
      <c r="DVI149" s="284"/>
      <c r="DVJ149" s="284"/>
      <c r="DVK149" s="284"/>
      <c r="DVL149" s="284"/>
      <c r="DVM149" s="284"/>
      <c r="DVN149" s="284"/>
      <c r="DVO149" s="284"/>
      <c r="DVP149" s="284"/>
      <c r="DVQ149" s="284"/>
      <c r="DVR149" s="284"/>
      <c r="DVS149" s="284"/>
      <c r="DVT149" s="284"/>
      <c r="DVU149" s="284"/>
      <c r="DVV149" s="284"/>
      <c r="DVW149" s="284"/>
      <c r="DVX149" s="284"/>
      <c r="DVY149" s="284"/>
      <c r="DVZ149" s="284"/>
      <c r="DWA149" s="284"/>
      <c r="DWB149" s="284"/>
      <c r="DWC149" s="284"/>
      <c r="DWD149" s="284"/>
      <c r="DWE149" s="284"/>
      <c r="DWF149" s="284"/>
      <c r="DWG149" s="284"/>
      <c r="DWH149" s="284"/>
      <c r="DWI149" s="284"/>
      <c r="DWJ149" s="284"/>
      <c r="DWK149" s="284"/>
      <c r="DWL149" s="284"/>
      <c r="DWM149" s="284"/>
      <c r="DWN149" s="284"/>
      <c r="DWO149" s="284"/>
      <c r="DWP149" s="284"/>
      <c r="DWQ149" s="284"/>
      <c r="DWR149" s="284"/>
      <c r="DWS149" s="284"/>
      <c r="DWT149" s="284"/>
      <c r="DWU149" s="284"/>
      <c r="DWV149" s="284"/>
      <c r="DWW149" s="284"/>
      <c r="DWX149" s="284"/>
      <c r="DWY149" s="284"/>
      <c r="DWZ149" s="284"/>
      <c r="DXA149" s="284"/>
      <c r="DXB149" s="284"/>
      <c r="DXC149" s="284"/>
      <c r="DXD149" s="284"/>
      <c r="DXE149" s="284"/>
      <c r="DXF149" s="284"/>
      <c r="DXG149" s="284"/>
      <c r="DXH149" s="284"/>
      <c r="DXI149" s="284"/>
      <c r="DXJ149" s="284"/>
      <c r="DXK149" s="284"/>
      <c r="DXL149" s="284"/>
      <c r="DXM149" s="284"/>
      <c r="DXN149" s="284"/>
      <c r="DXO149" s="284"/>
      <c r="DXP149" s="284"/>
      <c r="DXQ149" s="284"/>
      <c r="DXR149" s="284"/>
      <c r="DXS149" s="284"/>
      <c r="DXT149" s="284"/>
      <c r="DXU149" s="284"/>
      <c r="DXV149" s="284"/>
      <c r="DXW149" s="284"/>
      <c r="DXX149" s="284"/>
      <c r="DXY149" s="284"/>
      <c r="DXZ149" s="284"/>
      <c r="DYA149" s="284"/>
      <c r="DYB149" s="284"/>
      <c r="DYC149" s="284"/>
      <c r="DYD149" s="284"/>
      <c r="DYE149" s="284"/>
      <c r="DYF149" s="284"/>
      <c r="DYG149" s="284"/>
      <c r="DYH149" s="284"/>
      <c r="DYI149" s="284"/>
      <c r="DYJ149" s="284"/>
      <c r="DYK149" s="284"/>
      <c r="DYL149" s="284"/>
      <c r="DYM149" s="284"/>
      <c r="DYN149" s="284"/>
      <c r="DYO149" s="284"/>
      <c r="DYP149" s="284"/>
      <c r="DYQ149" s="284"/>
      <c r="DYR149" s="284"/>
      <c r="DYS149" s="284"/>
      <c r="DYT149" s="284"/>
      <c r="DYU149" s="284"/>
      <c r="DYV149" s="284"/>
      <c r="DYW149" s="284"/>
      <c r="DYX149" s="284"/>
      <c r="DYY149" s="284"/>
      <c r="DYZ149" s="284"/>
      <c r="DZA149" s="284"/>
      <c r="DZB149" s="284"/>
      <c r="DZC149" s="284"/>
      <c r="DZD149" s="284"/>
      <c r="DZE149" s="284"/>
      <c r="DZF149" s="284"/>
      <c r="DZG149" s="284"/>
      <c r="DZH149" s="284"/>
      <c r="DZI149" s="284"/>
      <c r="DZJ149" s="284"/>
      <c r="DZK149" s="284"/>
      <c r="DZL149" s="284"/>
      <c r="DZM149" s="284"/>
      <c r="DZN149" s="284"/>
      <c r="DZO149" s="284"/>
      <c r="DZP149" s="284"/>
      <c r="DZQ149" s="284"/>
      <c r="DZR149" s="284"/>
      <c r="DZS149" s="284"/>
      <c r="DZT149" s="284"/>
      <c r="DZU149" s="284"/>
      <c r="DZV149" s="284"/>
      <c r="DZW149" s="284"/>
      <c r="DZX149" s="284"/>
      <c r="DZY149" s="284"/>
      <c r="DZZ149" s="284"/>
      <c r="EAA149" s="284"/>
      <c r="EAB149" s="284"/>
      <c r="EAC149" s="284"/>
      <c r="EAD149" s="284"/>
      <c r="EAE149" s="284"/>
      <c r="EAF149" s="284"/>
      <c r="EAG149" s="284"/>
      <c r="EAH149" s="284"/>
      <c r="EAI149" s="284"/>
      <c r="EAJ149" s="284"/>
      <c r="EAK149" s="284"/>
      <c r="EAL149" s="284"/>
      <c r="EAM149" s="284"/>
      <c r="EAN149" s="284"/>
      <c r="EAO149" s="284"/>
      <c r="EAP149" s="284"/>
      <c r="EAQ149" s="284"/>
      <c r="EAR149" s="284"/>
      <c r="EAS149" s="284"/>
      <c r="EAT149" s="284"/>
      <c r="EAU149" s="284"/>
      <c r="EAV149" s="284"/>
      <c r="EAW149" s="284"/>
      <c r="EAX149" s="284"/>
      <c r="EAY149" s="284"/>
      <c r="EAZ149" s="284"/>
      <c r="EBA149" s="284"/>
      <c r="EBB149" s="284"/>
      <c r="EBC149" s="284"/>
      <c r="EBD149" s="284"/>
      <c r="EBE149" s="284"/>
      <c r="EBF149" s="284"/>
      <c r="EBG149" s="284"/>
      <c r="EBH149" s="284"/>
      <c r="EBI149" s="284"/>
      <c r="EBJ149" s="284"/>
      <c r="EBK149" s="284"/>
      <c r="EBL149" s="284"/>
      <c r="EBM149" s="284"/>
      <c r="EBN149" s="284"/>
      <c r="EBO149" s="284"/>
      <c r="EBP149" s="284"/>
      <c r="EBQ149" s="284"/>
      <c r="EBR149" s="284"/>
      <c r="EBS149" s="284"/>
      <c r="EBT149" s="284"/>
      <c r="EBU149" s="284"/>
      <c r="EBV149" s="284"/>
      <c r="EBW149" s="284"/>
      <c r="EBX149" s="284"/>
      <c r="EBY149" s="284"/>
      <c r="EBZ149" s="284"/>
      <c r="ECA149" s="284"/>
      <c r="ECB149" s="284"/>
      <c r="ECC149" s="284"/>
      <c r="ECD149" s="284"/>
      <c r="ECE149" s="284"/>
      <c r="ECF149" s="284"/>
      <c r="ECG149" s="284"/>
      <c r="ECH149" s="284"/>
      <c r="ECI149" s="284"/>
      <c r="ECJ149" s="284"/>
      <c r="ECK149" s="284"/>
      <c r="ECL149" s="284"/>
      <c r="ECM149" s="284"/>
      <c r="ECN149" s="284"/>
      <c r="ECO149" s="284"/>
      <c r="ECP149" s="284"/>
      <c r="ECQ149" s="284"/>
      <c r="ECR149" s="284"/>
      <c r="ECS149" s="284"/>
      <c r="ECT149" s="284"/>
      <c r="ECU149" s="284"/>
      <c r="ECV149" s="284"/>
      <c r="ECW149" s="284"/>
      <c r="ECX149" s="284"/>
      <c r="ECY149" s="284"/>
      <c r="ECZ149" s="284"/>
      <c r="EDA149" s="284"/>
      <c r="EDB149" s="284"/>
      <c r="EDC149" s="284"/>
      <c r="EDD149" s="284"/>
      <c r="EDE149" s="284"/>
      <c r="EDF149" s="284"/>
      <c r="EDG149" s="284"/>
      <c r="EDH149" s="284"/>
      <c r="EDI149" s="284"/>
      <c r="EDJ149" s="284"/>
      <c r="EDK149" s="284"/>
      <c r="EDL149" s="284"/>
      <c r="EDM149" s="284"/>
      <c r="EDN149" s="284"/>
      <c r="EDO149" s="284"/>
      <c r="EDP149" s="284"/>
      <c r="EDQ149" s="284"/>
      <c r="EDR149" s="284"/>
      <c r="EDS149" s="284"/>
      <c r="EDT149" s="284"/>
      <c r="EDU149" s="284"/>
      <c r="EDV149" s="284"/>
      <c r="EDW149" s="284"/>
      <c r="EDX149" s="284"/>
      <c r="EDY149" s="284"/>
      <c r="EDZ149" s="284"/>
      <c r="EEA149" s="284"/>
      <c r="EEB149" s="284"/>
      <c r="EEC149" s="284"/>
      <c r="EED149" s="284"/>
      <c r="EEE149" s="284"/>
      <c r="EEF149" s="284"/>
      <c r="EEG149" s="284"/>
      <c r="EEH149" s="284"/>
      <c r="EEI149" s="284"/>
      <c r="EEJ149" s="284"/>
      <c r="EEK149" s="284"/>
      <c r="EEL149" s="284"/>
      <c r="EEM149" s="284"/>
      <c r="EEN149" s="284"/>
      <c r="EEO149" s="284"/>
      <c r="EEP149" s="284"/>
      <c r="EEQ149" s="284"/>
      <c r="EER149" s="284"/>
      <c r="EES149" s="284"/>
      <c r="EET149" s="284"/>
      <c r="EEU149" s="284"/>
      <c r="EEV149" s="284"/>
      <c r="EEW149" s="284"/>
      <c r="EEX149" s="284"/>
      <c r="EEY149" s="284"/>
      <c r="EEZ149" s="284"/>
      <c r="EFA149" s="284"/>
      <c r="EFB149" s="284"/>
      <c r="EFC149" s="284"/>
      <c r="EFD149" s="284"/>
      <c r="EFE149" s="284"/>
      <c r="EFF149" s="284"/>
      <c r="EFG149" s="284"/>
      <c r="EFH149" s="284"/>
      <c r="EFI149" s="284"/>
      <c r="EFJ149" s="284"/>
      <c r="EFK149" s="284"/>
      <c r="EFL149" s="284"/>
      <c r="EFM149" s="284"/>
      <c r="EFN149" s="284"/>
      <c r="EFO149" s="284"/>
      <c r="EFP149" s="284"/>
      <c r="EFQ149" s="284"/>
      <c r="EFR149" s="284"/>
      <c r="EFS149" s="284"/>
      <c r="EFT149" s="284"/>
      <c r="EFU149" s="284"/>
      <c r="EFV149" s="284"/>
      <c r="EFW149" s="284"/>
      <c r="EFX149" s="284"/>
      <c r="EFY149" s="284"/>
      <c r="EFZ149" s="284"/>
      <c r="EGA149" s="284"/>
      <c r="EGB149" s="284"/>
      <c r="EGC149" s="284"/>
      <c r="EGD149" s="284"/>
      <c r="EGE149" s="284"/>
      <c r="EGF149" s="284"/>
      <c r="EGG149" s="284"/>
      <c r="EGH149" s="284"/>
      <c r="EGI149" s="284"/>
      <c r="EGJ149" s="284"/>
      <c r="EGK149" s="284"/>
      <c r="EGL149" s="284"/>
      <c r="EGM149" s="284"/>
      <c r="EGN149" s="284"/>
      <c r="EGO149" s="284"/>
      <c r="EGP149" s="284"/>
      <c r="EGQ149" s="284"/>
      <c r="EGR149" s="284"/>
      <c r="EGS149" s="284"/>
      <c r="EGT149" s="284"/>
      <c r="EGU149" s="284"/>
      <c r="EGV149" s="284"/>
      <c r="EGW149" s="284"/>
      <c r="EGX149" s="284"/>
      <c r="EGY149" s="284"/>
      <c r="EGZ149" s="284"/>
      <c r="EHA149" s="284"/>
      <c r="EHB149" s="284"/>
      <c r="EHC149" s="284"/>
      <c r="EHD149" s="284"/>
      <c r="EHE149" s="284"/>
      <c r="EHF149" s="284"/>
      <c r="EHG149" s="284"/>
      <c r="EHH149" s="284"/>
      <c r="EHI149" s="284"/>
      <c r="EHJ149" s="284"/>
      <c r="EHK149" s="284"/>
      <c r="EHL149" s="284"/>
      <c r="EHM149" s="284"/>
      <c r="EHN149" s="284"/>
      <c r="EHO149" s="284"/>
      <c r="EHP149" s="284"/>
      <c r="EHQ149" s="284"/>
      <c r="EHR149" s="284"/>
      <c r="EHS149" s="284"/>
      <c r="EHT149" s="284"/>
      <c r="EHU149" s="284"/>
      <c r="EHV149" s="284"/>
      <c r="EHW149" s="284"/>
      <c r="EHX149" s="284"/>
      <c r="EHY149" s="284"/>
      <c r="EHZ149" s="284"/>
      <c r="EIA149" s="284"/>
      <c r="EIB149" s="284"/>
      <c r="EIC149" s="284"/>
      <c r="EID149" s="284"/>
      <c r="EIE149" s="284"/>
      <c r="EIF149" s="284"/>
      <c r="EIG149" s="284"/>
      <c r="EIH149" s="284"/>
      <c r="EII149" s="284"/>
      <c r="EIJ149" s="284"/>
      <c r="EIK149" s="284"/>
      <c r="EIL149" s="284"/>
      <c r="EIM149" s="284"/>
      <c r="EIN149" s="284"/>
      <c r="EIO149" s="284"/>
      <c r="EIP149" s="284"/>
      <c r="EIQ149" s="284"/>
      <c r="EIR149" s="284"/>
      <c r="EIS149" s="284"/>
      <c r="EIT149" s="284"/>
      <c r="EIU149" s="284"/>
      <c r="EIV149" s="284"/>
      <c r="EIW149" s="284"/>
      <c r="EIX149" s="284"/>
      <c r="EIY149" s="284"/>
      <c r="EIZ149" s="284"/>
      <c r="EJA149" s="284"/>
      <c r="EJB149" s="284"/>
      <c r="EJC149" s="284"/>
      <c r="EJD149" s="284"/>
      <c r="EJE149" s="284"/>
      <c r="EJF149" s="284"/>
      <c r="EJG149" s="284"/>
      <c r="EJH149" s="284"/>
      <c r="EJI149" s="284"/>
      <c r="EJJ149" s="284"/>
      <c r="EJK149" s="284"/>
      <c r="EJL149" s="284"/>
      <c r="EJM149" s="284"/>
      <c r="EJN149" s="284"/>
      <c r="EJO149" s="284"/>
      <c r="EJP149" s="284"/>
      <c r="EJQ149" s="284"/>
      <c r="EJR149" s="284"/>
      <c r="EJS149" s="284"/>
      <c r="EJT149" s="284"/>
      <c r="EJU149" s="284"/>
      <c r="EJV149" s="284"/>
      <c r="EJW149" s="284"/>
      <c r="EJX149" s="284"/>
      <c r="EJY149" s="284"/>
      <c r="EJZ149" s="284"/>
      <c r="EKA149" s="284"/>
      <c r="EKB149" s="284"/>
      <c r="EKC149" s="284"/>
      <c r="EKD149" s="284"/>
      <c r="EKE149" s="284"/>
      <c r="EKF149" s="284"/>
      <c r="EKG149" s="284"/>
      <c r="EKH149" s="284"/>
      <c r="EKI149" s="284"/>
      <c r="EKJ149" s="284"/>
      <c r="EKK149" s="284"/>
      <c r="EKL149" s="284"/>
      <c r="EKM149" s="284"/>
      <c r="EKN149" s="284"/>
      <c r="EKO149" s="284"/>
      <c r="EKP149" s="284"/>
      <c r="EKQ149" s="284"/>
      <c r="EKR149" s="284"/>
      <c r="EKS149" s="284"/>
      <c r="EKT149" s="284"/>
      <c r="EKU149" s="284"/>
      <c r="EKV149" s="284"/>
      <c r="EKW149" s="284"/>
      <c r="EKX149" s="284"/>
      <c r="EKY149" s="284"/>
      <c r="EKZ149" s="284"/>
      <c r="ELA149" s="284"/>
      <c r="ELB149" s="284"/>
      <c r="ELC149" s="284"/>
      <c r="ELD149" s="284"/>
      <c r="ELE149" s="284"/>
      <c r="ELF149" s="284"/>
      <c r="ELG149" s="284"/>
      <c r="ELH149" s="284"/>
      <c r="ELI149" s="284"/>
      <c r="ELJ149" s="284"/>
      <c r="ELK149" s="284"/>
      <c r="ELL149" s="284"/>
      <c r="ELM149" s="284"/>
      <c r="ELN149" s="284"/>
      <c r="ELO149" s="284"/>
      <c r="ELP149" s="284"/>
      <c r="ELQ149" s="284"/>
      <c r="ELR149" s="284"/>
      <c r="ELS149" s="284"/>
      <c r="ELT149" s="284"/>
      <c r="ELU149" s="284"/>
      <c r="ELV149" s="284"/>
      <c r="ELW149" s="284"/>
      <c r="ELX149" s="284"/>
      <c r="ELY149" s="284"/>
      <c r="ELZ149" s="284"/>
      <c r="EMA149" s="284"/>
      <c r="EMB149" s="284"/>
      <c r="EMC149" s="284"/>
      <c r="EMD149" s="284"/>
      <c r="EME149" s="284"/>
      <c r="EMF149" s="284"/>
      <c r="EMG149" s="284"/>
      <c r="EMH149" s="284"/>
      <c r="EMI149" s="284"/>
      <c r="EMJ149" s="284"/>
      <c r="EMK149" s="284"/>
      <c r="EML149" s="284"/>
      <c r="EMM149" s="284"/>
      <c r="EMN149" s="284"/>
      <c r="EMO149" s="284"/>
      <c r="EMP149" s="284"/>
      <c r="EMQ149" s="284"/>
      <c r="EMR149" s="284"/>
      <c r="EMS149" s="284"/>
      <c r="EMT149" s="284"/>
      <c r="EMU149" s="284"/>
      <c r="EMV149" s="284"/>
      <c r="EMW149" s="284"/>
      <c r="EMX149" s="284"/>
      <c r="EMY149" s="284"/>
      <c r="EMZ149" s="284"/>
      <c r="ENA149" s="284"/>
      <c r="ENB149" s="284"/>
      <c r="ENC149" s="284"/>
      <c r="END149" s="284"/>
      <c r="ENE149" s="284"/>
      <c r="ENF149" s="284"/>
      <c r="ENG149" s="284"/>
      <c r="ENH149" s="284"/>
      <c r="ENI149" s="284"/>
      <c r="ENJ149" s="284"/>
      <c r="ENK149" s="284"/>
      <c r="ENL149" s="284"/>
      <c r="ENM149" s="284"/>
      <c r="ENN149" s="284"/>
      <c r="ENO149" s="284"/>
      <c r="ENP149" s="284"/>
      <c r="ENQ149" s="284"/>
      <c r="ENR149" s="284"/>
      <c r="ENS149" s="284"/>
      <c r="ENT149" s="284"/>
      <c r="ENU149" s="284"/>
      <c r="ENV149" s="284"/>
      <c r="ENW149" s="284"/>
      <c r="ENX149" s="284"/>
      <c r="ENY149" s="284"/>
      <c r="ENZ149" s="284"/>
      <c r="EOA149" s="284"/>
      <c r="EOB149" s="284"/>
      <c r="EOC149" s="284"/>
      <c r="EOD149" s="284"/>
      <c r="EOE149" s="284"/>
      <c r="EOF149" s="284"/>
      <c r="EOG149" s="284"/>
      <c r="EOH149" s="284"/>
      <c r="EOI149" s="284"/>
      <c r="EOJ149" s="284"/>
      <c r="EOK149" s="284"/>
      <c r="EOL149" s="284"/>
      <c r="EOM149" s="284"/>
      <c r="EON149" s="284"/>
      <c r="EOO149" s="284"/>
      <c r="EOP149" s="284"/>
      <c r="EOQ149" s="284"/>
      <c r="EOR149" s="284"/>
      <c r="EOS149" s="284"/>
      <c r="EOT149" s="284"/>
      <c r="EOU149" s="284"/>
      <c r="EOV149" s="284"/>
      <c r="EOW149" s="284"/>
      <c r="EOX149" s="284"/>
      <c r="EOY149" s="284"/>
      <c r="EOZ149" s="284"/>
      <c r="EPA149" s="284"/>
      <c r="EPB149" s="284"/>
      <c r="EPC149" s="284"/>
      <c r="EPD149" s="284"/>
      <c r="EPE149" s="284"/>
      <c r="EPF149" s="284"/>
      <c r="EPG149" s="284"/>
      <c r="EPH149" s="284"/>
      <c r="EPI149" s="284"/>
      <c r="EPJ149" s="284"/>
      <c r="EPK149" s="284"/>
      <c r="EPL149" s="284"/>
      <c r="EPM149" s="284"/>
      <c r="EPN149" s="284"/>
      <c r="EPO149" s="284"/>
      <c r="EPP149" s="284"/>
      <c r="EPQ149" s="284"/>
      <c r="EPR149" s="284"/>
      <c r="EPS149" s="284"/>
      <c r="EPT149" s="284"/>
      <c r="EPU149" s="284"/>
      <c r="EPV149" s="284"/>
      <c r="EPW149" s="284"/>
      <c r="EPX149" s="284"/>
      <c r="EPY149" s="284"/>
      <c r="EPZ149" s="284"/>
      <c r="EQA149" s="284"/>
      <c r="EQB149" s="284"/>
      <c r="EQC149" s="284"/>
      <c r="EQD149" s="284"/>
      <c r="EQE149" s="284"/>
      <c r="EQF149" s="284"/>
      <c r="EQG149" s="284"/>
      <c r="EQH149" s="284"/>
      <c r="EQI149" s="284"/>
      <c r="EQJ149" s="284"/>
      <c r="EQK149" s="284"/>
      <c r="EQL149" s="284"/>
      <c r="EQM149" s="284"/>
      <c r="EQN149" s="284"/>
      <c r="EQO149" s="284"/>
      <c r="EQP149" s="284"/>
      <c r="EQQ149" s="284"/>
      <c r="EQR149" s="284"/>
      <c r="EQS149" s="284"/>
      <c r="EQT149" s="284"/>
      <c r="EQU149" s="284"/>
      <c r="EQV149" s="284"/>
      <c r="EQW149" s="284"/>
      <c r="EQX149" s="284"/>
      <c r="EQY149" s="284"/>
      <c r="EQZ149" s="284"/>
      <c r="ERA149" s="284"/>
      <c r="ERB149" s="284"/>
      <c r="ERC149" s="284"/>
      <c r="ERD149" s="284"/>
      <c r="ERE149" s="284"/>
      <c r="ERF149" s="284"/>
      <c r="ERG149" s="284"/>
      <c r="ERH149" s="284"/>
      <c r="ERI149" s="284"/>
      <c r="ERJ149" s="284"/>
      <c r="ERK149" s="284"/>
      <c r="ERL149" s="284"/>
      <c r="ERM149" s="284"/>
      <c r="ERN149" s="284"/>
      <c r="ERO149" s="284"/>
      <c r="ERP149" s="284"/>
      <c r="ERQ149" s="284"/>
      <c r="ERR149" s="284"/>
      <c r="ERS149" s="284"/>
      <c r="ERT149" s="284"/>
      <c r="ERU149" s="284"/>
      <c r="ERV149" s="284"/>
      <c r="ERW149" s="284"/>
      <c r="ERX149" s="284"/>
      <c r="ERY149" s="284"/>
      <c r="ERZ149" s="284"/>
      <c r="ESA149" s="284"/>
      <c r="ESB149" s="284"/>
      <c r="ESC149" s="284"/>
      <c r="ESD149" s="284"/>
      <c r="ESE149" s="284"/>
      <c r="ESF149" s="284"/>
      <c r="ESG149" s="284"/>
      <c r="ESH149" s="284"/>
      <c r="ESI149" s="284"/>
      <c r="ESJ149" s="284"/>
      <c r="ESK149" s="284"/>
      <c r="ESL149" s="284"/>
      <c r="ESM149" s="284"/>
      <c r="ESN149" s="284"/>
      <c r="ESO149" s="284"/>
      <c r="ESP149" s="284"/>
      <c r="ESQ149" s="284"/>
      <c r="ESR149" s="284"/>
      <c r="ESS149" s="284"/>
      <c r="EST149" s="284"/>
      <c r="ESU149" s="284"/>
      <c r="ESV149" s="284"/>
      <c r="ESW149" s="284"/>
      <c r="ESX149" s="284"/>
      <c r="ESY149" s="284"/>
      <c r="ESZ149" s="284"/>
      <c r="ETA149" s="284"/>
      <c r="ETB149" s="284"/>
      <c r="ETC149" s="284"/>
      <c r="ETD149" s="284"/>
      <c r="ETE149" s="284"/>
      <c r="ETF149" s="284"/>
      <c r="ETG149" s="284"/>
      <c r="ETH149" s="284"/>
      <c r="ETI149" s="284"/>
      <c r="ETJ149" s="284"/>
      <c r="ETK149" s="284"/>
      <c r="ETL149" s="284"/>
      <c r="ETM149" s="284"/>
      <c r="ETN149" s="284"/>
      <c r="ETO149" s="284"/>
      <c r="ETP149" s="284"/>
      <c r="ETQ149" s="284"/>
      <c r="ETR149" s="284"/>
      <c r="ETS149" s="284"/>
      <c r="ETT149" s="284"/>
      <c r="ETU149" s="284"/>
      <c r="ETV149" s="284"/>
      <c r="ETW149" s="284"/>
      <c r="ETX149" s="284"/>
      <c r="ETY149" s="284"/>
      <c r="ETZ149" s="284"/>
      <c r="EUA149" s="284"/>
      <c r="EUB149" s="284"/>
      <c r="EUC149" s="284"/>
      <c r="EUD149" s="284"/>
      <c r="EUE149" s="284"/>
      <c r="EUF149" s="284"/>
      <c r="EUG149" s="284"/>
      <c r="EUH149" s="284"/>
      <c r="EUI149" s="284"/>
      <c r="EUJ149" s="284"/>
      <c r="EUK149" s="284"/>
      <c r="EUL149" s="284"/>
      <c r="EUM149" s="284"/>
      <c r="EUN149" s="284"/>
      <c r="EUO149" s="284"/>
      <c r="EUP149" s="284"/>
      <c r="EUQ149" s="284"/>
      <c r="EUR149" s="284"/>
      <c r="EUS149" s="284"/>
      <c r="EUT149" s="284"/>
      <c r="EUU149" s="284"/>
      <c r="EUV149" s="284"/>
      <c r="EUW149" s="284"/>
      <c r="EUX149" s="284"/>
      <c r="EUY149" s="284"/>
      <c r="EUZ149" s="284"/>
      <c r="EVA149" s="284"/>
      <c r="EVB149" s="284"/>
      <c r="EVC149" s="284"/>
      <c r="EVD149" s="284"/>
      <c r="EVE149" s="284"/>
      <c r="EVF149" s="284"/>
      <c r="EVG149" s="284"/>
      <c r="EVH149" s="284"/>
      <c r="EVI149" s="284"/>
      <c r="EVJ149" s="284"/>
      <c r="EVK149" s="284"/>
      <c r="EVL149" s="284"/>
      <c r="EVM149" s="284"/>
      <c r="EVN149" s="284"/>
      <c r="EVO149" s="284"/>
      <c r="EVP149" s="284"/>
      <c r="EVQ149" s="284"/>
      <c r="EVR149" s="284"/>
      <c r="EVS149" s="284"/>
      <c r="EVT149" s="284"/>
      <c r="EVU149" s="284"/>
      <c r="EVV149" s="284"/>
      <c r="EVW149" s="284"/>
      <c r="EVX149" s="284"/>
      <c r="EVY149" s="284"/>
      <c r="EVZ149" s="284"/>
      <c r="EWA149" s="284"/>
      <c r="EWB149" s="284"/>
      <c r="EWC149" s="284"/>
      <c r="EWD149" s="284"/>
      <c r="EWE149" s="284"/>
      <c r="EWF149" s="284"/>
      <c r="EWG149" s="284"/>
      <c r="EWH149" s="284"/>
      <c r="EWI149" s="284"/>
      <c r="EWJ149" s="284"/>
      <c r="EWK149" s="284"/>
      <c r="EWL149" s="284"/>
      <c r="EWM149" s="284"/>
      <c r="EWN149" s="284"/>
      <c r="EWO149" s="284"/>
      <c r="EWP149" s="284"/>
      <c r="EWQ149" s="284"/>
      <c r="EWR149" s="284"/>
      <c r="EWS149" s="284"/>
      <c r="EWT149" s="284"/>
      <c r="EWU149" s="284"/>
      <c r="EWV149" s="284"/>
      <c r="EWW149" s="284"/>
      <c r="EWX149" s="284"/>
      <c r="EWY149" s="284"/>
      <c r="EWZ149" s="284"/>
      <c r="EXA149" s="284"/>
      <c r="EXB149" s="284"/>
      <c r="EXC149" s="284"/>
      <c r="EXD149" s="284"/>
      <c r="EXE149" s="284"/>
      <c r="EXF149" s="284"/>
      <c r="EXG149" s="284"/>
      <c r="EXH149" s="284"/>
      <c r="EXI149" s="284"/>
      <c r="EXJ149" s="284"/>
      <c r="EXK149" s="284"/>
      <c r="EXL149" s="284"/>
      <c r="EXM149" s="284"/>
      <c r="EXN149" s="284"/>
      <c r="EXO149" s="284"/>
      <c r="EXP149" s="284"/>
      <c r="EXQ149" s="284"/>
      <c r="EXR149" s="284"/>
      <c r="EXS149" s="284"/>
      <c r="EXT149" s="284"/>
      <c r="EXU149" s="284"/>
      <c r="EXV149" s="284"/>
      <c r="EXW149" s="284"/>
      <c r="EXX149" s="284"/>
      <c r="EXY149" s="284"/>
      <c r="EXZ149" s="284"/>
      <c r="EYA149" s="284"/>
      <c r="EYB149" s="284"/>
      <c r="EYC149" s="284"/>
      <c r="EYD149" s="284"/>
      <c r="EYE149" s="284"/>
      <c r="EYF149" s="284"/>
      <c r="EYG149" s="284"/>
      <c r="EYH149" s="284"/>
      <c r="EYI149" s="284"/>
      <c r="EYJ149" s="284"/>
      <c r="EYK149" s="284"/>
      <c r="EYL149" s="284"/>
      <c r="EYM149" s="284"/>
      <c r="EYN149" s="284"/>
      <c r="EYO149" s="284"/>
      <c r="EYP149" s="284"/>
      <c r="EYQ149" s="284"/>
      <c r="EYR149" s="284"/>
      <c r="EYS149" s="284"/>
      <c r="EYT149" s="284"/>
      <c r="EYU149" s="284"/>
      <c r="EYV149" s="284"/>
      <c r="EYW149" s="284"/>
      <c r="EYX149" s="284"/>
      <c r="EYY149" s="284"/>
      <c r="EYZ149" s="284"/>
      <c r="EZA149" s="284"/>
      <c r="EZB149" s="284"/>
      <c r="EZC149" s="284"/>
      <c r="EZD149" s="284"/>
      <c r="EZE149" s="284"/>
      <c r="EZF149" s="284"/>
      <c r="EZG149" s="284"/>
      <c r="EZH149" s="284"/>
      <c r="EZI149" s="284"/>
      <c r="EZJ149" s="284"/>
      <c r="EZK149" s="284"/>
      <c r="EZL149" s="284"/>
      <c r="EZM149" s="284"/>
      <c r="EZN149" s="284"/>
      <c r="EZO149" s="284"/>
      <c r="EZP149" s="284"/>
      <c r="EZQ149" s="284"/>
      <c r="EZR149" s="284"/>
      <c r="EZS149" s="284"/>
      <c r="EZT149" s="284"/>
      <c r="EZU149" s="284"/>
      <c r="EZV149" s="284"/>
      <c r="EZW149" s="284"/>
      <c r="EZX149" s="284"/>
      <c r="EZY149" s="284"/>
      <c r="EZZ149" s="284"/>
      <c r="FAA149" s="284"/>
      <c r="FAB149" s="284"/>
      <c r="FAC149" s="284"/>
      <c r="FAD149" s="284"/>
      <c r="FAE149" s="284"/>
      <c r="FAF149" s="284"/>
      <c r="FAG149" s="284"/>
      <c r="FAH149" s="284"/>
      <c r="FAI149" s="284"/>
      <c r="FAJ149" s="284"/>
      <c r="FAK149" s="284"/>
      <c r="FAL149" s="284"/>
      <c r="FAM149" s="284"/>
      <c r="FAN149" s="284"/>
      <c r="FAO149" s="284"/>
      <c r="FAP149" s="284"/>
      <c r="FAQ149" s="284"/>
      <c r="FAR149" s="284"/>
      <c r="FAS149" s="284"/>
      <c r="FAT149" s="284"/>
      <c r="FAU149" s="284"/>
      <c r="FAV149" s="284"/>
      <c r="FAW149" s="284"/>
      <c r="FAX149" s="284"/>
      <c r="FAY149" s="284"/>
      <c r="FAZ149" s="284"/>
      <c r="FBA149" s="284"/>
      <c r="FBB149" s="284"/>
      <c r="FBC149" s="284"/>
      <c r="FBD149" s="284"/>
      <c r="FBE149" s="284"/>
      <c r="FBF149" s="284"/>
      <c r="FBG149" s="284"/>
      <c r="FBH149" s="284"/>
      <c r="FBI149" s="284"/>
      <c r="FBJ149" s="284"/>
      <c r="FBK149" s="284"/>
      <c r="FBL149" s="284"/>
      <c r="FBM149" s="284"/>
      <c r="FBN149" s="284"/>
      <c r="FBO149" s="284"/>
      <c r="FBP149" s="284"/>
      <c r="FBQ149" s="284"/>
      <c r="FBR149" s="284"/>
      <c r="FBS149" s="284"/>
      <c r="FBT149" s="284"/>
      <c r="FBU149" s="284"/>
      <c r="FBV149" s="284"/>
      <c r="FBW149" s="284"/>
      <c r="FBX149" s="284"/>
      <c r="FBY149" s="284"/>
      <c r="FBZ149" s="284"/>
      <c r="FCA149" s="284"/>
      <c r="FCB149" s="284"/>
      <c r="FCC149" s="284"/>
      <c r="FCD149" s="284"/>
      <c r="FCE149" s="284"/>
      <c r="FCF149" s="284"/>
      <c r="FCG149" s="284"/>
      <c r="FCH149" s="284"/>
      <c r="FCI149" s="284"/>
      <c r="FCJ149" s="284"/>
      <c r="FCK149" s="284"/>
      <c r="FCL149" s="284"/>
      <c r="FCM149" s="284"/>
      <c r="FCN149" s="284"/>
      <c r="FCO149" s="284"/>
      <c r="FCP149" s="284"/>
      <c r="FCQ149" s="284"/>
      <c r="FCR149" s="284"/>
      <c r="FCS149" s="284"/>
      <c r="FCT149" s="284"/>
      <c r="FCU149" s="284"/>
      <c r="FCV149" s="284"/>
      <c r="FCW149" s="284"/>
      <c r="FCX149" s="284"/>
      <c r="FCY149" s="284"/>
      <c r="FCZ149" s="284"/>
      <c r="FDA149" s="284"/>
      <c r="FDB149" s="284"/>
      <c r="FDC149" s="284"/>
      <c r="FDD149" s="284"/>
      <c r="FDE149" s="284"/>
      <c r="FDF149" s="284"/>
      <c r="FDG149" s="284"/>
      <c r="FDH149" s="284"/>
      <c r="FDI149" s="284"/>
      <c r="FDJ149" s="284"/>
      <c r="FDK149" s="284"/>
      <c r="FDL149" s="284"/>
      <c r="FDM149" s="284"/>
      <c r="FDN149" s="284"/>
      <c r="FDO149" s="284"/>
      <c r="FDP149" s="284"/>
      <c r="FDQ149" s="284"/>
      <c r="FDR149" s="284"/>
      <c r="FDS149" s="284"/>
      <c r="FDT149" s="284"/>
      <c r="FDU149" s="284"/>
      <c r="FDV149" s="284"/>
      <c r="FDW149" s="284"/>
      <c r="FDX149" s="284"/>
      <c r="FDY149" s="284"/>
      <c r="FDZ149" s="284"/>
      <c r="FEA149" s="284"/>
      <c r="FEB149" s="284"/>
      <c r="FEC149" s="284"/>
      <c r="FED149" s="284"/>
      <c r="FEE149" s="284"/>
      <c r="FEF149" s="284"/>
      <c r="FEG149" s="284"/>
      <c r="FEH149" s="284"/>
      <c r="FEI149" s="284"/>
      <c r="FEJ149" s="284"/>
      <c r="FEK149" s="284"/>
      <c r="FEL149" s="284"/>
      <c r="FEM149" s="284"/>
      <c r="FEN149" s="284"/>
      <c r="FEO149" s="284"/>
      <c r="FEP149" s="284"/>
      <c r="FEQ149" s="284"/>
      <c r="FER149" s="284"/>
      <c r="FES149" s="284"/>
      <c r="FET149" s="284"/>
      <c r="FEU149" s="284"/>
      <c r="FEV149" s="284"/>
      <c r="FEW149" s="284"/>
      <c r="FEX149" s="284"/>
      <c r="FEY149" s="284"/>
      <c r="FEZ149" s="284"/>
      <c r="FFA149" s="284"/>
      <c r="FFB149" s="284"/>
      <c r="FFC149" s="284"/>
      <c r="FFD149" s="284"/>
      <c r="FFE149" s="284"/>
      <c r="FFF149" s="284"/>
      <c r="FFG149" s="284"/>
      <c r="FFH149" s="284"/>
      <c r="FFI149" s="284"/>
      <c r="FFJ149" s="284"/>
      <c r="FFK149" s="284"/>
      <c r="FFL149" s="284"/>
      <c r="FFM149" s="284"/>
      <c r="FFN149" s="284"/>
      <c r="FFO149" s="284"/>
      <c r="FFP149" s="284"/>
      <c r="FFQ149" s="284"/>
      <c r="FFR149" s="284"/>
      <c r="FFS149" s="284"/>
      <c r="FFT149" s="284"/>
      <c r="FFU149" s="284"/>
      <c r="FFV149" s="284"/>
      <c r="FFW149" s="284"/>
      <c r="FFX149" s="284"/>
      <c r="FFY149" s="284"/>
      <c r="FFZ149" s="284"/>
      <c r="FGA149" s="284"/>
      <c r="FGB149" s="284"/>
      <c r="FGC149" s="284"/>
      <c r="FGD149" s="284"/>
      <c r="FGE149" s="284"/>
      <c r="FGF149" s="284"/>
      <c r="FGG149" s="284"/>
      <c r="FGH149" s="284"/>
      <c r="FGI149" s="284"/>
      <c r="FGJ149" s="284"/>
      <c r="FGK149" s="284"/>
      <c r="FGL149" s="284"/>
      <c r="FGM149" s="284"/>
      <c r="FGN149" s="284"/>
      <c r="FGO149" s="284"/>
      <c r="FGP149" s="284"/>
      <c r="FGQ149" s="284"/>
      <c r="FGR149" s="284"/>
      <c r="FGS149" s="284"/>
      <c r="FGT149" s="284"/>
      <c r="FGU149" s="284"/>
      <c r="FGV149" s="284"/>
      <c r="FGW149" s="284"/>
      <c r="FGX149" s="284"/>
      <c r="FGY149" s="284"/>
      <c r="FGZ149" s="284"/>
      <c r="FHA149" s="284"/>
      <c r="FHB149" s="284"/>
      <c r="FHC149" s="284"/>
      <c r="FHD149" s="284"/>
      <c r="FHE149" s="284"/>
      <c r="FHF149" s="284"/>
      <c r="FHG149" s="284"/>
      <c r="FHH149" s="284"/>
      <c r="FHI149" s="284"/>
      <c r="FHJ149" s="284"/>
      <c r="FHK149" s="284"/>
      <c r="FHL149" s="284"/>
      <c r="FHM149" s="284"/>
      <c r="FHN149" s="284"/>
      <c r="FHO149" s="284"/>
      <c r="FHP149" s="284"/>
      <c r="FHQ149" s="284"/>
      <c r="FHR149" s="284"/>
      <c r="FHS149" s="284"/>
      <c r="FHT149" s="284"/>
      <c r="FHU149" s="284"/>
      <c r="FHV149" s="284"/>
      <c r="FHW149" s="284"/>
      <c r="FHX149" s="284"/>
      <c r="FHY149" s="284"/>
      <c r="FHZ149" s="284"/>
      <c r="FIA149" s="284"/>
      <c r="FIB149" s="284"/>
      <c r="FIC149" s="284"/>
      <c r="FID149" s="284"/>
      <c r="FIE149" s="284"/>
      <c r="FIF149" s="284"/>
      <c r="FIG149" s="284"/>
      <c r="FIH149" s="284"/>
      <c r="FII149" s="284"/>
      <c r="FIJ149" s="284"/>
      <c r="FIK149" s="284"/>
      <c r="FIL149" s="284"/>
      <c r="FIM149" s="284"/>
      <c r="FIN149" s="284"/>
      <c r="FIO149" s="284"/>
      <c r="FIP149" s="284"/>
      <c r="FIQ149" s="284"/>
      <c r="FIR149" s="284"/>
      <c r="FIS149" s="284"/>
      <c r="FIT149" s="284"/>
      <c r="FIU149" s="284"/>
      <c r="FIV149" s="284"/>
      <c r="FIW149" s="284"/>
      <c r="FIX149" s="284"/>
      <c r="FIY149" s="284"/>
      <c r="FIZ149" s="284"/>
      <c r="FJA149" s="284"/>
      <c r="FJB149" s="284"/>
      <c r="FJC149" s="284"/>
      <c r="FJD149" s="284"/>
      <c r="FJE149" s="284"/>
      <c r="FJF149" s="284"/>
      <c r="FJG149" s="284"/>
      <c r="FJH149" s="284"/>
      <c r="FJI149" s="284"/>
      <c r="FJJ149" s="284"/>
      <c r="FJK149" s="284"/>
      <c r="FJL149" s="284"/>
      <c r="FJM149" s="284"/>
      <c r="FJN149" s="284"/>
      <c r="FJO149" s="284"/>
      <c r="FJP149" s="284"/>
      <c r="FJQ149" s="284"/>
      <c r="FJR149" s="284"/>
      <c r="FJS149" s="284"/>
      <c r="FJT149" s="284"/>
      <c r="FJU149" s="284"/>
      <c r="FJV149" s="284"/>
      <c r="FJW149" s="284"/>
      <c r="FJX149" s="284"/>
      <c r="FJY149" s="284"/>
      <c r="FJZ149" s="284"/>
      <c r="FKA149" s="284"/>
      <c r="FKB149" s="284"/>
      <c r="FKC149" s="284"/>
      <c r="FKD149" s="284"/>
      <c r="FKE149" s="284"/>
      <c r="FKF149" s="284"/>
      <c r="FKG149" s="284"/>
      <c r="FKH149" s="284"/>
      <c r="FKI149" s="284"/>
      <c r="FKJ149" s="284"/>
      <c r="FKK149" s="284"/>
      <c r="FKL149" s="284"/>
      <c r="FKM149" s="284"/>
      <c r="FKN149" s="284"/>
      <c r="FKO149" s="284"/>
      <c r="FKP149" s="284"/>
      <c r="FKQ149" s="284"/>
      <c r="FKR149" s="284"/>
      <c r="FKS149" s="284"/>
      <c r="FKT149" s="284"/>
      <c r="FKU149" s="284"/>
      <c r="FKV149" s="284"/>
      <c r="FKW149" s="284"/>
      <c r="FKX149" s="284"/>
      <c r="FKY149" s="284"/>
      <c r="FKZ149" s="284"/>
      <c r="FLA149" s="284"/>
      <c r="FLB149" s="284"/>
      <c r="FLC149" s="284"/>
      <c r="FLD149" s="284"/>
      <c r="FLE149" s="284"/>
      <c r="FLF149" s="284"/>
      <c r="FLG149" s="284"/>
      <c r="FLH149" s="284"/>
      <c r="FLI149" s="284"/>
      <c r="FLJ149" s="284"/>
      <c r="FLK149" s="284"/>
      <c r="FLL149" s="284"/>
      <c r="FLM149" s="284"/>
      <c r="FLN149" s="284"/>
      <c r="FLO149" s="284"/>
      <c r="FLP149" s="284"/>
      <c r="FLQ149" s="284"/>
      <c r="FLR149" s="284"/>
      <c r="FLS149" s="284"/>
      <c r="FLT149" s="284"/>
      <c r="FLU149" s="284"/>
      <c r="FLV149" s="284"/>
      <c r="FLW149" s="284"/>
      <c r="FLX149" s="284"/>
      <c r="FLY149" s="284"/>
      <c r="FLZ149" s="284"/>
      <c r="FMA149" s="284"/>
      <c r="FMB149" s="284"/>
      <c r="FMC149" s="284"/>
      <c r="FMD149" s="284"/>
      <c r="FME149" s="284"/>
      <c r="FMF149" s="284"/>
      <c r="FMG149" s="284"/>
      <c r="FMH149" s="284"/>
      <c r="FMI149" s="284"/>
      <c r="FMJ149" s="284"/>
      <c r="FMK149" s="284"/>
      <c r="FML149" s="284"/>
      <c r="FMM149" s="284"/>
      <c r="FMN149" s="284"/>
      <c r="FMO149" s="284"/>
      <c r="FMP149" s="284"/>
      <c r="FMQ149" s="284"/>
      <c r="FMR149" s="284"/>
      <c r="FMS149" s="284"/>
      <c r="FMT149" s="284"/>
      <c r="FMU149" s="284"/>
      <c r="FMV149" s="284"/>
      <c r="FMW149" s="284"/>
      <c r="FMX149" s="284"/>
      <c r="FMY149" s="284"/>
      <c r="FMZ149" s="284"/>
      <c r="FNA149" s="284"/>
      <c r="FNB149" s="284"/>
      <c r="FNC149" s="284"/>
      <c r="FND149" s="284"/>
      <c r="FNE149" s="284"/>
      <c r="FNF149" s="284"/>
      <c r="FNG149" s="284"/>
      <c r="FNH149" s="284"/>
      <c r="FNI149" s="284"/>
      <c r="FNJ149" s="284"/>
      <c r="FNK149" s="284"/>
      <c r="FNL149" s="284"/>
      <c r="FNM149" s="284"/>
      <c r="FNN149" s="284"/>
      <c r="FNO149" s="284"/>
      <c r="FNP149" s="284"/>
      <c r="FNQ149" s="284"/>
      <c r="FNR149" s="284"/>
      <c r="FNS149" s="284"/>
      <c r="FNT149" s="284"/>
      <c r="FNU149" s="284"/>
      <c r="FNV149" s="284"/>
      <c r="FNW149" s="284"/>
      <c r="FNX149" s="284"/>
      <c r="FNY149" s="284"/>
      <c r="FNZ149" s="284"/>
      <c r="FOA149" s="284"/>
      <c r="FOB149" s="284"/>
      <c r="FOC149" s="284"/>
      <c r="FOD149" s="284"/>
      <c r="FOE149" s="284"/>
      <c r="FOF149" s="284"/>
      <c r="FOG149" s="284"/>
      <c r="FOH149" s="284"/>
      <c r="FOI149" s="284"/>
      <c r="FOJ149" s="284"/>
      <c r="FOK149" s="284"/>
      <c r="FOL149" s="284"/>
      <c r="FOM149" s="284"/>
      <c r="FON149" s="284"/>
      <c r="FOO149" s="284"/>
      <c r="FOP149" s="284"/>
      <c r="FOQ149" s="284"/>
      <c r="FOR149" s="284"/>
      <c r="FOS149" s="284"/>
      <c r="FOT149" s="284"/>
      <c r="FOU149" s="284"/>
      <c r="FOV149" s="284"/>
      <c r="FOW149" s="284"/>
      <c r="FOX149" s="284"/>
      <c r="FOY149" s="284"/>
      <c r="FOZ149" s="284"/>
      <c r="FPA149" s="284"/>
      <c r="FPB149" s="284"/>
      <c r="FPC149" s="284"/>
      <c r="FPD149" s="284"/>
      <c r="FPE149" s="284"/>
      <c r="FPF149" s="284"/>
      <c r="FPG149" s="284"/>
      <c r="FPH149" s="284"/>
      <c r="FPI149" s="284"/>
      <c r="FPJ149" s="284"/>
      <c r="FPK149" s="284"/>
      <c r="FPL149" s="284"/>
      <c r="FPM149" s="284"/>
      <c r="FPN149" s="284"/>
      <c r="FPO149" s="284"/>
      <c r="FPP149" s="284"/>
      <c r="FPQ149" s="284"/>
      <c r="FPR149" s="284"/>
      <c r="FPS149" s="284"/>
      <c r="FPT149" s="284"/>
      <c r="FPU149" s="284"/>
      <c r="FPV149" s="284"/>
      <c r="FPW149" s="284"/>
      <c r="FPX149" s="284"/>
      <c r="FPY149" s="284"/>
      <c r="FPZ149" s="284"/>
      <c r="FQA149" s="284"/>
      <c r="FQB149" s="284"/>
      <c r="FQC149" s="284"/>
      <c r="FQD149" s="284"/>
      <c r="FQE149" s="284"/>
      <c r="FQF149" s="284"/>
      <c r="FQG149" s="284"/>
      <c r="FQH149" s="284"/>
      <c r="FQI149" s="284"/>
      <c r="FQJ149" s="284"/>
      <c r="FQK149" s="284"/>
      <c r="FQL149" s="284"/>
      <c r="FQM149" s="284"/>
      <c r="FQN149" s="284"/>
      <c r="FQO149" s="284"/>
      <c r="FQP149" s="284"/>
      <c r="FQQ149" s="284"/>
      <c r="FQR149" s="284"/>
      <c r="FQS149" s="284"/>
      <c r="FQT149" s="284"/>
      <c r="FQU149" s="284"/>
      <c r="FQV149" s="284"/>
      <c r="FQW149" s="284"/>
      <c r="FQX149" s="284"/>
      <c r="FQY149" s="284"/>
      <c r="FQZ149" s="284"/>
      <c r="FRA149" s="284"/>
      <c r="FRB149" s="284"/>
      <c r="FRC149" s="284"/>
      <c r="FRD149" s="284"/>
      <c r="FRE149" s="284"/>
      <c r="FRF149" s="284"/>
      <c r="FRG149" s="284"/>
      <c r="FRH149" s="284"/>
      <c r="FRI149" s="284"/>
      <c r="FRJ149" s="284"/>
      <c r="FRK149" s="284"/>
      <c r="FRL149" s="284"/>
      <c r="FRM149" s="284"/>
      <c r="FRN149" s="284"/>
      <c r="FRO149" s="284"/>
      <c r="FRP149" s="284"/>
      <c r="FRQ149" s="284"/>
      <c r="FRR149" s="284"/>
      <c r="FRS149" s="284"/>
      <c r="FRT149" s="284"/>
      <c r="FRU149" s="284"/>
      <c r="FRV149" s="284"/>
      <c r="FRW149" s="284"/>
      <c r="FRX149" s="284"/>
      <c r="FRY149" s="284"/>
      <c r="FRZ149" s="284"/>
      <c r="FSA149" s="284"/>
      <c r="FSB149" s="284"/>
      <c r="FSC149" s="284"/>
      <c r="FSD149" s="284"/>
      <c r="FSE149" s="284"/>
      <c r="FSF149" s="284"/>
      <c r="FSG149" s="284"/>
      <c r="FSH149" s="284"/>
      <c r="FSI149" s="284"/>
      <c r="FSJ149" s="284"/>
      <c r="FSK149" s="284"/>
      <c r="FSL149" s="284"/>
      <c r="FSM149" s="284"/>
      <c r="FSN149" s="284"/>
      <c r="FSO149" s="284"/>
      <c r="FSP149" s="284"/>
      <c r="FSQ149" s="284"/>
      <c r="FSR149" s="284"/>
      <c r="FSS149" s="284"/>
      <c r="FST149" s="284"/>
      <c r="FSU149" s="284"/>
      <c r="FSV149" s="284"/>
      <c r="FSW149" s="284"/>
      <c r="FSX149" s="284"/>
      <c r="FSY149" s="284"/>
      <c r="FSZ149" s="284"/>
      <c r="FTA149" s="284"/>
      <c r="FTB149" s="284"/>
      <c r="FTC149" s="284"/>
      <c r="FTD149" s="284"/>
      <c r="FTE149" s="284"/>
      <c r="FTF149" s="284"/>
      <c r="FTG149" s="284"/>
      <c r="FTH149" s="284"/>
      <c r="FTI149" s="284"/>
      <c r="FTJ149" s="284"/>
      <c r="FTK149" s="284"/>
      <c r="FTL149" s="284"/>
      <c r="FTM149" s="284"/>
      <c r="FTN149" s="284"/>
      <c r="FTO149" s="284"/>
      <c r="FTP149" s="284"/>
      <c r="FTQ149" s="284"/>
      <c r="FTR149" s="284"/>
      <c r="FTS149" s="284"/>
      <c r="FTT149" s="284"/>
      <c r="FTU149" s="284"/>
      <c r="FTV149" s="284"/>
      <c r="FTW149" s="284"/>
      <c r="FTX149" s="284"/>
      <c r="FTY149" s="284"/>
      <c r="FTZ149" s="284"/>
      <c r="FUA149" s="284"/>
      <c r="FUB149" s="284"/>
      <c r="FUC149" s="284"/>
      <c r="FUD149" s="284"/>
      <c r="FUE149" s="284"/>
      <c r="FUF149" s="284"/>
      <c r="FUG149" s="284"/>
      <c r="FUH149" s="284"/>
      <c r="FUI149" s="284"/>
      <c r="FUJ149" s="284"/>
      <c r="FUK149" s="284"/>
      <c r="FUL149" s="284"/>
      <c r="FUM149" s="284"/>
      <c r="FUN149" s="284"/>
      <c r="FUO149" s="284"/>
      <c r="FUP149" s="284"/>
      <c r="FUQ149" s="284"/>
      <c r="FUR149" s="284"/>
      <c r="FUS149" s="284"/>
      <c r="FUT149" s="284"/>
      <c r="FUU149" s="284"/>
      <c r="FUV149" s="284"/>
      <c r="FUW149" s="284"/>
      <c r="FUX149" s="284"/>
      <c r="FUY149" s="284"/>
      <c r="FUZ149" s="284"/>
      <c r="FVA149" s="284"/>
      <c r="FVB149" s="284"/>
      <c r="FVC149" s="284"/>
      <c r="FVD149" s="284"/>
      <c r="FVE149" s="284"/>
      <c r="FVF149" s="284"/>
      <c r="FVG149" s="284"/>
      <c r="FVH149" s="284"/>
      <c r="FVI149" s="284"/>
      <c r="FVJ149" s="284"/>
      <c r="FVK149" s="284"/>
      <c r="FVL149" s="284"/>
      <c r="FVM149" s="284"/>
      <c r="FVN149" s="284"/>
      <c r="FVO149" s="284"/>
      <c r="FVP149" s="284"/>
      <c r="FVQ149" s="284"/>
      <c r="FVR149" s="284"/>
      <c r="FVS149" s="284"/>
      <c r="FVT149" s="284"/>
      <c r="FVU149" s="284"/>
      <c r="FVV149" s="284"/>
      <c r="FVW149" s="284"/>
      <c r="FVX149" s="284"/>
      <c r="FVY149" s="284"/>
      <c r="FVZ149" s="284"/>
      <c r="FWA149" s="284"/>
      <c r="FWB149" s="284"/>
      <c r="FWC149" s="284"/>
      <c r="FWD149" s="284"/>
      <c r="FWE149" s="284"/>
      <c r="FWF149" s="284"/>
      <c r="FWG149" s="284"/>
      <c r="FWH149" s="284"/>
      <c r="FWI149" s="284"/>
      <c r="FWJ149" s="284"/>
      <c r="FWK149" s="284"/>
      <c r="FWL149" s="284"/>
      <c r="FWM149" s="284"/>
      <c r="FWN149" s="284"/>
      <c r="FWO149" s="284"/>
      <c r="FWP149" s="284"/>
      <c r="FWQ149" s="284"/>
      <c r="FWR149" s="284"/>
      <c r="FWS149" s="284"/>
      <c r="FWT149" s="284"/>
      <c r="FWU149" s="284"/>
      <c r="FWV149" s="284"/>
      <c r="FWW149" s="284"/>
      <c r="FWX149" s="284"/>
      <c r="FWY149" s="284"/>
      <c r="FWZ149" s="284"/>
      <c r="FXA149" s="284"/>
      <c r="FXB149" s="284"/>
      <c r="FXC149" s="284"/>
      <c r="FXD149" s="284"/>
      <c r="FXE149" s="284"/>
      <c r="FXF149" s="284"/>
      <c r="FXG149" s="284"/>
      <c r="FXH149" s="284"/>
      <c r="FXI149" s="284"/>
      <c r="FXJ149" s="284"/>
      <c r="FXK149" s="284"/>
      <c r="FXL149" s="284"/>
      <c r="FXM149" s="284"/>
      <c r="FXN149" s="284"/>
      <c r="FXO149" s="284"/>
      <c r="FXP149" s="284"/>
      <c r="FXQ149" s="284"/>
      <c r="FXR149" s="284"/>
      <c r="FXS149" s="284"/>
      <c r="FXT149" s="284"/>
      <c r="FXU149" s="284"/>
      <c r="FXV149" s="284"/>
      <c r="FXW149" s="284"/>
      <c r="FXX149" s="284"/>
      <c r="FXY149" s="284"/>
      <c r="FXZ149" s="284"/>
      <c r="FYA149" s="284"/>
      <c r="FYB149" s="284"/>
      <c r="FYC149" s="284"/>
      <c r="FYD149" s="284"/>
      <c r="FYE149" s="284"/>
      <c r="FYF149" s="284"/>
      <c r="FYG149" s="284"/>
      <c r="FYH149" s="284"/>
      <c r="FYI149" s="284"/>
      <c r="FYJ149" s="284"/>
      <c r="FYK149" s="284"/>
      <c r="FYL149" s="284"/>
      <c r="FYM149" s="284"/>
      <c r="FYN149" s="284"/>
      <c r="FYO149" s="284"/>
      <c r="FYP149" s="284"/>
      <c r="FYQ149" s="284"/>
      <c r="FYR149" s="284"/>
      <c r="FYS149" s="284"/>
      <c r="FYT149" s="284"/>
      <c r="FYU149" s="284"/>
      <c r="FYV149" s="284"/>
      <c r="FYW149" s="284"/>
      <c r="FYX149" s="284"/>
      <c r="FYY149" s="284"/>
      <c r="FYZ149" s="284"/>
      <c r="FZA149" s="284"/>
      <c r="FZB149" s="284"/>
      <c r="FZC149" s="284"/>
      <c r="FZD149" s="284"/>
      <c r="FZE149" s="284"/>
      <c r="FZF149" s="284"/>
      <c r="FZG149" s="284"/>
      <c r="FZH149" s="284"/>
      <c r="FZI149" s="284"/>
      <c r="FZJ149" s="284"/>
      <c r="FZK149" s="284"/>
      <c r="FZL149" s="284"/>
      <c r="FZM149" s="284"/>
      <c r="FZN149" s="284"/>
      <c r="FZO149" s="284"/>
      <c r="FZP149" s="284"/>
      <c r="FZQ149" s="284"/>
      <c r="FZR149" s="284"/>
      <c r="FZS149" s="284"/>
      <c r="FZT149" s="284"/>
      <c r="FZU149" s="284"/>
      <c r="FZV149" s="284"/>
      <c r="FZW149" s="284"/>
      <c r="FZX149" s="284"/>
      <c r="FZY149" s="284"/>
      <c r="FZZ149" s="284"/>
      <c r="GAA149" s="284"/>
      <c r="GAB149" s="284"/>
      <c r="GAC149" s="284"/>
      <c r="GAD149" s="284"/>
      <c r="GAE149" s="284"/>
      <c r="GAF149" s="284"/>
      <c r="GAG149" s="284"/>
      <c r="GAH149" s="284"/>
      <c r="GAI149" s="284"/>
      <c r="GAJ149" s="284"/>
      <c r="GAK149" s="284"/>
      <c r="GAL149" s="284"/>
      <c r="GAM149" s="284"/>
      <c r="GAN149" s="284"/>
      <c r="GAO149" s="284"/>
      <c r="GAP149" s="284"/>
      <c r="GAQ149" s="284"/>
      <c r="GAR149" s="284"/>
      <c r="GAS149" s="284"/>
      <c r="GAT149" s="284"/>
      <c r="GAU149" s="284"/>
      <c r="GAV149" s="284"/>
      <c r="GAW149" s="284"/>
      <c r="GAX149" s="284"/>
      <c r="GAY149" s="284"/>
      <c r="GAZ149" s="284"/>
      <c r="GBA149" s="284"/>
      <c r="GBB149" s="284"/>
      <c r="GBC149" s="284"/>
      <c r="GBD149" s="284"/>
      <c r="GBE149" s="284"/>
      <c r="GBF149" s="284"/>
      <c r="GBG149" s="284"/>
      <c r="GBH149" s="284"/>
      <c r="GBI149" s="284"/>
      <c r="GBJ149" s="284"/>
      <c r="GBK149" s="284"/>
      <c r="GBL149" s="284"/>
      <c r="GBM149" s="284"/>
      <c r="GBN149" s="284"/>
      <c r="GBO149" s="284"/>
      <c r="GBP149" s="284"/>
      <c r="GBQ149" s="284"/>
      <c r="GBR149" s="284"/>
      <c r="GBS149" s="284"/>
      <c r="GBT149" s="284"/>
      <c r="GBU149" s="284"/>
      <c r="GBV149" s="284"/>
      <c r="GBW149" s="284"/>
      <c r="GBX149" s="284"/>
      <c r="GBY149" s="284"/>
      <c r="GBZ149" s="284"/>
      <c r="GCA149" s="284"/>
      <c r="GCB149" s="284"/>
      <c r="GCC149" s="284"/>
      <c r="GCD149" s="284"/>
      <c r="GCE149" s="284"/>
      <c r="GCF149" s="284"/>
      <c r="GCG149" s="284"/>
      <c r="GCH149" s="284"/>
      <c r="GCI149" s="284"/>
      <c r="GCJ149" s="284"/>
      <c r="GCK149" s="284"/>
      <c r="GCL149" s="284"/>
      <c r="GCM149" s="284"/>
      <c r="GCN149" s="284"/>
      <c r="GCO149" s="284"/>
      <c r="GCP149" s="284"/>
      <c r="GCQ149" s="284"/>
      <c r="GCR149" s="284"/>
      <c r="GCS149" s="284"/>
      <c r="GCT149" s="284"/>
      <c r="GCU149" s="284"/>
      <c r="GCV149" s="284"/>
      <c r="GCW149" s="284"/>
      <c r="GCX149" s="284"/>
      <c r="GCY149" s="284"/>
      <c r="GCZ149" s="284"/>
      <c r="GDA149" s="284"/>
      <c r="GDB149" s="284"/>
      <c r="GDC149" s="284"/>
      <c r="GDD149" s="284"/>
      <c r="GDE149" s="284"/>
      <c r="GDF149" s="284"/>
      <c r="GDG149" s="284"/>
      <c r="GDH149" s="284"/>
      <c r="GDI149" s="284"/>
      <c r="GDJ149" s="284"/>
      <c r="GDK149" s="284"/>
      <c r="GDL149" s="284"/>
      <c r="GDM149" s="284"/>
      <c r="GDN149" s="284"/>
      <c r="GDO149" s="284"/>
      <c r="GDP149" s="284"/>
      <c r="GDQ149" s="284"/>
      <c r="GDR149" s="284"/>
      <c r="GDS149" s="284"/>
      <c r="GDT149" s="284"/>
      <c r="GDU149" s="284"/>
      <c r="GDV149" s="284"/>
      <c r="GDW149" s="284"/>
      <c r="GDX149" s="284"/>
      <c r="GDY149" s="284"/>
      <c r="GDZ149" s="284"/>
      <c r="GEA149" s="284"/>
      <c r="GEB149" s="284"/>
      <c r="GEC149" s="284"/>
      <c r="GED149" s="284"/>
      <c r="GEE149" s="284"/>
      <c r="GEF149" s="284"/>
      <c r="GEG149" s="284"/>
      <c r="GEH149" s="284"/>
      <c r="GEI149" s="284"/>
      <c r="GEJ149" s="284"/>
      <c r="GEK149" s="284"/>
      <c r="GEL149" s="284"/>
      <c r="GEM149" s="284"/>
      <c r="GEN149" s="284"/>
      <c r="GEO149" s="284"/>
      <c r="GEP149" s="284"/>
      <c r="GEQ149" s="284"/>
      <c r="GER149" s="284"/>
      <c r="GES149" s="284"/>
      <c r="GET149" s="284"/>
      <c r="GEU149" s="284"/>
      <c r="GEV149" s="284"/>
      <c r="GEW149" s="284"/>
      <c r="GEX149" s="284"/>
      <c r="GEY149" s="284"/>
      <c r="GEZ149" s="284"/>
      <c r="GFA149" s="284"/>
      <c r="GFB149" s="284"/>
      <c r="GFC149" s="284"/>
      <c r="GFD149" s="284"/>
      <c r="GFE149" s="284"/>
      <c r="GFF149" s="284"/>
      <c r="GFG149" s="284"/>
      <c r="GFH149" s="284"/>
      <c r="GFI149" s="284"/>
      <c r="GFJ149" s="284"/>
      <c r="GFK149" s="284"/>
      <c r="GFL149" s="284"/>
      <c r="GFM149" s="284"/>
      <c r="GFN149" s="284"/>
      <c r="GFO149" s="284"/>
      <c r="GFP149" s="284"/>
      <c r="GFQ149" s="284"/>
      <c r="GFR149" s="284"/>
      <c r="GFS149" s="284"/>
      <c r="GFT149" s="284"/>
      <c r="GFU149" s="284"/>
      <c r="GFV149" s="284"/>
      <c r="GFW149" s="284"/>
      <c r="GFX149" s="284"/>
      <c r="GFY149" s="284"/>
      <c r="GFZ149" s="284"/>
      <c r="GGA149" s="284"/>
      <c r="GGB149" s="284"/>
      <c r="GGC149" s="284"/>
      <c r="GGD149" s="284"/>
      <c r="GGE149" s="284"/>
      <c r="GGF149" s="284"/>
      <c r="GGG149" s="284"/>
      <c r="GGH149" s="284"/>
      <c r="GGI149" s="284"/>
      <c r="GGJ149" s="284"/>
      <c r="GGK149" s="284"/>
      <c r="GGL149" s="284"/>
      <c r="GGM149" s="284"/>
      <c r="GGN149" s="284"/>
      <c r="GGO149" s="284"/>
      <c r="GGP149" s="284"/>
      <c r="GGQ149" s="284"/>
      <c r="GGR149" s="284"/>
      <c r="GGS149" s="284"/>
      <c r="GGT149" s="284"/>
      <c r="GGU149" s="284"/>
      <c r="GGV149" s="284"/>
      <c r="GGW149" s="284"/>
      <c r="GGX149" s="284"/>
      <c r="GGY149" s="284"/>
      <c r="GGZ149" s="284"/>
      <c r="GHA149" s="284"/>
      <c r="GHB149" s="284"/>
      <c r="GHC149" s="284"/>
      <c r="GHD149" s="284"/>
      <c r="GHE149" s="284"/>
      <c r="GHF149" s="284"/>
      <c r="GHG149" s="284"/>
      <c r="GHH149" s="284"/>
      <c r="GHI149" s="284"/>
      <c r="GHJ149" s="284"/>
      <c r="GHK149" s="284"/>
      <c r="GHL149" s="284"/>
      <c r="GHM149" s="284"/>
      <c r="GHN149" s="284"/>
      <c r="GHO149" s="284"/>
      <c r="GHP149" s="284"/>
      <c r="GHQ149" s="284"/>
      <c r="GHR149" s="284"/>
      <c r="GHS149" s="284"/>
      <c r="GHT149" s="284"/>
      <c r="GHU149" s="284"/>
      <c r="GHV149" s="284"/>
      <c r="GHW149" s="284"/>
      <c r="GHX149" s="284"/>
      <c r="GHY149" s="284"/>
      <c r="GHZ149" s="284"/>
      <c r="GIA149" s="284"/>
      <c r="GIB149" s="284"/>
      <c r="GIC149" s="284"/>
      <c r="GID149" s="284"/>
      <c r="GIE149" s="284"/>
      <c r="GIF149" s="284"/>
      <c r="GIG149" s="284"/>
      <c r="GIH149" s="284"/>
      <c r="GII149" s="284"/>
      <c r="GIJ149" s="284"/>
      <c r="GIK149" s="284"/>
      <c r="GIL149" s="284"/>
      <c r="GIM149" s="284"/>
      <c r="GIN149" s="284"/>
      <c r="GIO149" s="284"/>
      <c r="GIP149" s="284"/>
      <c r="GIQ149" s="284"/>
      <c r="GIR149" s="284"/>
      <c r="GIS149" s="284"/>
      <c r="GIT149" s="284"/>
      <c r="GIU149" s="284"/>
      <c r="GIV149" s="284"/>
      <c r="GIW149" s="284"/>
      <c r="GIX149" s="284"/>
      <c r="GIY149" s="284"/>
      <c r="GIZ149" s="284"/>
      <c r="GJA149" s="284"/>
      <c r="GJB149" s="284"/>
      <c r="GJC149" s="284"/>
      <c r="GJD149" s="284"/>
      <c r="GJE149" s="284"/>
      <c r="GJF149" s="284"/>
      <c r="GJG149" s="284"/>
      <c r="GJH149" s="284"/>
      <c r="GJI149" s="284"/>
      <c r="GJJ149" s="284"/>
      <c r="GJK149" s="284"/>
      <c r="GJL149" s="284"/>
      <c r="GJM149" s="284"/>
      <c r="GJN149" s="284"/>
      <c r="GJO149" s="284"/>
      <c r="GJP149" s="284"/>
      <c r="GJQ149" s="284"/>
      <c r="GJR149" s="284"/>
      <c r="GJS149" s="284"/>
      <c r="GJT149" s="284"/>
      <c r="GJU149" s="284"/>
      <c r="GJV149" s="284"/>
      <c r="GJW149" s="284"/>
      <c r="GJX149" s="284"/>
      <c r="GJY149" s="284"/>
      <c r="GJZ149" s="284"/>
      <c r="GKA149" s="284"/>
      <c r="GKB149" s="284"/>
      <c r="GKC149" s="284"/>
      <c r="GKD149" s="284"/>
      <c r="GKE149" s="284"/>
      <c r="GKF149" s="284"/>
      <c r="GKG149" s="284"/>
      <c r="GKH149" s="284"/>
      <c r="GKI149" s="284"/>
      <c r="GKJ149" s="284"/>
      <c r="GKK149" s="284"/>
      <c r="GKL149" s="284"/>
      <c r="GKM149" s="284"/>
      <c r="GKN149" s="284"/>
      <c r="GKO149" s="284"/>
      <c r="GKP149" s="284"/>
      <c r="GKQ149" s="284"/>
      <c r="GKR149" s="284"/>
      <c r="GKS149" s="284"/>
      <c r="GKT149" s="284"/>
      <c r="GKU149" s="284"/>
      <c r="GKV149" s="284"/>
      <c r="GKW149" s="284"/>
      <c r="GKX149" s="284"/>
      <c r="GKY149" s="284"/>
      <c r="GKZ149" s="284"/>
      <c r="GLA149" s="284"/>
      <c r="GLB149" s="284"/>
      <c r="GLC149" s="284"/>
      <c r="GLD149" s="284"/>
      <c r="GLE149" s="284"/>
      <c r="GLF149" s="284"/>
      <c r="GLG149" s="284"/>
      <c r="GLH149" s="284"/>
      <c r="GLI149" s="284"/>
      <c r="GLJ149" s="284"/>
      <c r="GLK149" s="284"/>
      <c r="GLL149" s="284"/>
      <c r="GLM149" s="284"/>
      <c r="GLN149" s="284"/>
      <c r="GLO149" s="284"/>
      <c r="GLP149" s="284"/>
      <c r="GLQ149" s="284"/>
      <c r="GLR149" s="284"/>
      <c r="GLS149" s="284"/>
      <c r="GLT149" s="284"/>
      <c r="GLU149" s="284"/>
      <c r="GLV149" s="284"/>
      <c r="GLW149" s="284"/>
      <c r="GLX149" s="284"/>
      <c r="GLY149" s="284"/>
      <c r="GLZ149" s="284"/>
      <c r="GMA149" s="284"/>
      <c r="GMB149" s="284"/>
      <c r="GMC149" s="284"/>
      <c r="GMD149" s="284"/>
      <c r="GME149" s="284"/>
      <c r="GMF149" s="284"/>
      <c r="GMG149" s="284"/>
      <c r="GMH149" s="284"/>
      <c r="GMI149" s="284"/>
      <c r="GMJ149" s="284"/>
      <c r="GMK149" s="284"/>
      <c r="GML149" s="284"/>
      <c r="GMM149" s="284"/>
      <c r="GMN149" s="284"/>
      <c r="GMO149" s="284"/>
      <c r="GMP149" s="284"/>
      <c r="GMQ149" s="284"/>
      <c r="GMR149" s="284"/>
      <c r="GMS149" s="284"/>
      <c r="GMT149" s="284"/>
      <c r="GMU149" s="284"/>
      <c r="GMV149" s="284"/>
      <c r="GMW149" s="284"/>
      <c r="GMX149" s="284"/>
      <c r="GMY149" s="284"/>
      <c r="GMZ149" s="284"/>
      <c r="GNA149" s="284"/>
      <c r="GNB149" s="284"/>
      <c r="GNC149" s="284"/>
      <c r="GND149" s="284"/>
      <c r="GNE149" s="284"/>
      <c r="GNF149" s="284"/>
      <c r="GNG149" s="284"/>
      <c r="GNH149" s="284"/>
      <c r="GNI149" s="284"/>
      <c r="GNJ149" s="284"/>
      <c r="GNK149" s="284"/>
      <c r="GNL149" s="284"/>
      <c r="GNM149" s="284"/>
      <c r="GNN149" s="284"/>
      <c r="GNO149" s="284"/>
      <c r="GNP149" s="284"/>
      <c r="GNQ149" s="284"/>
      <c r="GNR149" s="284"/>
      <c r="GNS149" s="284"/>
      <c r="GNT149" s="284"/>
      <c r="GNU149" s="284"/>
      <c r="GNV149" s="284"/>
      <c r="GNW149" s="284"/>
      <c r="GNX149" s="284"/>
      <c r="GNY149" s="284"/>
      <c r="GNZ149" s="284"/>
      <c r="GOA149" s="284"/>
      <c r="GOB149" s="284"/>
      <c r="GOC149" s="284"/>
      <c r="GOD149" s="284"/>
      <c r="GOE149" s="284"/>
      <c r="GOF149" s="284"/>
      <c r="GOG149" s="284"/>
      <c r="GOH149" s="284"/>
      <c r="GOI149" s="284"/>
      <c r="GOJ149" s="284"/>
      <c r="GOK149" s="284"/>
      <c r="GOL149" s="284"/>
      <c r="GOM149" s="284"/>
      <c r="GON149" s="284"/>
      <c r="GOO149" s="284"/>
      <c r="GOP149" s="284"/>
      <c r="GOQ149" s="284"/>
      <c r="GOR149" s="284"/>
      <c r="GOS149" s="284"/>
      <c r="GOT149" s="284"/>
      <c r="GOU149" s="284"/>
      <c r="GOV149" s="284"/>
      <c r="GOW149" s="284"/>
      <c r="GOX149" s="284"/>
      <c r="GOY149" s="284"/>
      <c r="GOZ149" s="284"/>
      <c r="GPA149" s="284"/>
      <c r="GPB149" s="284"/>
      <c r="GPC149" s="284"/>
      <c r="GPD149" s="284"/>
      <c r="GPE149" s="284"/>
      <c r="GPF149" s="284"/>
      <c r="GPG149" s="284"/>
      <c r="GPH149" s="284"/>
      <c r="GPI149" s="284"/>
      <c r="GPJ149" s="284"/>
      <c r="GPK149" s="284"/>
      <c r="GPL149" s="284"/>
      <c r="GPM149" s="284"/>
      <c r="GPN149" s="284"/>
      <c r="GPO149" s="284"/>
      <c r="GPP149" s="284"/>
      <c r="GPQ149" s="284"/>
      <c r="GPR149" s="284"/>
      <c r="GPS149" s="284"/>
      <c r="GPT149" s="284"/>
      <c r="GPU149" s="284"/>
      <c r="GPV149" s="284"/>
      <c r="GPW149" s="284"/>
      <c r="GPX149" s="284"/>
      <c r="GPY149" s="284"/>
      <c r="GPZ149" s="284"/>
      <c r="GQA149" s="284"/>
      <c r="GQB149" s="284"/>
      <c r="GQC149" s="284"/>
      <c r="GQD149" s="284"/>
      <c r="GQE149" s="284"/>
      <c r="GQF149" s="284"/>
      <c r="GQG149" s="284"/>
      <c r="GQH149" s="284"/>
      <c r="GQI149" s="284"/>
      <c r="GQJ149" s="284"/>
      <c r="GQK149" s="284"/>
      <c r="GQL149" s="284"/>
      <c r="GQM149" s="284"/>
      <c r="GQN149" s="284"/>
      <c r="GQO149" s="284"/>
      <c r="GQP149" s="284"/>
      <c r="GQQ149" s="284"/>
      <c r="GQR149" s="284"/>
      <c r="GQS149" s="284"/>
      <c r="GQT149" s="284"/>
      <c r="GQU149" s="284"/>
      <c r="GQV149" s="284"/>
      <c r="GQW149" s="284"/>
      <c r="GQX149" s="284"/>
      <c r="GQY149" s="284"/>
      <c r="GQZ149" s="284"/>
      <c r="GRA149" s="284"/>
      <c r="GRB149" s="284"/>
      <c r="GRC149" s="284"/>
      <c r="GRD149" s="284"/>
      <c r="GRE149" s="284"/>
      <c r="GRF149" s="284"/>
      <c r="GRG149" s="284"/>
      <c r="GRH149" s="284"/>
      <c r="GRI149" s="284"/>
      <c r="GRJ149" s="284"/>
      <c r="GRK149" s="284"/>
      <c r="GRL149" s="284"/>
      <c r="GRM149" s="284"/>
      <c r="GRN149" s="284"/>
      <c r="GRO149" s="284"/>
      <c r="GRP149" s="284"/>
      <c r="GRQ149" s="284"/>
      <c r="GRR149" s="284"/>
      <c r="GRS149" s="284"/>
      <c r="GRT149" s="284"/>
      <c r="GRU149" s="284"/>
      <c r="GRV149" s="284"/>
      <c r="GRW149" s="284"/>
      <c r="GRX149" s="284"/>
      <c r="GRY149" s="284"/>
      <c r="GRZ149" s="284"/>
      <c r="GSA149" s="284"/>
      <c r="GSB149" s="284"/>
      <c r="GSC149" s="284"/>
      <c r="GSD149" s="284"/>
      <c r="GSE149" s="284"/>
      <c r="GSF149" s="284"/>
      <c r="GSG149" s="284"/>
      <c r="GSH149" s="284"/>
      <c r="GSI149" s="284"/>
      <c r="GSJ149" s="284"/>
      <c r="GSK149" s="284"/>
      <c r="GSL149" s="284"/>
      <c r="GSM149" s="284"/>
      <c r="GSN149" s="284"/>
      <c r="GSO149" s="284"/>
      <c r="GSP149" s="284"/>
      <c r="GSQ149" s="284"/>
      <c r="GSR149" s="284"/>
      <c r="GSS149" s="284"/>
      <c r="GST149" s="284"/>
      <c r="GSU149" s="284"/>
      <c r="GSV149" s="284"/>
      <c r="GSW149" s="284"/>
      <c r="GSX149" s="284"/>
      <c r="GSY149" s="284"/>
      <c r="GSZ149" s="284"/>
      <c r="GTA149" s="284"/>
      <c r="GTB149" s="284"/>
      <c r="GTC149" s="284"/>
      <c r="GTD149" s="284"/>
      <c r="GTE149" s="284"/>
      <c r="GTF149" s="284"/>
      <c r="GTG149" s="284"/>
      <c r="GTH149" s="284"/>
      <c r="GTI149" s="284"/>
      <c r="GTJ149" s="284"/>
      <c r="GTK149" s="284"/>
      <c r="GTL149" s="284"/>
      <c r="GTM149" s="284"/>
      <c r="GTN149" s="284"/>
      <c r="GTO149" s="284"/>
      <c r="GTP149" s="284"/>
      <c r="GTQ149" s="284"/>
      <c r="GTR149" s="284"/>
      <c r="GTS149" s="284"/>
      <c r="GTT149" s="284"/>
      <c r="GTU149" s="284"/>
      <c r="GTV149" s="284"/>
      <c r="GTW149" s="284"/>
      <c r="GTX149" s="284"/>
      <c r="GTY149" s="284"/>
      <c r="GTZ149" s="284"/>
      <c r="GUA149" s="284"/>
      <c r="GUB149" s="284"/>
      <c r="GUC149" s="284"/>
      <c r="GUD149" s="284"/>
      <c r="GUE149" s="284"/>
      <c r="GUF149" s="284"/>
      <c r="GUG149" s="284"/>
      <c r="GUH149" s="284"/>
      <c r="GUI149" s="284"/>
      <c r="GUJ149" s="284"/>
      <c r="GUK149" s="284"/>
      <c r="GUL149" s="284"/>
      <c r="GUM149" s="284"/>
      <c r="GUN149" s="284"/>
      <c r="GUO149" s="284"/>
      <c r="GUP149" s="284"/>
      <c r="GUQ149" s="284"/>
      <c r="GUR149" s="284"/>
      <c r="GUS149" s="284"/>
      <c r="GUT149" s="284"/>
      <c r="GUU149" s="284"/>
      <c r="GUV149" s="284"/>
      <c r="GUW149" s="284"/>
      <c r="GUX149" s="284"/>
      <c r="GUY149" s="284"/>
      <c r="GUZ149" s="284"/>
      <c r="GVA149" s="284"/>
      <c r="GVB149" s="284"/>
      <c r="GVC149" s="284"/>
      <c r="GVD149" s="284"/>
      <c r="GVE149" s="284"/>
      <c r="GVF149" s="284"/>
      <c r="GVG149" s="284"/>
      <c r="GVH149" s="284"/>
      <c r="GVI149" s="284"/>
      <c r="GVJ149" s="284"/>
      <c r="GVK149" s="284"/>
      <c r="GVL149" s="284"/>
      <c r="GVM149" s="284"/>
      <c r="GVN149" s="284"/>
      <c r="GVO149" s="284"/>
      <c r="GVP149" s="284"/>
      <c r="GVQ149" s="284"/>
      <c r="GVR149" s="284"/>
      <c r="GVS149" s="284"/>
      <c r="GVT149" s="284"/>
      <c r="GVU149" s="284"/>
      <c r="GVV149" s="284"/>
      <c r="GVW149" s="284"/>
      <c r="GVX149" s="284"/>
      <c r="GVY149" s="284"/>
      <c r="GVZ149" s="284"/>
      <c r="GWA149" s="284"/>
      <c r="GWB149" s="284"/>
      <c r="GWC149" s="284"/>
      <c r="GWD149" s="284"/>
      <c r="GWE149" s="284"/>
      <c r="GWF149" s="284"/>
      <c r="GWG149" s="284"/>
      <c r="GWH149" s="284"/>
      <c r="GWI149" s="284"/>
      <c r="GWJ149" s="284"/>
      <c r="GWK149" s="284"/>
      <c r="GWL149" s="284"/>
      <c r="GWM149" s="284"/>
      <c r="GWN149" s="284"/>
      <c r="GWO149" s="284"/>
      <c r="GWP149" s="284"/>
      <c r="GWQ149" s="284"/>
      <c r="GWR149" s="284"/>
      <c r="GWS149" s="284"/>
      <c r="GWT149" s="284"/>
      <c r="GWU149" s="284"/>
      <c r="GWV149" s="284"/>
      <c r="GWW149" s="284"/>
      <c r="GWX149" s="284"/>
      <c r="GWY149" s="284"/>
      <c r="GWZ149" s="284"/>
      <c r="GXA149" s="284"/>
      <c r="GXB149" s="284"/>
      <c r="GXC149" s="284"/>
      <c r="GXD149" s="284"/>
      <c r="GXE149" s="284"/>
      <c r="GXF149" s="284"/>
      <c r="GXG149" s="284"/>
      <c r="GXH149" s="284"/>
      <c r="GXI149" s="284"/>
      <c r="GXJ149" s="284"/>
      <c r="GXK149" s="284"/>
      <c r="GXL149" s="284"/>
      <c r="GXM149" s="284"/>
      <c r="GXN149" s="284"/>
      <c r="GXO149" s="284"/>
      <c r="GXP149" s="284"/>
      <c r="GXQ149" s="284"/>
      <c r="GXR149" s="284"/>
      <c r="GXS149" s="284"/>
      <c r="GXT149" s="284"/>
      <c r="GXU149" s="284"/>
      <c r="GXV149" s="284"/>
      <c r="GXW149" s="284"/>
      <c r="GXX149" s="284"/>
      <c r="GXY149" s="284"/>
      <c r="GXZ149" s="284"/>
      <c r="GYA149" s="284"/>
      <c r="GYB149" s="284"/>
      <c r="GYC149" s="284"/>
      <c r="GYD149" s="284"/>
      <c r="GYE149" s="284"/>
      <c r="GYF149" s="284"/>
      <c r="GYG149" s="284"/>
      <c r="GYH149" s="284"/>
      <c r="GYI149" s="284"/>
      <c r="GYJ149" s="284"/>
      <c r="GYK149" s="284"/>
      <c r="GYL149" s="284"/>
      <c r="GYM149" s="284"/>
      <c r="GYN149" s="284"/>
      <c r="GYO149" s="284"/>
      <c r="GYP149" s="284"/>
      <c r="GYQ149" s="284"/>
      <c r="GYR149" s="284"/>
      <c r="GYS149" s="284"/>
      <c r="GYT149" s="284"/>
      <c r="GYU149" s="284"/>
      <c r="GYV149" s="284"/>
      <c r="GYW149" s="284"/>
      <c r="GYX149" s="284"/>
      <c r="GYY149" s="284"/>
      <c r="GYZ149" s="284"/>
      <c r="GZA149" s="284"/>
      <c r="GZB149" s="284"/>
      <c r="GZC149" s="284"/>
      <c r="GZD149" s="284"/>
      <c r="GZE149" s="284"/>
      <c r="GZF149" s="284"/>
      <c r="GZG149" s="284"/>
      <c r="GZH149" s="284"/>
      <c r="GZI149" s="284"/>
      <c r="GZJ149" s="284"/>
      <c r="GZK149" s="284"/>
      <c r="GZL149" s="284"/>
      <c r="GZM149" s="284"/>
      <c r="GZN149" s="284"/>
      <c r="GZO149" s="284"/>
      <c r="GZP149" s="284"/>
      <c r="GZQ149" s="284"/>
      <c r="GZR149" s="284"/>
      <c r="GZS149" s="284"/>
      <c r="GZT149" s="284"/>
      <c r="GZU149" s="284"/>
      <c r="GZV149" s="284"/>
      <c r="GZW149" s="284"/>
      <c r="GZX149" s="284"/>
      <c r="GZY149" s="284"/>
      <c r="GZZ149" s="284"/>
      <c r="HAA149" s="284"/>
      <c r="HAB149" s="284"/>
      <c r="HAC149" s="284"/>
      <c r="HAD149" s="284"/>
      <c r="HAE149" s="284"/>
      <c r="HAF149" s="284"/>
      <c r="HAG149" s="284"/>
      <c r="HAH149" s="284"/>
      <c r="HAI149" s="284"/>
      <c r="HAJ149" s="284"/>
      <c r="HAK149" s="284"/>
      <c r="HAL149" s="284"/>
      <c r="HAM149" s="284"/>
      <c r="HAN149" s="284"/>
      <c r="HAO149" s="284"/>
      <c r="HAP149" s="284"/>
      <c r="HAQ149" s="284"/>
      <c r="HAR149" s="284"/>
      <c r="HAS149" s="284"/>
      <c r="HAT149" s="284"/>
      <c r="HAU149" s="284"/>
      <c r="HAV149" s="284"/>
      <c r="HAW149" s="284"/>
      <c r="HAX149" s="284"/>
      <c r="HAY149" s="284"/>
      <c r="HAZ149" s="284"/>
      <c r="HBA149" s="284"/>
      <c r="HBB149" s="284"/>
      <c r="HBC149" s="284"/>
      <c r="HBD149" s="284"/>
      <c r="HBE149" s="284"/>
      <c r="HBF149" s="284"/>
      <c r="HBG149" s="284"/>
      <c r="HBH149" s="284"/>
      <c r="HBI149" s="284"/>
      <c r="HBJ149" s="284"/>
      <c r="HBK149" s="284"/>
      <c r="HBL149" s="284"/>
      <c r="HBM149" s="284"/>
      <c r="HBN149" s="284"/>
      <c r="HBO149" s="284"/>
      <c r="HBP149" s="284"/>
      <c r="HBQ149" s="284"/>
      <c r="HBR149" s="284"/>
      <c r="HBS149" s="284"/>
      <c r="HBT149" s="284"/>
      <c r="HBU149" s="284"/>
      <c r="HBV149" s="284"/>
      <c r="HBW149" s="284"/>
      <c r="HBX149" s="284"/>
      <c r="HBY149" s="284"/>
      <c r="HBZ149" s="284"/>
      <c r="HCA149" s="284"/>
      <c r="HCB149" s="284"/>
      <c r="HCC149" s="284"/>
      <c r="HCD149" s="284"/>
      <c r="HCE149" s="284"/>
      <c r="HCF149" s="284"/>
      <c r="HCG149" s="284"/>
      <c r="HCH149" s="284"/>
      <c r="HCI149" s="284"/>
      <c r="HCJ149" s="284"/>
      <c r="HCK149" s="284"/>
      <c r="HCL149" s="284"/>
      <c r="HCM149" s="284"/>
      <c r="HCN149" s="284"/>
      <c r="HCO149" s="284"/>
      <c r="HCP149" s="284"/>
      <c r="HCQ149" s="284"/>
      <c r="HCR149" s="284"/>
      <c r="HCS149" s="284"/>
      <c r="HCT149" s="284"/>
      <c r="HCU149" s="284"/>
      <c r="HCV149" s="284"/>
      <c r="HCW149" s="284"/>
      <c r="HCX149" s="284"/>
      <c r="HCY149" s="284"/>
      <c r="HCZ149" s="284"/>
      <c r="HDA149" s="284"/>
      <c r="HDB149" s="284"/>
      <c r="HDC149" s="284"/>
      <c r="HDD149" s="284"/>
      <c r="HDE149" s="284"/>
      <c r="HDF149" s="284"/>
      <c r="HDG149" s="284"/>
      <c r="HDH149" s="284"/>
      <c r="HDI149" s="284"/>
      <c r="HDJ149" s="284"/>
      <c r="HDK149" s="284"/>
      <c r="HDL149" s="284"/>
      <c r="HDM149" s="284"/>
      <c r="HDN149" s="284"/>
      <c r="HDO149" s="284"/>
      <c r="HDP149" s="284"/>
      <c r="HDQ149" s="284"/>
      <c r="HDR149" s="284"/>
      <c r="HDS149" s="284"/>
      <c r="HDT149" s="284"/>
      <c r="HDU149" s="284"/>
      <c r="HDV149" s="284"/>
      <c r="HDW149" s="284"/>
      <c r="HDX149" s="284"/>
      <c r="HDY149" s="284"/>
      <c r="HDZ149" s="284"/>
      <c r="HEA149" s="284"/>
      <c r="HEB149" s="284"/>
      <c r="HEC149" s="284"/>
      <c r="HED149" s="284"/>
      <c r="HEE149" s="284"/>
      <c r="HEF149" s="284"/>
      <c r="HEG149" s="284"/>
      <c r="HEH149" s="284"/>
      <c r="HEI149" s="284"/>
      <c r="HEJ149" s="284"/>
      <c r="HEK149" s="284"/>
      <c r="HEL149" s="284"/>
      <c r="HEM149" s="284"/>
      <c r="HEN149" s="284"/>
      <c r="HEO149" s="284"/>
      <c r="HEP149" s="284"/>
      <c r="HEQ149" s="284"/>
      <c r="HER149" s="284"/>
      <c r="HES149" s="284"/>
      <c r="HET149" s="284"/>
      <c r="HEU149" s="284"/>
      <c r="HEV149" s="284"/>
      <c r="HEW149" s="284"/>
      <c r="HEX149" s="284"/>
      <c r="HEY149" s="284"/>
      <c r="HEZ149" s="284"/>
      <c r="HFA149" s="284"/>
      <c r="HFB149" s="284"/>
      <c r="HFC149" s="284"/>
      <c r="HFD149" s="284"/>
      <c r="HFE149" s="284"/>
      <c r="HFF149" s="284"/>
      <c r="HFG149" s="284"/>
      <c r="HFH149" s="284"/>
      <c r="HFI149" s="284"/>
      <c r="HFJ149" s="284"/>
      <c r="HFK149" s="284"/>
      <c r="HFL149" s="284"/>
      <c r="HFM149" s="284"/>
      <c r="HFN149" s="284"/>
      <c r="HFO149" s="284"/>
      <c r="HFP149" s="284"/>
      <c r="HFQ149" s="284"/>
      <c r="HFR149" s="284"/>
      <c r="HFS149" s="284"/>
      <c r="HFT149" s="284"/>
      <c r="HFU149" s="284"/>
      <c r="HFV149" s="284"/>
      <c r="HFW149" s="284"/>
      <c r="HFX149" s="284"/>
      <c r="HFY149" s="284"/>
      <c r="HFZ149" s="284"/>
      <c r="HGA149" s="284"/>
      <c r="HGB149" s="284"/>
      <c r="HGC149" s="284"/>
      <c r="HGD149" s="284"/>
      <c r="HGE149" s="284"/>
      <c r="HGF149" s="284"/>
      <c r="HGG149" s="284"/>
      <c r="HGH149" s="284"/>
      <c r="HGI149" s="284"/>
      <c r="HGJ149" s="284"/>
      <c r="HGK149" s="284"/>
      <c r="HGL149" s="284"/>
      <c r="HGM149" s="284"/>
      <c r="HGN149" s="284"/>
      <c r="HGO149" s="284"/>
      <c r="HGP149" s="284"/>
      <c r="HGQ149" s="284"/>
      <c r="HGR149" s="284"/>
      <c r="HGS149" s="284"/>
      <c r="HGT149" s="284"/>
      <c r="HGU149" s="284"/>
      <c r="HGV149" s="284"/>
      <c r="HGW149" s="284"/>
      <c r="HGX149" s="284"/>
      <c r="HGY149" s="284"/>
      <c r="HGZ149" s="284"/>
      <c r="HHA149" s="284"/>
      <c r="HHB149" s="284"/>
      <c r="HHC149" s="284"/>
      <c r="HHD149" s="284"/>
      <c r="HHE149" s="284"/>
      <c r="HHF149" s="284"/>
      <c r="HHG149" s="284"/>
      <c r="HHH149" s="284"/>
      <c r="HHI149" s="284"/>
      <c r="HHJ149" s="284"/>
      <c r="HHK149" s="284"/>
      <c r="HHL149" s="284"/>
      <c r="HHM149" s="284"/>
      <c r="HHN149" s="284"/>
      <c r="HHO149" s="284"/>
      <c r="HHP149" s="284"/>
      <c r="HHQ149" s="284"/>
      <c r="HHR149" s="284"/>
      <c r="HHS149" s="284"/>
      <c r="HHT149" s="284"/>
      <c r="HHU149" s="284"/>
      <c r="HHV149" s="284"/>
      <c r="HHW149" s="284"/>
      <c r="HHX149" s="284"/>
      <c r="HHY149" s="284"/>
      <c r="HHZ149" s="284"/>
      <c r="HIA149" s="284"/>
      <c r="HIB149" s="284"/>
      <c r="HIC149" s="284"/>
      <c r="HID149" s="284"/>
      <c r="HIE149" s="284"/>
      <c r="HIF149" s="284"/>
      <c r="HIG149" s="284"/>
      <c r="HIH149" s="284"/>
      <c r="HII149" s="284"/>
      <c r="HIJ149" s="284"/>
      <c r="HIK149" s="284"/>
      <c r="HIL149" s="284"/>
      <c r="HIM149" s="284"/>
      <c r="HIN149" s="284"/>
      <c r="HIO149" s="284"/>
      <c r="HIP149" s="284"/>
      <c r="HIQ149" s="284"/>
      <c r="HIR149" s="284"/>
      <c r="HIS149" s="284"/>
      <c r="HIT149" s="284"/>
      <c r="HIU149" s="284"/>
      <c r="HIV149" s="284"/>
      <c r="HIW149" s="284"/>
      <c r="HIX149" s="284"/>
      <c r="HIY149" s="284"/>
      <c r="HIZ149" s="284"/>
      <c r="HJA149" s="284"/>
      <c r="HJB149" s="284"/>
      <c r="HJC149" s="284"/>
      <c r="HJD149" s="284"/>
      <c r="HJE149" s="284"/>
      <c r="HJF149" s="284"/>
      <c r="HJG149" s="284"/>
      <c r="HJH149" s="284"/>
      <c r="HJI149" s="284"/>
      <c r="HJJ149" s="284"/>
      <c r="HJK149" s="284"/>
      <c r="HJL149" s="284"/>
      <c r="HJM149" s="284"/>
      <c r="HJN149" s="284"/>
      <c r="HJO149" s="284"/>
      <c r="HJP149" s="284"/>
      <c r="HJQ149" s="284"/>
      <c r="HJR149" s="284"/>
      <c r="HJS149" s="284"/>
      <c r="HJT149" s="284"/>
      <c r="HJU149" s="284"/>
      <c r="HJV149" s="284"/>
      <c r="HJW149" s="284"/>
      <c r="HJX149" s="284"/>
      <c r="HJY149" s="284"/>
      <c r="HJZ149" s="284"/>
      <c r="HKA149" s="284"/>
      <c r="HKB149" s="284"/>
      <c r="HKC149" s="284"/>
      <c r="HKD149" s="284"/>
      <c r="HKE149" s="284"/>
      <c r="HKF149" s="284"/>
      <c r="HKG149" s="284"/>
      <c r="HKH149" s="284"/>
      <c r="HKI149" s="284"/>
      <c r="HKJ149" s="284"/>
      <c r="HKK149" s="284"/>
      <c r="HKL149" s="284"/>
      <c r="HKM149" s="284"/>
      <c r="HKN149" s="284"/>
      <c r="HKO149" s="284"/>
      <c r="HKP149" s="284"/>
      <c r="HKQ149" s="284"/>
      <c r="HKR149" s="284"/>
      <c r="HKS149" s="284"/>
      <c r="HKT149" s="284"/>
      <c r="HKU149" s="284"/>
      <c r="HKV149" s="284"/>
      <c r="HKW149" s="284"/>
      <c r="HKX149" s="284"/>
      <c r="HKY149" s="284"/>
      <c r="HKZ149" s="284"/>
      <c r="HLA149" s="284"/>
      <c r="HLB149" s="284"/>
      <c r="HLC149" s="284"/>
      <c r="HLD149" s="284"/>
      <c r="HLE149" s="284"/>
      <c r="HLF149" s="284"/>
      <c r="HLG149" s="284"/>
      <c r="HLH149" s="284"/>
      <c r="HLI149" s="284"/>
      <c r="HLJ149" s="284"/>
      <c r="HLK149" s="284"/>
      <c r="HLL149" s="284"/>
      <c r="HLM149" s="284"/>
      <c r="HLN149" s="284"/>
      <c r="HLO149" s="284"/>
      <c r="HLP149" s="284"/>
      <c r="HLQ149" s="284"/>
      <c r="HLR149" s="284"/>
      <c r="HLS149" s="284"/>
      <c r="HLT149" s="284"/>
      <c r="HLU149" s="284"/>
      <c r="HLV149" s="284"/>
      <c r="HLW149" s="284"/>
      <c r="HLX149" s="284"/>
      <c r="HLY149" s="284"/>
      <c r="HLZ149" s="284"/>
      <c r="HMA149" s="284"/>
      <c r="HMB149" s="284"/>
      <c r="HMC149" s="284"/>
      <c r="HMD149" s="284"/>
      <c r="HME149" s="284"/>
      <c r="HMF149" s="284"/>
      <c r="HMG149" s="284"/>
      <c r="HMH149" s="284"/>
      <c r="HMI149" s="284"/>
      <c r="HMJ149" s="284"/>
      <c r="HMK149" s="284"/>
      <c r="HML149" s="284"/>
      <c r="HMM149" s="284"/>
      <c r="HMN149" s="284"/>
      <c r="HMO149" s="284"/>
      <c r="HMP149" s="284"/>
      <c r="HMQ149" s="284"/>
      <c r="HMR149" s="284"/>
      <c r="HMS149" s="284"/>
      <c r="HMT149" s="284"/>
      <c r="HMU149" s="284"/>
      <c r="HMV149" s="284"/>
      <c r="HMW149" s="284"/>
      <c r="HMX149" s="284"/>
      <c r="HMY149" s="284"/>
      <c r="HMZ149" s="284"/>
      <c r="HNA149" s="284"/>
      <c r="HNB149" s="284"/>
      <c r="HNC149" s="284"/>
      <c r="HND149" s="284"/>
      <c r="HNE149" s="284"/>
      <c r="HNF149" s="284"/>
      <c r="HNG149" s="284"/>
      <c r="HNH149" s="284"/>
      <c r="HNI149" s="284"/>
      <c r="HNJ149" s="284"/>
      <c r="HNK149" s="284"/>
      <c r="HNL149" s="284"/>
      <c r="HNM149" s="284"/>
      <c r="HNN149" s="284"/>
      <c r="HNO149" s="284"/>
      <c r="HNP149" s="284"/>
      <c r="HNQ149" s="284"/>
      <c r="HNR149" s="284"/>
      <c r="HNS149" s="284"/>
      <c r="HNT149" s="284"/>
      <c r="HNU149" s="284"/>
      <c r="HNV149" s="284"/>
      <c r="HNW149" s="284"/>
      <c r="HNX149" s="284"/>
      <c r="HNY149" s="284"/>
      <c r="HNZ149" s="284"/>
      <c r="HOA149" s="284"/>
      <c r="HOB149" s="284"/>
      <c r="HOC149" s="284"/>
      <c r="HOD149" s="284"/>
      <c r="HOE149" s="284"/>
      <c r="HOF149" s="284"/>
      <c r="HOG149" s="284"/>
      <c r="HOH149" s="284"/>
      <c r="HOI149" s="284"/>
      <c r="HOJ149" s="284"/>
      <c r="HOK149" s="284"/>
      <c r="HOL149" s="284"/>
      <c r="HOM149" s="284"/>
      <c r="HON149" s="284"/>
      <c r="HOO149" s="284"/>
      <c r="HOP149" s="284"/>
      <c r="HOQ149" s="284"/>
      <c r="HOR149" s="284"/>
      <c r="HOS149" s="284"/>
      <c r="HOT149" s="284"/>
      <c r="HOU149" s="284"/>
      <c r="HOV149" s="284"/>
      <c r="HOW149" s="284"/>
      <c r="HOX149" s="284"/>
      <c r="HOY149" s="284"/>
      <c r="HOZ149" s="284"/>
      <c r="HPA149" s="284"/>
      <c r="HPB149" s="284"/>
      <c r="HPC149" s="284"/>
      <c r="HPD149" s="284"/>
      <c r="HPE149" s="284"/>
      <c r="HPF149" s="284"/>
      <c r="HPG149" s="284"/>
      <c r="HPH149" s="284"/>
      <c r="HPI149" s="284"/>
      <c r="HPJ149" s="284"/>
      <c r="HPK149" s="284"/>
      <c r="HPL149" s="284"/>
      <c r="HPM149" s="284"/>
      <c r="HPN149" s="284"/>
      <c r="HPO149" s="284"/>
      <c r="HPP149" s="284"/>
      <c r="HPQ149" s="284"/>
      <c r="HPR149" s="284"/>
      <c r="HPS149" s="284"/>
      <c r="HPT149" s="284"/>
      <c r="HPU149" s="284"/>
      <c r="HPV149" s="284"/>
      <c r="HPW149" s="284"/>
      <c r="HPX149" s="284"/>
      <c r="HPY149" s="284"/>
      <c r="HPZ149" s="284"/>
      <c r="HQA149" s="284"/>
      <c r="HQB149" s="284"/>
      <c r="HQC149" s="284"/>
      <c r="HQD149" s="284"/>
      <c r="HQE149" s="284"/>
      <c r="HQF149" s="284"/>
      <c r="HQG149" s="284"/>
      <c r="HQH149" s="284"/>
      <c r="HQI149" s="284"/>
      <c r="HQJ149" s="284"/>
      <c r="HQK149" s="284"/>
      <c r="HQL149" s="284"/>
      <c r="HQM149" s="284"/>
      <c r="HQN149" s="284"/>
      <c r="HQO149" s="284"/>
      <c r="HQP149" s="284"/>
      <c r="HQQ149" s="284"/>
      <c r="HQR149" s="284"/>
      <c r="HQS149" s="284"/>
      <c r="HQT149" s="284"/>
      <c r="HQU149" s="284"/>
      <c r="HQV149" s="284"/>
      <c r="HQW149" s="284"/>
      <c r="HQX149" s="284"/>
      <c r="HQY149" s="284"/>
      <c r="HQZ149" s="284"/>
      <c r="HRA149" s="284"/>
      <c r="HRB149" s="284"/>
      <c r="HRC149" s="284"/>
      <c r="HRD149" s="284"/>
      <c r="HRE149" s="284"/>
      <c r="HRF149" s="284"/>
      <c r="HRG149" s="284"/>
      <c r="HRH149" s="284"/>
      <c r="HRI149" s="284"/>
      <c r="HRJ149" s="284"/>
      <c r="HRK149" s="284"/>
      <c r="HRL149" s="284"/>
      <c r="HRM149" s="284"/>
      <c r="HRN149" s="284"/>
      <c r="HRO149" s="284"/>
      <c r="HRP149" s="284"/>
      <c r="HRQ149" s="284"/>
      <c r="HRR149" s="284"/>
      <c r="HRS149" s="284"/>
      <c r="HRT149" s="284"/>
      <c r="HRU149" s="284"/>
      <c r="HRV149" s="284"/>
      <c r="HRW149" s="284"/>
      <c r="HRX149" s="284"/>
      <c r="HRY149" s="284"/>
      <c r="HRZ149" s="284"/>
      <c r="HSA149" s="284"/>
      <c r="HSB149" s="284"/>
      <c r="HSC149" s="284"/>
      <c r="HSD149" s="284"/>
      <c r="HSE149" s="284"/>
      <c r="HSF149" s="284"/>
      <c r="HSG149" s="284"/>
      <c r="HSH149" s="284"/>
      <c r="HSI149" s="284"/>
      <c r="HSJ149" s="284"/>
      <c r="HSK149" s="284"/>
      <c r="HSL149" s="284"/>
      <c r="HSM149" s="284"/>
      <c r="HSN149" s="284"/>
      <c r="HSO149" s="284"/>
      <c r="HSP149" s="284"/>
      <c r="HSQ149" s="284"/>
      <c r="HSR149" s="284"/>
      <c r="HSS149" s="284"/>
      <c r="HST149" s="284"/>
      <c r="HSU149" s="284"/>
      <c r="HSV149" s="284"/>
      <c r="HSW149" s="284"/>
      <c r="HSX149" s="284"/>
      <c r="HSY149" s="284"/>
      <c r="HSZ149" s="284"/>
      <c r="HTA149" s="284"/>
      <c r="HTB149" s="284"/>
      <c r="HTC149" s="284"/>
      <c r="HTD149" s="284"/>
      <c r="HTE149" s="284"/>
      <c r="HTF149" s="284"/>
      <c r="HTG149" s="284"/>
      <c r="HTH149" s="284"/>
      <c r="HTI149" s="284"/>
      <c r="HTJ149" s="284"/>
      <c r="HTK149" s="284"/>
      <c r="HTL149" s="284"/>
      <c r="HTM149" s="284"/>
      <c r="HTN149" s="284"/>
      <c r="HTO149" s="284"/>
      <c r="HTP149" s="284"/>
      <c r="HTQ149" s="284"/>
      <c r="HTR149" s="284"/>
      <c r="HTS149" s="284"/>
      <c r="HTT149" s="284"/>
      <c r="HTU149" s="284"/>
      <c r="HTV149" s="284"/>
      <c r="HTW149" s="284"/>
      <c r="HTX149" s="284"/>
      <c r="HTY149" s="284"/>
      <c r="HTZ149" s="284"/>
      <c r="HUA149" s="284"/>
      <c r="HUB149" s="284"/>
      <c r="HUC149" s="284"/>
      <c r="HUD149" s="284"/>
      <c r="HUE149" s="284"/>
      <c r="HUF149" s="284"/>
      <c r="HUG149" s="284"/>
      <c r="HUH149" s="284"/>
      <c r="HUI149" s="284"/>
      <c r="HUJ149" s="284"/>
      <c r="HUK149" s="284"/>
      <c r="HUL149" s="284"/>
      <c r="HUM149" s="284"/>
      <c r="HUN149" s="284"/>
      <c r="HUO149" s="284"/>
      <c r="HUP149" s="284"/>
      <c r="HUQ149" s="284"/>
      <c r="HUR149" s="284"/>
      <c r="HUS149" s="284"/>
      <c r="HUT149" s="284"/>
      <c r="HUU149" s="284"/>
      <c r="HUV149" s="284"/>
      <c r="HUW149" s="284"/>
      <c r="HUX149" s="284"/>
      <c r="HUY149" s="284"/>
      <c r="HUZ149" s="284"/>
      <c r="HVA149" s="284"/>
      <c r="HVB149" s="284"/>
      <c r="HVC149" s="284"/>
      <c r="HVD149" s="284"/>
      <c r="HVE149" s="284"/>
      <c r="HVF149" s="284"/>
      <c r="HVG149" s="284"/>
      <c r="HVH149" s="284"/>
      <c r="HVI149" s="284"/>
      <c r="HVJ149" s="284"/>
      <c r="HVK149" s="284"/>
      <c r="HVL149" s="284"/>
      <c r="HVM149" s="284"/>
      <c r="HVN149" s="284"/>
      <c r="HVO149" s="284"/>
      <c r="HVP149" s="284"/>
      <c r="HVQ149" s="284"/>
      <c r="HVR149" s="284"/>
      <c r="HVS149" s="284"/>
      <c r="HVT149" s="284"/>
      <c r="HVU149" s="284"/>
      <c r="HVV149" s="284"/>
      <c r="HVW149" s="284"/>
      <c r="HVX149" s="284"/>
      <c r="HVY149" s="284"/>
      <c r="HVZ149" s="284"/>
      <c r="HWA149" s="284"/>
      <c r="HWB149" s="284"/>
      <c r="HWC149" s="284"/>
      <c r="HWD149" s="284"/>
      <c r="HWE149" s="284"/>
      <c r="HWF149" s="284"/>
      <c r="HWG149" s="284"/>
      <c r="HWH149" s="284"/>
      <c r="HWI149" s="284"/>
      <c r="HWJ149" s="284"/>
      <c r="HWK149" s="284"/>
      <c r="HWL149" s="284"/>
      <c r="HWM149" s="284"/>
      <c r="HWN149" s="284"/>
      <c r="HWO149" s="284"/>
      <c r="HWP149" s="284"/>
      <c r="HWQ149" s="284"/>
      <c r="HWR149" s="284"/>
      <c r="HWS149" s="284"/>
      <c r="HWT149" s="284"/>
      <c r="HWU149" s="284"/>
      <c r="HWV149" s="284"/>
      <c r="HWW149" s="284"/>
      <c r="HWX149" s="284"/>
      <c r="HWY149" s="284"/>
      <c r="HWZ149" s="284"/>
      <c r="HXA149" s="284"/>
      <c r="HXB149" s="284"/>
      <c r="HXC149" s="284"/>
      <c r="HXD149" s="284"/>
      <c r="HXE149" s="284"/>
      <c r="HXF149" s="284"/>
      <c r="HXG149" s="284"/>
      <c r="HXH149" s="284"/>
      <c r="HXI149" s="284"/>
      <c r="HXJ149" s="284"/>
      <c r="HXK149" s="284"/>
      <c r="HXL149" s="284"/>
      <c r="HXM149" s="284"/>
      <c r="HXN149" s="284"/>
      <c r="HXO149" s="284"/>
      <c r="HXP149" s="284"/>
      <c r="HXQ149" s="284"/>
      <c r="HXR149" s="284"/>
      <c r="HXS149" s="284"/>
      <c r="HXT149" s="284"/>
      <c r="HXU149" s="284"/>
      <c r="HXV149" s="284"/>
      <c r="HXW149" s="284"/>
      <c r="HXX149" s="284"/>
      <c r="HXY149" s="284"/>
      <c r="HXZ149" s="284"/>
      <c r="HYA149" s="284"/>
      <c r="HYB149" s="284"/>
      <c r="HYC149" s="284"/>
      <c r="HYD149" s="284"/>
      <c r="HYE149" s="284"/>
      <c r="HYF149" s="284"/>
      <c r="HYG149" s="284"/>
      <c r="HYH149" s="284"/>
      <c r="HYI149" s="284"/>
      <c r="HYJ149" s="284"/>
      <c r="HYK149" s="284"/>
      <c r="HYL149" s="284"/>
      <c r="HYM149" s="284"/>
      <c r="HYN149" s="284"/>
      <c r="HYO149" s="284"/>
      <c r="HYP149" s="284"/>
      <c r="HYQ149" s="284"/>
      <c r="HYR149" s="284"/>
      <c r="HYS149" s="284"/>
      <c r="HYT149" s="284"/>
      <c r="HYU149" s="284"/>
      <c r="HYV149" s="284"/>
      <c r="HYW149" s="284"/>
      <c r="HYX149" s="284"/>
      <c r="HYY149" s="284"/>
      <c r="HYZ149" s="284"/>
      <c r="HZA149" s="284"/>
      <c r="HZB149" s="284"/>
      <c r="HZC149" s="284"/>
      <c r="HZD149" s="284"/>
      <c r="HZE149" s="284"/>
      <c r="HZF149" s="284"/>
      <c r="HZG149" s="284"/>
      <c r="HZH149" s="284"/>
      <c r="HZI149" s="284"/>
      <c r="HZJ149" s="284"/>
      <c r="HZK149" s="284"/>
      <c r="HZL149" s="284"/>
      <c r="HZM149" s="284"/>
      <c r="HZN149" s="284"/>
      <c r="HZO149" s="284"/>
      <c r="HZP149" s="284"/>
      <c r="HZQ149" s="284"/>
      <c r="HZR149" s="284"/>
      <c r="HZS149" s="284"/>
      <c r="HZT149" s="284"/>
      <c r="HZU149" s="284"/>
      <c r="HZV149" s="284"/>
      <c r="HZW149" s="284"/>
      <c r="HZX149" s="284"/>
      <c r="HZY149" s="284"/>
      <c r="HZZ149" s="284"/>
      <c r="IAA149" s="284"/>
      <c r="IAB149" s="284"/>
      <c r="IAC149" s="284"/>
      <c r="IAD149" s="284"/>
      <c r="IAE149" s="284"/>
      <c r="IAF149" s="284"/>
      <c r="IAG149" s="284"/>
      <c r="IAH149" s="284"/>
      <c r="IAI149" s="284"/>
      <c r="IAJ149" s="284"/>
      <c r="IAK149" s="284"/>
      <c r="IAL149" s="284"/>
      <c r="IAM149" s="284"/>
      <c r="IAN149" s="284"/>
      <c r="IAO149" s="284"/>
      <c r="IAP149" s="284"/>
      <c r="IAQ149" s="284"/>
      <c r="IAR149" s="284"/>
      <c r="IAS149" s="284"/>
      <c r="IAT149" s="284"/>
      <c r="IAU149" s="284"/>
      <c r="IAV149" s="284"/>
      <c r="IAW149" s="284"/>
      <c r="IAX149" s="284"/>
      <c r="IAY149" s="284"/>
      <c r="IAZ149" s="284"/>
      <c r="IBA149" s="284"/>
      <c r="IBB149" s="284"/>
      <c r="IBC149" s="284"/>
      <c r="IBD149" s="284"/>
      <c r="IBE149" s="284"/>
      <c r="IBF149" s="284"/>
      <c r="IBG149" s="284"/>
      <c r="IBH149" s="284"/>
      <c r="IBI149" s="284"/>
      <c r="IBJ149" s="284"/>
      <c r="IBK149" s="284"/>
      <c r="IBL149" s="284"/>
      <c r="IBM149" s="284"/>
      <c r="IBN149" s="284"/>
      <c r="IBO149" s="284"/>
      <c r="IBP149" s="284"/>
      <c r="IBQ149" s="284"/>
      <c r="IBR149" s="284"/>
      <c r="IBS149" s="284"/>
      <c r="IBT149" s="284"/>
      <c r="IBU149" s="284"/>
      <c r="IBV149" s="284"/>
      <c r="IBW149" s="284"/>
      <c r="IBX149" s="284"/>
      <c r="IBY149" s="284"/>
      <c r="IBZ149" s="284"/>
      <c r="ICA149" s="284"/>
      <c r="ICB149" s="284"/>
      <c r="ICC149" s="284"/>
      <c r="ICD149" s="284"/>
      <c r="ICE149" s="284"/>
      <c r="ICF149" s="284"/>
      <c r="ICG149" s="284"/>
      <c r="ICH149" s="284"/>
      <c r="ICI149" s="284"/>
      <c r="ICJ149" s="284"/>
      <c r="ICK149" s="284"/>
      <c r="ICL149" s="284"/>
      <c r="ICM149" s="284"/>
      <c r="ICN149" s="284"/>
      <c r="ICO149" s="284"/>
      <c r="ICP149" s="284"/>
      <c r="ICQ149" s="284"/>
      <c r="ICR149" s="284"/>
      <c r="ICS149" s="284"/>
      <c r="ICT149" s="284"/>
      <c r="ICU149" s="284"/>
      <c r="ICV149" s="284"/>
      <c r="ICW149" s="284"/>
      <c r="ICX149" s="284"/>
      <c r="ICY149" s="284"/>
      <c r="ICZ149" s="284"/>
      <c r="IDA149" s="284"/>
      <c r="IDB149" s="284"/>
      <c r="IDC149" s="284"/>
      <c r="IDD149" s="284"/>
      <c r="IDE149" s="284"/>
      <c r="IDF149" s="284"/>
      <c r="IDG149" s="284"/>
      <c r="IDH149" s="284"/>
      <c r="IDI149" s="284"/>
      <c r="IDJ149" s="284"/>
      <c r="IDK149" s="284"/>
      <c r="IDL149" s="284"/>
      <c r="IDM149" s="284"/>
      <c r="IDN149" s="284"/>
      <c r="IDO149" s="284"/>
      <c r="IDP149" s="284"/>
      <c r="IDQ149" s="284"/>
      <c r="IDR149" s="284"/>
      <c r="IDS149" s="284"/>
      <c r="IDT149" s="284"/>
      <c r="IDU149" s="284"/>
      <c r="IDV149" s="284"/>
      <c r="IDW149" s="284"/>
      <c r="IDX149" s="284"/>
      <c r="IDY149" s="284"/>
      <c r="IDZ149" s="284"/>
      <c r="IEA149" s="284"/>
      <c r="IEB149" s="284"/>
      <c r="IEC149" s="284"/>
      <c r="IED149" s="284"/>
      <c r="IEE149" s="284"/>
      <c r="IEF149" s="284"/>
      <c r="IEG149" s="284"/>
      <c r="IEH149" s="284"/>
      <c r="IEI149" s="284"/>
      <c r="IEJ149" s="284"/>
      <c r="IEK149" s="284"/>
      <c r="IEL149" s="284"/>
      <c r="IEM149" s="284"/>
      <c r="IEN149" s="284"/>
      <c r="IEO149" s="284"/>
      <c r="IEP149" s="284"/>
      <c r="IEQ149" s="284"/>
      <c r="IER149" s="284"/>
      <c r="IES149" s="284"/>
      <c r="IET149" s="284"/>
      <c r="IEU149" s="284"/>
      <c r="IEV149" s="284"/>
      <c r="IEW149" s="284"/>
      <c r="IEX149" s="284"/>
      <c r="IEY149" s="284"/>
      <c r="IEZ149" s="284"/>
      <c r="IFA149" s="284"/>
      <c r="IFB149" s="284"/>
      <c r="IFC149" s="284"/>
      <c r="IFD149" s="284"/>
      <c r="IFE149" s="284"/>
      <c r="IFF149" s="284"/>
      <c r="IFG149" s="284"/>
      <c r="IFH149" s="284"/>
      <c r="IFI149" s="284"/>
      <c r="IFJ149" s="284"/>
      <c r="IFK149" s="284"/>
      <c r="IFL149" s="284"/>
      <c r="IFM149" s="284"/>
      <c r="IFN149" s="284"/>
      <c r="IFO149" s="284"/>
      <c r="IFP149" s="284"/>
      <c r="IFQ149" s="284"/>
      <c r="IFR149" s="284"/>
      <c r="IFS149" s="284"/>
      <c r="IFT149" s="284"/>
      <c r="IFU149" s="284"/>
      <c r="IFV149" s="284"/>
      <c r="IFW149" s="284"/>
      <c r="IFX149" s="284"/>
      <c r="IFY149" s="284"/>
      <c r="IFZ149" s="284"/>
      <c r="IGA149" s="284"/>
      <c r="IGB149" s="284"/>
      <c r="IGC149" s="284"/>
      <c r="IGD149" s="284"/>
      <c r="IGE149" s="284"/>
      <c r="IGF149" s="284"/>
      <c r="IGG149" s="284"/>
      <c r="IGH149" s="284"/>
      <c r="IGI149" s="284"/>
      <c r="IGJ149" s="284"/>
      <c r="IGK149" s="284"/>
      <c r="IGL149" s="284"/>
      <c r="IGM149" s="284"/>
      <c r="IGN149" s="284"/>
      <c r="IGO149" s="284"/>
      <c r="IGP149" s="284"/>
      <c r="IGQ149" s="284"/>
      <c r="IGR149" s="284"/>
      <c r="IGS149" s="284"/>
      <c r="IGT149" s="284"/>
      <c r="IGU149" s="284"/>
      <c r="IGV149" s="284"/>
      <c r="IGW149" s="284"/>
      <c r="IGX149" s="284"/>
      <c r="IGY149" s="284"/>
      <c r="IGZ149" s="284"/>
      <c r="IHA149" s="284"/>
      <c r="IHB149" s="284"/>
      <c r="IHC149" s="284"/>
      <c r="IHD149" s="284"/>
      <c r="IHE149" s="284"/>
      <c r="IHF149" s="284"/>
      <c r="IHG149" s="284"/>
      <c r="IHH149" s="284"/>
      <c r="IHI149" s="284"/>
      <c r="IHJ149" s="284"/>
      <c r="IHK149" s="284"/>
      <c r="IHL149" s="284"/>
      <c r="IHM149" s="284"/>
      <c r="IHN149" s="284"/>
      <c r="IHO149" s="284"/>
      <c r="IHP149" s="284"/>
      <c r="IHQ149" s="284"/>
      <c r="IHR149" s="284"/>
      <c r="IHS149" s="284"/>
      <c r="IHT149" s="284"/>
      <c r="IHU149" s="284"/>
      <c r="IHV149" s="284"/>
      <c r="IHW149" s="284"/>
      <c r="IHX149" s="284"/>
      <c r="IHY149" s="284"/>
      <c r="IHZ149" s="284"/>
      <c r="IIA149" s="284"/>
      <c r="IIB149" s="284"/>
      <c r="IIC149" s="284"/>
      <c r="IID149" s="284"/>
      <c r="IIE149" s="284"/>
      <c r="IIF149" s="284"/>
      <c r="IIG149" s="284"/>
      <c r="IIH149" s="284"/>
      <c r="III149" s="284"/>
      <c r="IIJ149" s="284"/>
      <c r="IIK149" s="284"/>
      <c r="IIL149" s="284"/>
      <c r="IIM149" s="284"/>
      <c r="IIN149" s="284"/>
      <c r="IIO149" s="284"/>
      <c r="IIP149" s="284"/>
      <c r="IIQ149" s="284"/>
      <c r="IIR149" s="284"/>
      <c r="IIS149" s="284"/>
      <c r="IIT149" s="284"/>
      <c r="IIU149" s="284"/>
      <c r="IIV149" s="284"/>
      <c r="IIW149" s="284"/>
      <c r="IIX149" s="284"/>
      <c r="IIY149" s="284"/>
      <c r="IIZ149" s="284"/>
      <c r="IJA149" s="284"/>
      <c r="IJB149" s="284"/>
      <c r="IJC149" s="284"/>
      <c r="IJD149" s="284"/>
      <c r="IJE149" s="284"/>
      <c r="IJF149" s="284"/>
      <c r="IJG149" s="284"/>
      <c r="IJH149" s="284"/>
      <c r="IJI149" s="284"/>
      <c r="IJJ149" s="284"/>
      <c r="IJK149" s="284"/>
      <c r="IJL149" s="284"/>
      <c r="IJM149" s="284"/>
      <c r="IJN149" s="284"/>
      <c r="IJO149" s="284"/>
      <c r="IJP149" s="284"/>
      <c r="IJQ149" s="284"/>
      <c r="IJR149" s="284"/>
      <c r="IJS149" s="284"/>
      <c r="IJT149" s="284"/>
      <c r="IJU149" s="284"/>
      <c r="IJV149" s="284"/>
      <c r="IJW149" s="284"/>
      <c r="IJX149" s="284"/>
      <c r="IJY149" s="284"/>
      <c r="IJZ149" s="284"/>
      <c r="IKA149" s="284"/>
      <c r="IKB149" s="284"/>
      <c r="IKC149" s="284"/>
      <c r="IKD149" s="284"/>
      <c r="IKE149" s="284"/>
      <c r="IKF149" s="284"/>
      <c r="IKG149" s="284"/>
      <c r="IKH149" s="284"/>
      <c r="IKI149" s="284"/>
      <c r="IKJ149" s="284"/>
      <c r="IKK149" s="284"/>
      <c r="IKL149" s="284"/>
      <c r="IKM149" s="284"/>
      <c r="IKN149" s="284"/>
      <c r="IKO149" s="284"/>
      <c r="IKP149" s="284"/>
      <c r="IKQ149" s="284"/>
      <c r="IKR149" s="284"/>
      <c r="IKS149" s="284"/>
      <c r="IKT149" s="284"/>
      <c r="IKU149" s="284"/>
      <c r="IKV149" s="284"/>
      <c r="IKW149" s="284"/>
      <c r="IKX149" s="284"/>
      <c r="IKY149" s="284"/>
      <c r="IKZ149" s="284"/>
      <c r="ILA149" s="284"/>
      <c r="ILB149" s="284"/>
      <c r="ILC149" s="284"/>
      <c r="ILD149" s="284"/>
      <c r="ILE149" s="284"/>
      <c r="ILF149" s="284"/>
      <c r="ILG149" s="284"/>
      <c r="ILH149" s="284"/>
      <c r="ILI149" s="284"/>
      <c r="ILJ149" s="284"/>
      <c r="ILK149" s="284"/>
      <c r="ILL149" s="284"/>
      <c r="ILM149" s="284"/>
      <c r="ILN149" s="284"/>
      <c r="ILO149" s="284"/>
      <c r="ILP149" s="284"/>
      <c r="ILQ149" s="284"/>
      <c r="ILR149" s="284"/>
      <c r="ILS149" s="284"/>
      <c r="ILT149" s="284"/>
      <c r="ILU149" s="284"/>
      <c r="ILV149" s="284"/>
      <c r="ILW149" s="284"/>
      <c r="ILX149" s="284"/>
      <c r="ILY149" s="284"/>
      <c r="ILZ149" s="284"/>
      <c r="IMA149" s="284"/>
      <c r="IMB149" s="284"/>
      <c r="IMC149" s="284"/>
      <c r="IMD149" s="284"/>
      <c r="IME149" s="284"/>
      <c r="IMF149" s="284"/>
      <c r="IMG149" s="284"/>
      <c r="IMH149" s="284"/>
      <c r="IMI149" s="284"/>
      <c r="IMJ149" s="284"/>
      <c r="IMK149" s="284"/>
      <c r="IML149" s="284"/>
      <c r="IMM149" s="284"/>
      <c r="IMN149" s="284"/>
      <c r="IMO149" s="284"/>
      <c r="IMP149" s="284"/>
      <c r="IMQ149" s="284"/>
      <c r="IMR149" s="284"/>
      <c r="IMS149" s="284"/>
      <c r="IMT149" s="284"/>
      <c r="IMU149" s="284"/>
      <c r="IMV149" s="284"/>
      <c r="IMW149" s="284"/>
      <c r="IMX149" s="284"/>
      <c r="IMY149" s="284"/>
      <c r="IMZ149" s="284"/>
      <c r="INA149" s="284"/>
      <c r="INB149" s="284"/>
      <c r="INC149" s="284"/>
      <c r="IND149" s="284"/>
      <c r="INE149" s="284"/>
      <c r="INF149" s="284"/>
      <c r="ING149" s="284"/>
      <c r="INH149" s="284"/>
      <c r="INI149" s="284"/>
      <c r="INJ149" s="284"/>
      <c r="INK149" s="284"/>
      <c r="INL149" s="284"/>
      <c r="INM149" s="284"/>
      <c r="INN149" s="284"/>
      <c r="INO149" s="284"/>
      <c r="INP149" s="284"/>
      <c r="INQ149" s="284"/>
      <c r="INR149" s="284"/>
      <c r="INS149" s="284"/>
      <c r="INT149" s="284"/>
      <c r="INU149" s="284"/>
      <c r="INV149" s="284"/>
      <c r="INW149" s="284"/>
      <c r="INX149" s="284"/>
      <c r="INY149" s="284"/>
      <c r="INZ149" s="284"/>
      <c r="IOA149" s="284"/>
      <c r="IOB149" s="284"/>
      <c r="IOC149" s="284"/>
      <c r="IOD149" s="284"/>
      <c r="IOE149" s="284"/>
      <c r="IOF149" s="284"/>
      <c r="IOG149" s="284"/>
      <c r="IOH149" s="284"/>
      <c r="IOI149" s="284"/>
      <c r="IOJ149" s="284"/>
      <c r="IOK149" s="284"/>
      <c r="IOL149" s="284"/>
      <c r="IOM149" s="284"/>
      <c r="ION149" s="284"/>
      <c r="IOO149" s="284"/>
      <c r="IOP149" s="284"/>
      <c r="IOQ149" s="284"/>
      <c r="IOR149" s="284"/>
      <c r="IOS149" s="284"/>
      <c r="IOT149" s="284"/>
      <c r="IOU149" s="284"/>
      <c r="IOV149" s="284"/>
      <c r="IOW149" s="284"/>
      <c r="IOX149" s="284"/>
      <c r="IOY149" s="284"/>
      <c r="IOZ149" s="284"/>
      <c r="IPA149" s="284"/>
      <c r="IPB149" s="284"/>
      <c r="IPC149" s="284"/>
      <c r="IPD149" s="284"/>
      <c r="IPE149" s="284"/>
      <c r="IPF149" s="284"/>
      <c r="IPG149" s="284"/>
      <c r="IPH149" s="284"/>
      <c r="IPI149" s="284"/>
      <c r="IPJ149" s="284"/>
      <c r="IPK149" s="284"/>
      <c r="IPL149" s="284"/>
      <c r="IPM149" s="284"/>
      <c r="IPN149" s="284"/>
      <c r="IPO149" s="284"/>
      <c r="IPP149" s="284"/>
      <c r="IPQ149" s="284"/>
      <c r="IPR149" s="284"/>
      <c r="IPS149" s="284"/>
      <c r="IPT149" s="284"/>
      <c r="IPU149" s="284"/>
      <c r="IPV149" s="284"/>
      <c r="IPW149" s="284"/>
      <c r="IPX149" s="284"/>
      <c r="IPY149" s="284"/>
      <c r="IPZ149" s="284"/>
      <c r="IQA149" s="284"/>
      <c r="IQB149" s="284"/>
      <c r="IQC149" s="284"/>
      <c r="IQD149" s="284"/>
      <c r="IQE149" s="284"/>
      <c r="IQF149" s="284"/>
      <c r="IQG149" s="284"/>
      <c r="IQH149" s="284"/>
      <c r="IQI149" s="284"/>
      <c r="IQJ149" s="284"/>
      <c r="IQK149" s="284"/>
      <c r="IQL149" s="284"/>
      <c r="IQM149" s="284"/>
      <c r="IQN149" s="284"/>
      <c r="IQO149" s="284"/>
      <c r="IQP149" s="284"/>
      <c r="IQQ149" s="284"/>
      <c r="IQR149" s="284"/>
      <c r="IQS149" s="284"/>
      <c r="IQT149" s="284"/>
      <c r="IQU149" s="284"/>
      <c r="IQV149" s="284"/>
      <c r="IQW149" s="284"/>
      <c r="IQX149" s="284"/>
      <c r="IQY149" s="284"/>
      <c r="IQZ149" s="284"/>
      <c r="IRA149" s="284"/>
      <c r="IRB149" s="284"/>
      <c r="IRC149" s="284"/>
      <c r="IRD149" s="284"/>
      <c r="IRE149" s="284"/>
      <c r="IRF149" s="284"/>
      <c r="IRG149" s="284"/>
      <c r="IRH149" s="284"/>
      <c r="IRI149" s="284"/>
      <c r="IRJ149" s="284"/>
      <c r="IRK149" s="284"/>
      <c r="IRL149" s="284"/>
      <c r="IRM149" s="284"/>
      <c r="IRN149" s="284"/>
      <c r="IRO149" s="284"/>
      <c r="IRP149" s="284"/>
      <c r="IRQ149" s="284"/>
      <c r="IRR149" s="284"/>
      <c r="IRS149" s="284"/>
      <c r="IRT149" s="284"/>
      <c r="IRU149" s="284"/>
      <c r="IRV149" s="284"/>
      <c r="IRW149" s="284"/>
      <c r="IRX149" s="284"/>
      <c r="IRY149" s="284"/>
      <c r="IRZ149" s="284"/>
      <c r="ISA149" s="284"/>
      <c r="ISB149" s="284"/>
      <c r="ISC149" s="284"/>
      <c r="ISD149" s="284"/>
      <c r="ISE149" s="284"/>
      <c r="ISF149" s="284"/>
      <c r="ISG149" s="284"/>
      <c r="ISH149" s="284"/>
      <c r="ISI149" s="284"/>
      <c r="ISJ149" s="284"/>
      <c r="ISK149" s="284"/>
      <c r="ISL149" s="284"/>
      <c r="ISM149" s="284"/>
      <c r="ISN149" s="284"/>
      <c r="ISO149" s="284"/>
      <c r="ISP149" s="284"/>
      <c r="ISQ149" s="284"/>
      <c r="ISR149" s="284"/>
      <c r="ISS149" s="284"/>
      <c r="IST149" s="284"/>
      <c r="ISU149" s="284"/>
      <c r="ISV149" s="284"/>
      <c r="ISW149" s="284"/>
      <c r="ISX149" s="284"/>
      <c r="ISY149" s="284"/>
      <c r="ISZ149" s="284"/>
      <c r="ITA149" s="284"/>
      <c r="ITB149" s="284"/>
      <c r="ITC149" s="284"/>
      <c r="ITD149" s="284"/>
      <c r="ITE149" s="284"/>
      <c r="ITF149" s="284"/>
      <c r="ITG149" s="284"/>
      <c r="ITH149" s="284"/>
      <c r="ITI149" s="284"/>
      <c r="ITJ149" s="284"/>
      <c r="ITK149" s="284"/>
      <c r="ITL149" s="284"/>
      <c r="ITM149" s="284"/>
      <c r="ITN149" s="284"/>
      <c r="ITO149" s="284"/>
      <c r="ITP149" s="284"/>
      <c r="ITQ149" s="284"/>
      <c r="ITR149" s="284"/>
      <c r="ITS149" s="284"/>
      <c r="ITT149" s="284"/>
      <c r="ITU149" s="284"/>
      <c r="ITV149" s="284"/>
      <c r="ITW149" s="284"/>
      <c r="ITX149" s="284"/>
      <c r="ITY149" s="284"/>
      <c r="ITZ149" s="284"/>
      <c r="IUA149" s="284"/>
      <c r="IUB149" s="284"/>
      <c r="IUC149" s="284"/>
      <c r="IUD149" s="284"/>
      <c r="IUE149" s="284"/>
      <c r="IUF149" s="284"/>
      <c r="IUG149" s="284"/>
      <c r="IUH149" s="284"/>
      <c r="IUI149" s="284"/>
      <c r="IUJ149" s="284"/>
      <c r="IUK149" s="284"/>
      <c r="IUL149" s="284"/>
      <c r="IUM149" s="284"/>
      <c r="IUN149" s="284"/>
      <c r="IUO149" s="284"/>
      <c r="IUP149" s="284"/>
      <c r="IUQ149" s="284"/>
      <c r="IUR149" s="284"/>
      <c r="IUS149" s="284"/>
      <c r="IUT149" s="284"/>
      <c r="IUU149" s="284"/>
      <c r="IUV149" s="284"/>
      <c r="IUW149" s="284"/>
      <c r="IUX149" s="284"/>
      <c r="IUY149" s="284"/>
      <c r="IUZ149" s="284"/>
      <c r="IVA149" s="284"/>
      <c r="IVB149" s="284"/>
      <c r="IVC149" s="284"/>
      <c r="IVD149" s="284"/>
      <c r="IVE149" s="284"/>
      <c r="IVF149" s="284"/>
      <c r="IVG149" s="284"/>
      <c r="IVH149" s="284"/>
      <c r="IVI149" s="284"/>
      <c r="IVJ149" s="284"/>
      <c r="IVK149" s="284"/>
      <c r="IVL149" s="284"/>
      <c r="IVM149" s="284"/>
      <c r="IVN149" s="284"/>
      <c r="IVO149" s="284"/>
      <c r="IVP149" s="284"/>
      <c r="IVQ149" s="284"/>
      <c r="IVR149" s="284"/>
      <c r="IVS149" s="284"/>
      <c r="IVT149" s="284"/>
      <c r="IVU149" s="284"/>
      <c r="IVV149" s="284"/>
      <c r="IVW149" s="284"/>
      <c r="IVX149" s="284"/>
      <c r="IVY149" s="284"/>
      <c r="IVZ149" s="284"/>
      <c r="IWA149" s="284"/>
      <c r="IWB149" s="284"/>
      <c r="IWC149" s="284"/>
      <c r="IWD149" s="284"/>
      <c r="IWE149" s="284"/>
      <c r="IWF149" s="284"/>
      <c r="IWG149" s="284"/>
      <c r="IWH149" s="284"/>
      <c r="IWI149" s="284"/>
      <c r="IWJ149" s="284"/>
      <c r="IWK149" s="284"/>
      <c r="IWL149" s="284"/>
      <c r="IWM149" s="284"/>
      <c r="IWN149" s="284"/>
      <c r="IWO149" s="284"/>
      <c r="IWP149" s="284"/>
      <c r="IWQ149" s="284"/>
      <c r="IWR149" s="284"/>
      <c r="IWS149" s="284"/>
      <c r="IWT149" s="284"/>
      <c r="IWU149" s="284"/>
      <c r="IWV149" s="284"/>
      <c r="IWW149" s="284"/>
      <c r="IWX149" s="284"/>
      <c r="IWY149" s="284"/>
      <c r="IWZ149" s="284"/>
      <c r="IXA149" s="284"/>
      <c r="IXB149" s="284"/>
      <c r="IXC149" s="284"/>
      <c r="IXD149" s="284"/>
      <c r="IXE149" s="284"/>
      <c r="IXF149" s="284"/>
      <c r="IXG149" s="284"/>
      <c r="IXH149" s="284"/>
      <c r="IXI149" s="284"/>
      <c r="IXJ149" s="284"/>
      <c r="IXK149" s="284"/>
      <c r="IXL149" s="284"/>
      <c r="IXM149" s="284"/>
      <c r="IXN149" s="284"/>
      <c r="IXO149" s="284"/>
      <c r="IXP149" s="284"/>
      <c r="IXQ149" s="284"/>
      <c r="IXR149" s="284"/>
      <c r="IXS149" s="284"/>
      <c r="IXT149" s="284"/>
      <c r="IXU149" s="284"/>
      <c r="IXV149" s="284"/>
      <c r="IXW149" s="284"/>
      <c r="IXX149" s="284"/>
      <c r="IXY149" s="284"/>
      <c r="IXZ149" s="284"/>
      <c r="IYA149" s="284"/>
      <c r="IYB149" s="284"/>
      <c r="IYC149" s="284"/>
      <c r="IYD149" s="284"/>
      <c r="IYE149" s="284"/>
      <c r="IYF149" s="284"/>
      <c r="IYG149" s="284"/>
      <c r="IYH149" s="284"/>
      <c r="IYI149" s="284"/>
      <c r="IYJ149" s="284"/>
      <c r="IYK149" s="284"/>
      <c r="IYL149" s="284"/>
      <c r="IYM149" s="284"/>
      <c r="IYN149" s="284"/>
      <c r="IYO149" s="284"/>
      <c r="IYP149" s="284"/>
      <c r="IYQ149" s="284"/>
      <c r="IYR149" s="284"/>
      <c r="IYS149" s="284"/>
      <c r="IYT149" s="284"/>
      <c r="IYU149" s="284"/>
      <c r="IYV149" s="284"/>
      <c r="IYW149" s="284"/>
      <c r="IYX149" s="284"/>
      <c r="IYY149" s="284"/>
      <c r="IYZ149" s="284"/>
      <c r="IZA149" s="284"/>
      <c r="IZB149" s="284"/>
      <c r="IZC149" s="284"/>
      <c r="IZD149" s="284"/>
      <c r="IZE149" s="284"/>
      <c r="IZF149" s="284"/>
      <c r="IZG149" s="284"/>
      <c r="IZH149" s="284"/>
      <c r="IZI149" s="284"/>
      <c r="IZJ149" s="284"/>
      <c r="IZK149" s="284"/>
      <c r="IZL149" s="284"/>
      <c r="IZM149" s="284"/>
      <c r="IZN149" s="284"/>
      <c r="IZO149" s="284"/>
      <c r="IZP149" s="284"/>
      <c r="IZQ149" s="284"/>
      <c r="IZR149" s="284"/>
      <c r="IZS149" s="284"/>
      <c r="IZT149" s="284"/>
      <c r="IZU149" s="284"/>
      <c r="IZV149" s="284"/>
      <c r="IZW149" s="284"/>
      <c r="IZX149" s="284"/>
      <c r="IZY149" s="284"/>
      <c r="IZZ149" s="284"/>
      <c r="JAA149" s="284"/>
      <c r="JAB149" s="284"/>
      <c r="JAC149" s="284"/>
      <c r="JAD149" s="284"/>
      <c r="JAE149" s="284"/>
      <c r="JAF149" s="284"/>
      <c r="JAG149" s="284"/>
      <c r="JAH149" s="284"/>
      <c r="JAI149" s="284"/>
      <c r="JAJ149" s="284"/>
      <c r="JAK149" s="284"/>
      <c r="JAL149" s="284"/>
      <c r="JAM149" s="284"/>
      <c r="JAN149" s="284"/>
      <c r="JAO149" s="284"/>
      <c r="JAP149" s="284"/>
      <c r="JAQ149" s="284"/>
      <c r="JAR149" s="284"/>
      <c r="JAS149" s="284"/>
      <c r="JAT149" s="284"/>
      <c r="JAU149" s="284"/>
      <c r="JAV149" s="284"/>
      <c r="JAW149" s="284"/>
      <c r="JAX149" s="284"/>
      <c r="JAY149" s="284"/>
      <c r="JAZ149" s="284"/>
      <c r="JBA149" s="284"/>
      <c r="JBB149" s="284"/>
      <c r="JBC149" s="284"/>
      <c r="JBD149" s="284"/>
      <c r="JBE149" s="284"/>
      <c r="JBF149" s="284"/>
      <c r="JBG149" s="284"/>
      <c r="JBH149" s="284"/>
      <c r="JBI149" s="284"/>
      <c r="JBJ149" s="284"/>
      <c r="JBK149" s="284"/>
      <c r="JBL149" s="284"/>
      <c r="JBM149" s="284"/>
      <c r="JBN149" s="284"/>
      <c r="JBO149" s="284"/>
      <c r="JBP149" s="284"/>
      <c r="JBQ149" s="284"/>
      <c r="JBR149" s="284"/>
      <c r="JBS149" s="284"/>
      <c r="JBT149" s="284"/>
      <c r="JBU149" s="284"/>
      <c r="JBV149" s="284"/>
      <c r="JBW149" s="284"/>
      <c r="JBX149" s="284"/>
      <c r="JBY149" s="284"/>
      <c r="JBZ149" s="284"/>
      <c r="JCA149" s="284"/>
      <c r="JCB149" s="284"/>
      <c r="JCC149" s="284"/>
      <c r="JCD149" s="284"/>
      <c r="JCE149" s="284"/>
      <c r="JCF149" s="284"/>
      <c r="JCG149" s="284"/>
      <c r="JCH149" s="284"/>
      <c r="JCI149" s="284"/>
      <c r="JCJ149" s="284"/>
      <c r="JCK149" s="284"/>
      <c r="JCL149" s="284"/>
      <c r="JCM149" s="284"/>
      <c r="JCN149" s="284"/>
      <c r="JCO149" s="284"/>
      <c r="JCP149" s="284"/>
      <c r="JCQ149" s="284"/>
      <c r="JCR149" s="284"/>
      <c r="JCS149" s="284"/>
      <c r="JCT149" s="284"/>
      <c r="JCU149" s="284"/>
      <c r="JCV149" s="284"/>
      <c r="JCW149" s="284"/>
      <c r="JCX149" s="284"/>
      <c r="JCY149" s="284"/>
      <c r="JCZ149" s="284"/>
      <c r="JDA149" s="284"/>
      <c r="JDB149" s="284"/>
      <c r="JDC149" s="284"/>
      <c r="JDD149" s="284"/>
      <c r="JDE149" s="284"/>
      <c r="JDF149" s="284"/>
      <c r="JDG149" s="284"/>
      <c r="JDH149" s="284"/>
      <c r="JDI149" s="284"/>
      <c r="JDJ149" s="284"/>
      <c r="JDK149" s="284"/>
      <c r="JDL149" s="284"/>
      <c r="JDM149" s="284"/>
      <c r="JDN149" s="284"/>
      <c r="JDO149" s="284"/>
      <c r="JDP149" s="284"/>
      <c r="JDQ149" s="284"/>
      <c r="JDR149" s="284"/>
      <c r="JDS149" s="284"/>
      <c r="JDT149" s="284"/>
      <c r="JDU149" s="284"/>
      <c r="JDV149" s="284"/>
      <c r="JDW149" s="284"/>
      <c r="JDX149" s="284"/>
      <c r="JDY149" s="284"/>
      <c r="JDZ149" s="284"/>
      <c r="JEA149" s="284"/>
      <c r="JEB149" s="284"/>
      <c r="JEC149" s="284"/>
      <c r="JED149" s="284"/>
      <c r="JEE149" s="284"/>
      <c r="JEF149" s="284"/>
      <c r="JEG149" s="284"/>
      <c r="JEH149" s="284"/>
      <c r="JEI149" s="284"/>
      <c r="JEJ149" s="284"/>
      <c r="JEK149" s="284"/>
      <c r="JEL149" s="284"/>
      <c r="JEM149" s="284"/>
      <c r="JEN149" s="284"/>
      <c r="JEO149" s="284"/>
      <c r="JEP149" s="284"/>
      <c r="JEQ149" s="284"/>
      <c r="JER149" s="284"/>
      <c r="JES149" s="284"/>
      <c r="JET149" s="284"/>
      <c r="JEU149" s="284"/>
      <c r="JEV149" s="284"/>
      <c r="JEW149" s="284"/>
      <c r="JEX149" s="284"/>
      <c r="JEY149" s="284"/>
      <c r="JEZ149" s="284"/>
      <c r="JFA149" s="284"/>
      <c r="JFB149" s="284"/>
      <c r="JFC149" s="284"/>
      <c r="JFD149" s="284"/>
      <c r="JFE149" s="284"/>
      <c r="JFF149" s="284"/>
      <c r="JFG149" s="284"/>
      <c r="JFH149" s="284"/>
      <c r="JFI149" s="284"/>
      <c r="JFJ149" s="284"/>
      <c r="JFK149" s="284"/>
      <c r="JFL149" s="284"/>
      <c r="JFM149" s="284"/>
      <c r="JFN149" s="284"/>
      <c r="JFO149" s="284"/>
      <c r="JFP149" s="284"/>
      <c r="JFQ149" s="284"/>
      <c r="JFR149" s="284"/>
      <c r="JFS149" s="284"/>
      <c r="JFT149" s="284"/>
      <c r="JFU149" s="284"/>
      <c r="JFV149" s="284"/>
      <c r="JFW149" s="284"/>
      <c r="JFX149" s="284"/>
      <c r="JFY149" s="284"/>
      <c r="JFZ149" s="284"/>
      <c r="JGA149" s="284"/>
      <c r="JGB149" s="284"/>
      <c r="JGC149" s="284"/>
      <c r="JGD149" s="284"/>
      <c r="JGE149" s="284"/>
      <c r="JGF149" s="284"/>
      <c r="JGG149" s="284"/>
      <c r="JGH149" s="284"/>
      <c r="JGI149" s="284"/>
      <c r="JGJ149" s="284"/>
      <c r="JGK149" s="284"/>
      <c r="JGL149" s="284"/>
      <c r="JGM149" s="284"/>
      <c r="JGN149" s="284"/>
      <c r="JGO149" s="284"/>
      <c r="JGP149" s="284"/>
      <c r="JGQ149" s="284"/>
      <c r="JGR149" s="284"/>
      <c r="JGS149" s="284"/>
      <c r="JGT149" s="284"/>
      <c r="JGU149" s="284"/>
      <c r="JGV149" s="284"/>
      <c r="JGW149" s="284"/>
      <c r="JGX149" s="284"/>
      <c r="JGY149" s="284"/>
      <c r="JGZ149" s="284"/>
      <c r="JHA149" s="284"/>
      <c r="JHB149" s="284"/>
      <c r="JHC149" s="284"/>
      <c r="JHD149" s="284"/>
      <c r="JHE149" s="284"/>
      <c r="JHF149" s="284"/>
      <c r="JHG149" s="284"/>
      <c r="JHH149" s="284"/>
      <c r="JHI149" s="284"/>
      <c r="JHJ149" s="284"/>
      <c r="JHK149" s="284"/>
      <c r="JHL149" s="284"/>
      <c r="JHM149" s="284"/>
      <c r="JHN149" s="284"/>
      <c r="JHO149" s="284"/>
      <c r="JHP149" s="284"/>
      <c r="JHQ149" s="284"/>
      <c r="JHR149" s="284"/>
      <c r="JHS149" s="284"/>
      <c r="JHT149" s="284"/>
      <c r="JHU149" s="284"/>
      <c r="JHV149" s="284"/>
      <c r="JHW149" s="284"/>
      <c r="JHX149" s="284"/>
      <c r="JHY149" s="284"/>
      <c r="JHZ149" s="284"/>
      <c r="JIA149" s="284"/>
      <c r="JIB149" s="284"/>
      <c r="JIC149" s="284"/>
      <c r="JID149" s="284"/>
      <c r="JIE149" s="284"/>
      <c r="JIF149" s="284"/>
      <c r="JIG149" s="284"/>
      <c r="JIH149" s="284"/>
      <c r="JII149" s="284"/>
      <c r="JIJ149" s="284"/>
      <c r="JIK149" s="284"/>
      <c r="JIL149" s="284"/>
      <c r="JIM149" s="284"/>
      <c r="JIN149" s="284"/>
      <c r="JIO149" s="284"/>
      <c r="JIP149" s="284"/>
      <c r="JIQ149" s="284"/>
      <c r="JIR149" s="284"/>
      <c r="JIS149" s="284"/>
      <c r="JIT149" s="284"/>
      <c r="JIU149" s="284"/>
      <c r="JIV149" s="284"/>
      <c r="JIW149" s="284"/>
      <c r="JIX149" s="284"/>
      <c r="JIY149" s="284"/>
      <c r="JIZ149" s="284"/>
      <c r="JJA149" s="284"/>
      <c r="JJB149" s="284"/>
      <c r="JJC149" s="284"/>
      <c r="JJD149" s="284"/>
      <c r="JJE149" s="284"/>
      <c r="JJF149" s="284"/>
      <c r="JJG149" s="284"/>
      <c r="JJH149" s="284"/>
      <c r="JJI149" s="284"/>
      <c r="JJJ149" s="284"/>
      <c r="JJK149" s="284"/>
      <c r="JJL149" s="284"/>
      <c r="JJM149" s="284"/>
      <c r="JJN149" s="284"/>
      <c r="JJO149" s="284"/>
      <c r="JJP149" s="284"/>
      <c r="JJQ149" s="284"/>
      <c r="JJR149" s="284"/>
      <c r="JJS149" s="284"/>
      <c r="JJT149" s="284"/>
      <c r="JJU149" s="284"/>
      <c r="JJV149" s="284"/>
      <c r="JJW149" s="284"/>
      <c r="JJX149" s="284"/>
      <c r="JJY149" s="284"/>
      <c r="JJZ149" s="284"/>
      <c r="JKA149" s="284"/>
      <c r="JKB149" s="284"/>
      <c r="JKC149" s="284"/>
      <c r="JKD149" s="284"/>
      <c r="JKE149" s="284"/>
      <c r="JKF149" s="284"/>
      <c r="JKG149" s="284"/>
      <c r="JKH149" s="284"/>
      <c r="JKI149" s="284"/>
      <c r="JKJ149" s="284"/>
      <c r="JKK149" s="284"/>
      <c r="JKL149" s="284"/>
      <c r="JKM149" s="284"/>
      <c r="JKN149" s="284"/>
      <c r="JKO149" s="284"/>
      <c r="JKP149" s="284"/>
      <c r="JKQ149" s="284"/>
      <c r="JKR149" s="284"/>
      <c r="JKS149" s="284"/>
      <c r="JKT149" s="284"/>
      <c r="JKU149" s="284"/>
      <c r="JKV149" s="284"/>
      <c r="JKW149" s="284"/>
      <c r="JKX149" s="284"/>
      <c r="JKY149" s="284"/>
      <c r="JKZ149" s="284"/>
      <c r="JLA149" s="284"/>
      <c r="JLB149" s="284"/>
      <c r="JLC149" s="284"/>
      <c r="JLD149" s="284"/>
      <c r="JLE149" s="284"/>
      <c r="JLF149" s="284"/>
      <c r="JLG149" s="284"/>
      <c r="JLH149" s="284"/>
      <c r="JLI149" s="284"/>
      <c r="JLJ149" s="284"/>
      <c r="JLK149" s="284"/>
      <c r="JLL149" s="284"/>
      <c r="JLM149" s="284"/>
      <c r="JLN149" s="284"/>
      <c r="JLO149" s="284"/>
      <c r="JLP149" s="284"/>
      <c r="JLQ149" s="284"/>
      <c r="JLR149" s="284"/>
      <c r="JLS149" s="284"/>
      <c r="JLT149" s="284"/>
      <c r="JLU149" s="284"/>
      <c r="JLV149" s="284"/>
      <c r="JLW149" s="284"/>
      <c r="JLX149" s="284"/>
      <c r="JLY149" s="284"/>
      <c r="JLZ149" s="284"/>
      <c r="JMA149" s="284"/>
      <c r="JMB149" s="284"/>
      <c r="JMC149" s="284"/>
      <c r="JMD149" s="284"/>
      <c r="JME149" s="284"/>
      <c r="JMF149" s="284"/>
      <c r="JMG149" s="284"/>
      <c r="JMH149" s="284"/>
      <c r="JMI149" s="284"/>
      <c r="JMJ149" s="284"/>
      <c r="JMK149" s="284"/>
      <c r="JML149" s="284"/>
      <c r="JMM149" s="284"/>
      <c r="JMN149" s="284"/>
      <c r="JMO149" s="284"/>
      <c r="JMP149" s="284"/>
      <c r="JMQ149" s="284"/>
      <c r="JMR149" s="284"/>
      <c r="JMS149" s="284"/>
      <c r="JMT149" s="284"/>
      <c r="JMU149" s="284"/>
      <c r="JMV149" s="284"/>
      <c r="JMW149" s="284"/>
      <c r="JMX149" s="284"/>
      <c r="JMY149" s="284"/>
      <c r="JMZ149" s="284"/>
      <c r="JNA149" s="284"/>
      <c r="JNB149" s="284"/>
      <c r="JNC149" s="284"/>
      <c r="JND149" s="284"/>
      <c r="JNE149" s="284"/>
      <c r="JNF149" s="284"/>
      <c r="JNG149" s="284"/>
      <c r="JNH149" s="284"/>
      <c r="JNI149" s="284"/>
      <c r="JNJ149" s="284"/>
      <c r="JNK149" s="284"/>
      <c r="JNL149" s="284"/>
      <c r="JNM149" s="284"/>
      <c r="JNN149" s="284"/>
      <c r="JNO149" s="284"/>
      <c r="JNP149" s="284"/>
      <c r="JNQ149" s="284"/>
      <c r="JNR149" s="284"/>
      <c r="JNS149" s="284"/>
      <c r="JNT149" s="284"/>
      <c r="JNU149" s="284"/>
      <c r="JNV149" s="284"/>
      <c r="JNW149" s="284"/>
      <c r="JNX149" s="284"/>
      <c r="JNY149" s="284"/>
      <c r="JNZ149" s="284"/>
      <c r="JOA149" s="284"/>
      <c r="JOB149" s="284"/>
      <c r="JOC149" s="284"/>
      <c r="JOD149" s="284"/>
      <c r="JOE149" s="284"/>
      <c r="JOF149" s="284"/>
      <c r="JOG149" s="284"/>
      <c r="JOH149" s="284"/>
      <c r="JOI149" s="284"/>
      <c r="JOJ149" s="284"/>
      <c r="JOK149" s="284"/>
      <c r="JOL149" s="284"/>
      <c r="JOM149" s="284"/>
      <c r="JON149" s="284"/>
      <c r="JOO149" s="284"/>
      <c r="JOP149" s="284"/>
      <c r="JOQ149" s="284"/>
      <c r="JOR149" s="284"/>
      <c r="JOS149" s="284"/>
      <c r="JOT149" s="284"/>
      <c r="JOU149" s="284"/>
      <c r="JOV149" s="284"/>
      <c r="JOW149" s="284"/>
      <c r="JOX149" s="284"/>
      <c r="JOY149" s="284"/>
      <c r="JOZ149" s="284"/>
      <c r="JPA149" s="284"/>
      <c r="JPB149" s="284"/>
      <c r="JPC149" s="284"/>
      <c r="JPD149" s="284"/>
      <c r="JPE149" s="284"/>
      <c r="JPF149" s="284"/>
      <c r="JPG149" s="284"/>
      <c r="JPH149" s="284"/>
      <c r="JPI149" s="284"/>
      <c r="JPJ149" s="284"/>
      <c r="JPK149" s="284"/>
      <c r="JPL149" s="284"/>
      <c r="JPM149" s="284"/>
      <c r="JPN149" s="284"/>
      <c r="JPO149" s="284"/>
      <c r="JPP149" s="284"/>
      <c r="JPQ149" s="284"/>
      <c r="JPR149" s="284"/>
      <c r="JPS149" s="284"/>
      <c r="JPT149" s="284"/>
      <c r="JPU149" s="284"/>
      <c r="JPV149" s="284"/>
      <c r="JPW149" s="284"/>
      <c r="JPX149" s="284"/>
      <c r="JPY149" s="284"/>
      <c r="JPZ149" s="284"/>
      <c r="JQA149" s="284"/>
      <c r="JQB149" s="284"/>
      <c r="JQC149" s="284"/>
      <c r="JQD149" s="284"/>
      <c r="JQE149" s="284"/>
      <c r="JQF149" s="284"/>
      <c r="JQG149" s="284"/>
      <c r="JQH149" s="284"/>
      <c r="JQI149" s="284"/>
      <c r="JQJ149" s="284"/>
      <c r="JQK149" s="284"/>
      <c r="JQL149" s="284"/>
      <c r="JQM149" s="284"/>
      <c r="JQN149" s="284"/>
      <c r="JQO149" s="284"/>
      <c r="JQP149" s="284"/>
      <c r="JQQ149" s="284"/>
      <c r="JQR149" s="284"/>
      <c r="JQS149" s="284"/>
      <c r="JQT149" s="284"/>
      <c r="JQU149" s="284"/>
      <c r="JQV149" s="284"/>
      <c r="JQW149" s="284"/>
      <c r="JQX149" s="284"/>
      <c r="JQY149" s="284"/>
      <c r="JQZ149" s="284"/>
      <c r="JRA149" s="284"/>
      <c r="JRB149" s="284"/>
      <c r="JRC149" s="284"/>
      <c r="JRD149" s="284"/>
      <c r="JRE149" s="284"/>
      <c r="JRF149" s="284"/>
      <c r="JRG149" s="284"/>
      <c r="JRH149" s="284"/>
      <c r="JRI149" s="284"/>
      <c r="JRJ149" s="284"/>
      <c r="JRK149" s="284"/>
      <c r="JRL149" s="284"/>
      <c r="JRM149" s="284"/>
      <c r="JRN149" s="284"/>
      <c r="JRO149" s="284"/>
      <c r="JRP149" s="284"/>
      <c r="JRQ149" s="284"/>
      <c r="JRR149" s="284"/>
      <c r="JRS149" s="284"/>
      <c r="JRT149" s="284"/>
      <c r="JRU149" s="284"/>
      <c r="JRV149" s="284"/>
      <c r="JRW149" s="284"/>
      <c r="JRX149" s="284"/>
      <c r="JRY149" s="284"/>
      <c r="JRZ149" s="284"/>
      <c r="JSA149" s="284"/>
      <c r="JSB149" s="284"/>
      <c r="JSC149" s="284"/>
      <c r="JSD149" s="284"/>
      <c r="JSE149" s="284"/>
      <c r="JSF149" s="284"/>
      <c r="JSG149" s="284"/>
      <c r="JSH149" s="284"/>
      <c r="JSI149" s="284"/>
      <c r="JSJ149" s="284"/>
      <c r="JSK149" s="284"/>
      <c r="JSL149" s="284"/>
      <c r="JSM149" s="284"/>
      <c r="JSN149" s="284"/>
      <c r="JSO149" s="284"/>
      <c r="JSP149" s="284"/>
      <c r="JSQ149" s="284"/>
      <c r="JSR149" s="284"/>
      <c r="JSS149" s="284"/>
      <c r="JST149" s="284"/>
      <c r="JSU149" s="284"/>
      <c r="JSV149" s="284"/>
      <c r="JSW149" s="284"/>
      <c r="JSX149" s="284"/>
      <c r="JSY149" s="284"/>
      <c r="JSZ149" s="284"/>
      <c r="JTA149" s="284"/>
      <c r="JTB149" s="284"/>
      <c r="JTC149" s="284"/>
      <c r="JTD149" s="284"/>
      <c r="JTE149" s="284"/>
      <c r="JTF149" s="284"/>
      <c r="JTG149" s="284"/>
      <c r="JTH149" s="284"/>
      <c r="JTI149" s="284"/>
      <c r="JTJ149" s="284"/>
      <c r="JTK149" s="284"/>
      <c r="JTL149" s="284"/>
      <c r="JTM149" s="284"/>
      <c r="JTN149" s="284"/>
      <c r="JTO149" s="284"/>
      <c r="JTP149" s="284"/>
      <c r="JTQ149" s="284"/>
      <c r="JTR149" s="284"/>
      <c r="JTS149" s="284"/>
      <c r="JTT149" s="284"/>
      <c r="JTU149" s="284"/>
      <c r="JTV149" s="284"/>
      <c r="JTW149" s="284"/>
      <c r="JTX149" s="284"/>
      <c r="JTY149" s="284"/>
      <c r="JTZ149" s="284"/>
      <c r="JUA149" s="284"/>
      <c r="JUB149" s="284"/>
      <c r="JUC149" s="284"/>
      <c r="JUD149" s="284"/>
      <c r="JUE149" s="284"/>
      <c r="JUF149" s="284"/>
      <c r="JUG149" s="284"/>
      <c r="JUH149" s="284"/>
      <c r="JUI149" s="284"/>
      <c r="JUJ149" s="284"/>
      <c r="JUK149" s="284"/>
      <c r="JUL149" s="284"/>
      <c r="JUM149" s="284"/>
      <c r="JUN149" s="284"/>
      <c r="JUO149" s="284"/>
      <c r="JUP149" s="284"/>
      <c r="JUQ149" s="284"/>
      <c r="JUR149" s="284"/>
      <c r="JUS149" s="284"/>
      <c r="JUT149" s="284"/>
      <c r="JUU149" s="284"/>
      <c r="JUV149" s="284"/>
      <c r="JUW149" s="284"/>
      <c r="JUX149" s="284"/>
      <c r="JUY149" s="284"/>
      <c r="JUZ149" s="284"/>
      <c r="JVA149" s="284"/>
      <c r="JVB149" s="284"/>
      <c r="JVC149" s="284"/>
      <c r="JVD149" s="284"/>
      <c r="JVE149" s="284"/>
      <c r="JVF149" s="284"/>
      <c r="JVG149" s="284"/>
      <c r="JVH149" s="284"/>
      <c r="JVI149" s="284"/>
      <c r="JVJ149" s="284"/>
      <c r="JVK149" s="284"/>
      <c r="JVL149" s="284"/>
      <c r="JVM149" s="284"/>
      <c r="JVN149" s="284"/>
      <c r="JVO149" s="284"/>
      <c r="JVP149" s="284"/>
      <c r="JVQ149" s="284"/>
      <c r="JVR149" s="284"/>
      <c r="JVS149" s="284"/>
      <c r="JVT149" s="284"/>
      <c r="JVU149" s="284"/>
      <c r="JVV149" s="284"/>
      <c r="JVW149" s="284"/>
      <c r="JVX149" s="284"/>
      <c r="JVY149" s="284"/>
      <c r="JVZ149" s="284"/>
      <c r="JWA149" s="284"/>
      <c r="JWB149" s="284"/>
      <c r="JWC149" s="284"/>
      <c r="JWD149" s="284"/>
      <c r="JWE149" s="284"/>
      <c r="JWF149" s="284"/>
      <c r="JWG149" s="284"/>
      <c r="JWH149" s="284"/>
      <c r="JWI149" s="284"/>
      <c r="JWJ149" s="284"/>
      <c r="JWK149" s="284"/>
      <c r="JWL149" s="284"/>
      <c r="JWM149" s="284"/>
      <c r="JWN149" s="284"/>
      <c r="JWO149" s="284"/>
      <c r="JWP149" s="284"/>
      <c r="JWQ149" s="284"/>
      <c r="JWR149" s="284"/>
      <c r="JWS149" s="284"/>
      <c r="JWT149" s="284"/>
      <c r="JWU149" s="284"/>
      <c r="JWV149" s="284"/>
      <c r="JWW149" s="284"/>
      <c r="JWX149" s="284"/>
      <c r="JWY149" s="284"/>
      <c r="JWZ149" s="284"/>
      <c r="JXA149" s="284"/>
      <c r="JXB149" s="284"/>
      <c r="JXC149" s="284"/>
      <c r="JXD149" s="284"/>
      <c r="JXE149" s="284"/>
      <c r="JXF149" s="284"/>
      <c r="JXG149" s="284"/>
      <c r="JXH149" s="284"/>
      <c r="JXI149" s="284"/>
      <c r="JXJ149" s="284"/>
      <c r="JXK149" s="284"/>
      <c r="JXL149" s="284"/>
      <c r="JXM149" s="284"/>
      <c r="JXN149" s="284"/>
      <c r="JXO149" s="284"/>
      <c r="JXP149" s="284"/>
      <c r="JXQ149" s="284"/>
      <c r="JXR149" s="284"/>
      <c r="JXS149" s="284"/>
      <c r="JXT149" s="284"/>
      <c r="JXU149" s="284"/>
      <c r="JXV149" s="284"/>
      <c r="JXW149" s="284"/>
      <c r="JXX149" s="284"/>
      <c r="JXY149" s="284"/>
      <c r="JXZ149" s="284"/>
      <c r="JYA149" s="284"/>
      <c r="JYB149" s="284"/>
      <c r="JYC149" s="284"/>
      <c r="JYD149" s="284"/>
      <c r="JYE149" s="284"/>
      <c r="JYF149" s="284"/>
      <c r="JYG149" s="284"/>
      <c r="JYH149" s="284"/>
      <c r="JYI149" s="284"/>
      <c r="JYJ149" s="284"/>
      <c r="JYK149" s="284"/>
      <c r="JYL149" s="284"/>
      <c r="JYM149" s="284"/>
      <c r="JYN149" s="284"/>
      <c r="JYO149" s="284"/>
      <c r="JYP149" s="284"/>
      <c r="JYQ149" s="284"/>
      <c r="JYR149" s="284"/>
      <c r="JYS149" s="284"/>
      <c r="JYT149" s="284"/>
      <c r="JYU149" s="284"/>
      <c r="JYV149" s="284"/>
      <c r="JYW149" s="284"/>
      <c r="JYX149" s="284"/>
      <c r="JYY149" s="284"/>
      <c r="JYZ149" s="284"/>
      <c r="JZA149" s="284"/>
      <c r="JZB149" s="284"/>
      <c r="JZC149" s="284"/>
      <c r="JZD149" s="284"/>
      <c r="JZE149" s="284"/>
      <c r="JZF149" s="284"/>
      <c r="JZG149" s="284"/>
      <c r="JZH149" s="284"/>
      <c r="JZI149" s="284"/>
      <c r="JZJ149" s="284"/>
      <c r="JZK149" s="284"/>
      <c r="JZL149" s="284"/>
      <c r="JZM149" s="284"/>
      <c r="JZN149" s="284"/>
      <c r="JZO149" s="284"/>
      <c r="JZP149" s="284"/>
      <c r="JZQ149" s="284"/>
      <c r="JZR149" s="284"/>
      <c r="JZS149" s="284"/>
      <c r="JZT149" s="284"/>
      <c r="JZU149" s="284"/>
      <c r="JZV149" s="284"/>
      <c r="JZW149" s="284"/>
      <c r="JZX149" s="284"/>
      <c r="JZY149" s="284"/>
      <c r="JZZ149" s="284"/>
      <c r="KAA149" s="284"/>
      <c r="KAB149" s="284"/>
      <c r="KAC149" s="284"/>
      <c r="KAD149" s="284"/>
      <c r="KAE149" s="284"/>
      <c r="KAF149" s="284"/>
      <c r="KAG149" s="284"/>
      <c r="KAH149" s="284"/>
      <c r="KAI149" s="284"/>
      <c r="KAJ149" s="284"/>
      <c r="KAK149" s="284"/>
      <c r="KAL149" s="284"/>
      <c r="KAM149" s="284"/>
      <c r="KAN149" s="284"/>
      <c r="KAO149" s="284"/>
      <c r="KAP149" s="284"/>
      <c r="KAQ149" s="284"/>
      <c r="KAR149" s="284"/>
      <c r="KAS149" s="284"/>
      <c r="KAT149" s="284"/>
      <c r="KAU149" s="284"/>
      <c r="KAV149" s="284"/>
      <c r="KAW149" s="284"/>
      <c r="KAX149" s="284"/>
      <c r="KAY149" s="284"/>
      <c r="KAZ149" s="284"/>
      <c r="KBA149" s="284"/>
      <c r="KBB149" s="284"/>
      <c r="KBC149" s="284"/>
      <c r="KBD149" s="284"/>
      <c r="KBE149" s="284"/>
      <c r="KBF149" s="284"/>
      <c r="KBG149" s="284"/>
      <c r="KBH149" s="284"/>
      <c r="KBI149" s="284"/>
      <c r="KBJ149" s="284"/>
      <c r="KBK149" s="284"/>
      <c r="KBL149" s="284"/>
      <c r="KBM149" s="284"/>
      <c r="KBN149" s="284"/>
      <c r="KBO149" s="284"/>
      <c r="KBP149" s="284"/>
      <c r="KBQ149" s="284"/>
      <c r="KBR149" s="284"/>
      <c r="KBS149" s="284"/>
      <c r="KBT149" s="284"/>
      <c r="KBU149" s="284"/>
      <c r="KBV149" s="284"/>
      <c r="KBW149" s="284"/>
      <c r="KBX149" s="284"/>
      <c r="KBY149" s="284"/>
      <c r="KBZ149" s="284"/>
      <c r="KCA149" s="284"/>
      <c r="KCB149" s="284"/>
      <c r="KCC149" s="284"/>
      <c r="KCD149" s="284"/>
      <c r="KCE149" s="284"/>
      <c r="KCF149" s="284"/>
      <c r="KCG149" s="284"/>
      <c r="KCH149" s="284"/>
      <c r="KCI149" s="284"/>
      <c r="KCJ149" s="284"/>
      <c r="KCK149" s="284"/>
      <c r="KCL149" s="284"/>
      <c r="KCM149" s="284"/>
      <c r="KCN149" s="284"/>
      <c r="KCO149" s="284"/>
      <c r="KCP149" s="284"/>
      <c r="KCQ149" s="284"/>
      <c r="KCR149" s="284"/>
      <c r="KCS149" s="284"/>
      <c r="KCT149" s="284"/>
      <c r="KCU149" s="284"/>
      <c r="KCV149" s="284"/>
      <c r="KCW149" s="284"/>
      <c r="KCX149" s="284"/>
      <c r="KCY149" s="284"/>
      <c r="KCZ149" s="284"/>
      <c r="KDA149" s="284"/>
      <c r="KDB149" s="284"/>
      <c r="KDC149" s="284"/>
      <c r="KDD149" s="284"/>
      <c r="KDE149" s="284"/>
      <c r="KDF149" s="284"/>
      <c r="KDG149" s="284"/>
      <c r="KDH149" s="284"/>
      <c r="KDI149" s="284"/>
      <c r="KDJ149" s="284"/>
      <c r="KDK149" s="284"/>
      <c r="KDL149" s="284"/>
      <c r="KDM149" s="284"/>
      <c r="KDN149" s="284"/>
      <c r="KDO149" s="284"/>
      <c r="KDP149" s="284"/>
      <c r="KDQ149" s="284"/>
      <c r="KDR149" s="284"/>
      <c r="KDS149" s="284"/>
      <c r="KDT149" s="284"/>
      <c r="KDU149" s="284"/>
      <c r="KDV149" s="284"/>
      <c r="KDW149" s="284"/>
      <c r="KDX149" s="284"/>
      <c r="KDY149" s="284"/>
      <c r="KDZ149" s="284"/>
      <c r="KEA149" s="284"/>
      <c r="KEB149" s="284"/>
      <c r="KEC149" s="284"/>
      <c r="KED149" s="284"/>
      <c r="KEE149" s="284"/>
      <c r="KEF149" s="284"/>
      <c r="KEG149" s="284"/>
      <c r="KEH149" s="284"/>
      <c r="KEI149" s="284"/>
      <c r="KEJ149" s="284"/>
      <c r="KEK149" s="284"/>
      <c r="KEL149" s="284"/>
      <c r="KEM149" s="284"/>
      <c r="KEN149" s="284"/>
      <c r="KEO149" s="284"/>
      <c r="KEP149" s="284"/>
      <c r="KEQ149" s="284"/>
      <c r="KER149" s="284"/>
      <c r="KES149" s="284"/>
      <c r="KET149" s="284"/>
      <c r="KEU149" s="284"/>
      <c r="KEV149" s="284"/>
      <c r="KEW149" s="284"/>
      <c r="KEX149" s="284"/>
      <c r="KEY149" s="284"/>
      <c r="KEZ149" s="284"/>
      <c r="KFA149" s="284"/>
      <c r="KFB149" s="284"/>
      <c r="KFC149" s="284"/>
      <c r="KFD149" s="284"/>
      <c r="KFE149" s="284"/>
      <c r="KFF149" s="284"/>
      <c r="KFG149" s="284"/>
      <c r="KFH149" s="284"/>
      <c r="KFI149" s="284"/>
      <c r="KFJ149" s="284"/>
      <c r="KFK149" s="284"/>
      <c r="KFL149" s="284"/>
      <c r="KFM149" s="284"/>
      <c r="KFN149" s="284"/>
      <c r="KFO149" s="284"/>
      <c r="KFP149" s="284"/>
      <c r="KFQ149" s="284"/>
      <c r="KFR149" s="284"/>
      <c r="KFS149" s="284"/>
      <c r="KFT149" s="284"/>
      <c r="KFU149" s="284"/>
      <c r="KFV149" s="284"/>
      <c r="KFW149" s="284"/>
      <c r="KFX149" s="284"/>
      <c r="KFY149" s="284"/>
      <c r="KFZ149" s="284"/>
      <c r="KGA149" s="284"/>
      <c r="KGB149" s="284"/>
      <c r="KGC149" s="284"/>
      <c r="KGD149" s="284"/>
      <c r="KGE149" s="284"/>
      <c r="KGF149" s="284"/>
      <c r="KGG149" s="284"/>
      <c r="KGH149" s="284"/>
      <c r="KGI149" s="284"/>
      <c r="KGJ149" s="284"/>
      <c r="KGK149" s="284"/>
      <c r="KGL149" s="284"/>
      <c r="KGM149" s="284"/>
      <c r="KGN149" s="284"/>
      <c r="KGO149" s="284"/>
      <c r="KGP149" s="284"/>
      <c r="KGQ149" s="284"/>
      <c r="KGR149" s="284"/>
      <c r="KGS149" s="284"/>
      <c r="KGT149" s="284"/>
      <c r="KGU149" s="284"/>
      <c r="KGV149" s="284"/>
      <c r="KGW149" s="284"/>
      <c r="KGX149" s="284"/>
      <c r="KGY149" s="284"/>
      <c r="KGZ149" s="284"/>
      <c r="KHA149" s="284"/>
      <c r="KHB149" s="284"/>
      <c r="KHC149" s="284"/>
      <c r="KHD149" s="284"/>
      <c r="KHE149" s="284"/>
      <c r="KHF149" s="284"/>
      <c r="KHG149" s="284"/>
      <c r="KHH149" s="284"/>
      <c r="KHI149" s="284"/>
      <c r="KHJ149" s="284"/>
      <c r="KHK149" s="284"/>
      <c r="KHL149" s="284"/>
      <c r="KHM149" s="284"/>
      <c r="KHN149" s="284"/>
      <c r="KHO149" s="284"/>
      <c r="KHP149" s="284"/>
      <c r="KHQ149" s="284"/>
      <c r="KHR149" s="284"/>
      <c r="KHS149" s="284"/>
      <c r="KHT149" s="284"/>
      <c r="KHU149" s="284"/>
      <c r="KHV149" s="284"/>
      <c r="KHW149" s="284"/>
      <c r="KHX149" s="284"/>
      <c r="KHY149" s="284"/>
      <c r="KHZ149" s="284"/>
      <c r="KIA149" s="284"/>
      <c r="KIB149" s="284"/>
      <c r="KIC149" s="284"/>
      <c r="KID149" s="284"/>
      <c r="KIE149" s="284"/>
      <c r="KIF149" s="284"/>
      <c r="KIG149" s="284"/>
      <c r="KIH149" s="284"/>
      <c r="KII149" s="284"/>
      <c r="KIJ149" s="284"/>
      <c r="KIK149" s="284"/>
      <c r="KIL149" s="284"/>
      <c r="KIM149" s="284"/>
      <c r="KIN149" s="284"/>
      <c r="KIO149" s="284"/>
      <c r="KIP149" s="284"/>
      <c r="KIQ149" s="284"/>
      <c r="KIR149" s="284"/>
      <c r="KIS149" s="284"/>
      <c r="KIT149" s="284"/>
      <c r="KIU149" s="284"/>
      <c r="KIV149" s="284"/>
      <c r="KIW149" s="284"/>
      <c r="KIX149" s="284"/>
      <c r="KIY149" s="284"/>
      <c r="KIZ149" s="284"/>
      <c r="KJA149" s="284"/>
      <c r="KJB149" s="284"/>
      <c r="KJC149" s="284"/>
      <c r="KJD149" s="284"/>
      <c r="KJE149" s="284"/>
      <c r="KJF149" s="284"/>
      <c r="KJG149" s="284"/>
      <c r="KJH149" s="284"/>
      <c r="KJI149" s="284"/>
      <c r="KJJ149" s="284"/>
      <c r="KJK149" s="284"/>
      <c r="KJL149" s="284"/>
      <c r="KJM149" s="284"/>
      <c r="KJN149" s="284"/>
      <c r="KJO149" s="284"/>
      <c r="KJP149" s="284"/>
      <c r="KJQ149" s="284"/>
      <c r="KJR149" s="284"/>
      <c r="KJS149" s="284"/>
      <c r="KJT149" s="284"/>
      <c r="KJU149" s="284"/>
      <c r="KJV149" s="284"/>
      <c r="KJW149" s="284"/>
      <c r="KJX149" s="284"/>
      <c r="KJY149" s="284"/>
      <c r="KJZ149" s="284"/>
      <c r="KKA149" s="284"/>
      <c r="KKB149" s="284"/>
      <c r="KKC149" s="284"/>
      <c r="KKD149" s="284"/>
      <c r="KKE149" s="284"/>
      <c r="KKF149" s="284"/>
      <c r="KKG149" s="284"/>
      <c r="KKH149" s="284"/>
      <c r="KKI149" s="284"/>
      <c r="KKJ149" s="284"/>
      <c r="KKK149" s="284"/>
      <c r="KKL149" s="284"/>
      <c r="KKM149" s="284"/>
      <c r="KKN149" s="284"/>
      <c r="KKO149" s="284"/>
      <c r="KKP149" s="284"/>
      <c r="KKQ149" s="284"/>
      <c r="KKR149" s="284"/>
      <c r="KKS149" s="284"/>
      <c r="KKT149" s="284"/>
      <c r="KKU149" s="284"/>
      <c r="KKV149" s="284"/>
      <c r="KKW149" s="284"/>
      <c r="KKX149" s="284"/>
      <c r="KKY149" s="284"/>
      <c r="KKZ149" s="284"/>
      <c r="KLA149" s="284"/>
      <c r="KLB149" s="284"/>
      <c r="KLC149" s="284"/>
      <c r="KLD149" s="284"/>
      <c r="KLE149" s="284"/>
      <c r="KLF149" s="284"/>
      <c r="KLG149" s="284"/>
      <c r="KLH149" s="284"/>
      <c r="KLI149" s="284"/>
      <c r="KLJ149" s="284"/>
      <c r="KLK149" s="284"/>
      <c r="KLL149" s="284"/>
      <c r="KLM149" s="284"/>
      <c r="KLN149" s="284"/>
      <c r="KLO149" s="284"/>
      <c r="KLP149" s="284"/>
      <c r="KLQ149" s="284"/>
      <c r="KLR149" s="284"/>
      <c r="KLS149" s="284"/>
      <c r="KLT149" s="284"/>
      <c r="KLU149" s="284"/>
      <c r="KLV149" s="284"/>
      <c r="KLW149" s="284"/>
      <c r="KLX149" s="284"/>
      <c r="KLY149" s="284"/>
      <c r="KLZ149" s="284"/>
      <c r="KMA149" s="284"/>
      <c r="KMB149" s="284"/>
      <c r="KMC149" s="284"/>
      <c r="KMD149" s="284"/>
      <c r="KME149" s="284"/>
      <c r="KMF149" s="284"/>
      <c r="KMG149" s="284"/>
      <c r="KMH149" s="284"/>
      <c r="KMI149" s="284"/>
      <c r="KMJ149" s="284"/>
      <c r="KMK149" s="284"/>
      <c r="KML149" s="284"/>
      <c r="KMM149" s="284"/>
      <c r="KMN149" s="284"/>
      <c r="KMO149" s="284"/>
      <c r="KMP149" s="284"/>
      <c r="KMQ149" s="284"/>
      <c r="KMR149" s="284"/>
      <c r="KMS149" s="284"/>
      <c r="KMT149" s="284"/>
      <c r="KMU149" s="284"/>
      <c r="KMV149" s="284"/>
      <c r="KMW149" s="284"/>
      <c r="KMX149" s="284"/>
      <c r="KMY149" s="284"/>
      <c r="KMZ149" s="284"/>
      <c r="KNA149" s="284"/>
      <c r="KNB149" s="284"/>
      <c r="KNC149" s="284"/>
      <c r="KND149" s="284"/>
      <c r="KNE149" s="284"/>
      <c r="KNF149" s="284"/>
      <c r="KNG149" s="284"/>
      <c r="KNH149" s="284"/>
      <c r="KNI149" s="284"/>
      <c r="KNJ149" s="284"/>
      <c r="KNK149" s="284"/>
      <c r="KNL149" s="284"/>
      <c r="KNM149" s="284"/>
      <c r="KNN149" s="284"/>
      <c r="KNO149" s="284"/>
      <c r="KNP149" s="284"/>
      <c r="KNQ149" s="284"/>
      <c r="KNR149" s="284"/>
      <c r="KNS149" s="284"/>
      <c r="KNT149" s="284"/>
      <c r="KNU149" s="284"/>
      <c r="KNV149" s="284"/>
      <c r="KNW149" s="284"/>
      <c r="KNX149" s="284"/>
      <c r="KNY149" s="284"/>
      <c r="KNZ149" s="284"/>
      <c r="KOA149" s="284"/>
      <c r="KOB149" s="284"/>
      <c r="KOC149" s="284"/>
      <c r="KOD149" s="284"/>
      <c r="KOE149" s="284"/>
      <c r="KOF149" s="284"/>
      <c r="KOG149" s="284"/>
      <c r="KOH149" s="284"/>
      <c r="KOI149" s="284"/>
      <c r="KOJ149" s="284"/>
      <c r="KOK149" s="284"/>
      <c r="KOL149" s="284"/>
      <c r="KOM149" s="284"/>
      <c r="KON149" s="284"/>
      <c r="KOO149" s="284"/>
      <c r="KOP149" s="284"/>
      <c r="KOQ149" s="284"/>
      <c r="KOR149" s="284"/>
      <c r="KOS149" s="284"/>
      <c r="KOT149" s="284"/>
      <c r="KOU149" s="284"/>
      <c r="KOV149" s="284"/>
      <c r="KOW149" s="284"/>
      <c r="KOX149" s="284"/>
      <c r="KOY149" s="284"/>
      <c r="KOZ149" s="284"/>
      <c r="KPA149" s="284"/>
      <c r="KPB149" s="284"/>
      <c r="KPC149" s="284"/>
      <c r="KPD149" s="284"/>
      <c r="KPE149" s="284"/>
      <c r="KPF149" s="284"/>
      <c r="KPG149" s="284"/>
      <c r="KPH149" s="284"/>
      <c r="KPI149" s="284"/>
      <c r="KPJ149" s="284"/>
      <c r="KPK149" s="284"/>
      <c r="KPL149" s="284"/>
      <c r="KPM149" s="284"/>
      <c r="KPN149" s="284"/>
      <c r="KPO149" s="284"/>
      <c r="KPP149" s="284"/>
      <c r="KPQ149" s="284"/>
      <c r="KPR149" s="284"/>
      <c r="KPS149" s="284"/>
      <c r="KPT149" s="284"/>
      <c r="KPU149" s="284"/>
      <c r="KPV149" s="284"/>
      <c r="KPW149" s="284"/>
      <c r="KPX149" s="284"/>
      <c r="KPY149" s="284"/>
      <c r="KPZ149" s="284"/>
      <c r="KQA149" s="284"/>
      <c r="KQB149" s="284"/>
      <c r="KQC149" s="284"/>
      <c r="KQD149" s="284"/>
      <c r="KQE149" s="284"/>
      <c r="KQF149" s="284"/>
      <c r="KQG149" s="284"/>
      <c r="KQH149" s="284"/>
      <c r="KQI149" s="284"/>
      <c r="KQJ149" s="284"/>
      <c r="KQK149" s="284"/>
      <c r="KQL149" s="284"/>
      <c r="KQM149" s="284"/>
      <c r="KQN149" s="284"/>
      <c r="KQO149" s="284"/>
      <c r="KQP149" s="284"/>
      <c r="KQQ149" s="284"/>
      <c r="KQR149" s="284"/>
      <c r="KQS149" s="284"/>
      <c r="KQT149" s="284"/>
      <c r="KQU149" s="284"/>
      <c r="KQV149" s="284"/>
      <c r="KQW149" s="284"/>
      <c r="KQX149" s="284"/>
      <c r="KQY149" s="284"/>
      <c r="KQZ149" s="284"/>
      <c r="KRA149" s="284"/>
      <c r="KRB149" s="284"/>
      <c r="KRC149" s="284"/>
      <c r="KRD149" s="284"/>
      <c r="KRE149" s="284"/>
      <c r="KRF149" s="284"/>
      <c r="KRG149" s="284"/>
      <c r="KRH149" s="284"/>
      <c r="KRI149" s="284"/>
      <c r="KRJ149" s="284"/>
      <c r="KRK149" s="284"/>
      <c r="KRL149" s="284"/>
      <c r="KRM149" s="284"/>
      <c r="KRN149" s="284"/>
      <c r="KRO149" s="284"/>
      <c r="KRP149" s="284"/>
      <c r="KRQ149" s="284"/>
      <c r="KRR149" s="284"/>
      <c r="KRS149" s="284"/>
      <c r="KRT149" s="284"/>
      <c r="KRU149" s="284"/>
      <c r="KRV149" s="284"/>
      <c r="KRW149" s="284"/>
      <c r="KRX149" s="284"/>
      <c r="KRY149" s="284"/>
      <c r="KRZ149" s="284"/>
      <c r="KSA149" s="284"/>
      <c r="KSB149" s="284"/>
      <c r="KSC149" s="284"/>
      <c r="KSD149" s="284"/>
      <c r="KSE149" s="284"/>
      <c r="KSF149" s="284"/>
      <c r="KSG149" s="284"/>
      <c r="KSH149" s="284"/>
      <c r="KSI149" s="284"/>
      <c r="KSJ149" s="284"/>
      <c r="KSK149" s="284"/>
      <c r="KSL149" s="284"/>
      <c r="KSM149" s="284"/>
      <c r="KSN149" s="284"/>
      <c r="KSO149" s="284"/>
      <c r="KSP149" s="284"/>
      <c r="KSQ149" s="284"/>
      <c r="KSR149" s="284"/>
      <c r="KSS149" s="284"/>
      <c r="KST149" s="284"/>
      <c r="KSU149" s="284"/>
      <c r="KSV149" s="284"/>
      <c r="KSW149" s="284"/>
      <c r="KSX149" s="284"/>
      <c r="KSY149" s="284"/>
      <c r="KSZ149" s="284"/>
      <c r="KTA149" s="284"/>
      <c r="KTB149" s="284"/>
      <c r="KTC149" s="284"/>
      <c r="KTD149" s="284"/>
      <c r="KTE149" s="284"/>
      <c r="KTF149" s="284"/>
      <c r="KTG149" s="284"/>
      <c r="KTH149" s="284"/>
      <c r="KTI149" s="284"/>
      <c r="KTJ149" s="284"/>
      <c r="KTK149" s="284"/>
      <c r="KTL149" s="284"/>
      <c r="KTM149" s="284"/>
      <c r="KTN149" s="284"/>
      <c r="KTO149" s="284"/>
      <c r="KTP149" s="284"/>
      <c r="KTQ149" s="284"/>
      <c r="KTR149" s="284"/>
      <c r="KTS149" s="284"/>
      <c r="KTT149" s="284"/>
      <c r="KTU149" s="284"/>
      <c r="KTV149" s="284"/>
      <c r="KTW149" s="284"/>
      <c r="KTX149" s="284"/>
      <c r="KTY149" s="284"/>
      <c r="KTZ149" s="284"/>
      <c r="KUA149" s="284"/>
      <c r="KUB149" s="284"/>
      <c r="KUC149" s="284"/>
      <c r="KUD149" s="284"/>
      <c r="KUE149" s="284"/>
      <c r="KUF149" s="284"/>
      <c r="KUG149" s="284"/>
      <c r="KUH149" s="284"/>
      <c r="KUI149" s="284"/>
      <c r="KUJ149" s="284"/>
      <c r="KUK149" s="284"/>
      <c r="KUL149" s="284"/>
      <c r="KUM149" s="284"/>
      <c r="KUN149" s="284"/>
      <c r="KUO149" s="284"/>
      <c r="KUP149" s="284"/>
      <c r="KUQ149" s="284"/>
      <c r="KUR149" s="284"/>
      <c r="KUS149" s="284"/>
      <c r="KUT149" s="284"/>
      <c r="KUU149" s="284"/>
      <c r="KUV149" s="284"/>
      <c r="KUW149" s="284"/>
      <c r="KUX149" s="284"/>
      <c r="KUY149" s="284"/>
      <c r="KUZ149" s="284"/>
      <c r="KVA149" s="284"/>
      <c r="KVB149" s="284"/>
      <c r="KVC149" s="284"/>
      <c r="KVD149" s="284"/>
      <c r="KVE149" s="284"/>
      <c r="KVF149" s="284"/>
      <c r="KVG149" s="284"/>
      <c r="KVH149" s="284"/>
      <c r="KVI149" s="284"/>
      <c r="KVJ149" s="284"/>
      <c r="KVK149" s="284"/>
      <c r="KVL149" s="284"/>
      <c r="KVM149" s="284"/>
      <c r="KVN149" s="284"/>
      <c r="KVO149" s="284"/>
      <c r="KVP149" s="284"/>
      <c r="KVQ149" s="284"/>
      <c r="KVR149" s="284"/>
      <c r="KVS149" s="284"/>
      <c r="KVT149" s="284"/>
      <c r="KVU149" s="284"/>
      <c r="KVV149" s="284"/>
      <c r="KVW149" s="284"/>
      <c r="KVX149" s="284"/>
      <c r="KVY149" s="284"/>
      <c r="KVZ149" s="284"/>
      <c r="KWA149" s="284"/>
      <c r="KWB149" s="284"/>
      <c r="KWC149" s="284"/>
      <c r="KWD149" s="284"/>
      <c r="KWE149" s="284"/>
      <c r="KWF149" s="284"/>
      <c r="KWG149" s="284"/>
      <c r="KWH149" s="284"/>
      <c r="KWI149" s="284"/>
      <c r="KWJ149" s="284"/>
      <c r="KWK149" s="284"/>
      <c r="KWL149" s="284"/>
      <c r="KWM149" s="284"/>
      <c r="KWN149" s="284"/>
      <c r="KWO149" s="284"/>
      <c r="KWP149" s="284"/>
      <c r="KWQ149" s="284"/>
      <c r="KWR149" s="284"/>
      <c r="KWS149" s="284"/>
      <c r="KWT149" s="284"/>
      <c r="KWU149" s="284"/>
      <c r="KWV149" s="284"/>
      <c r="KWW149" s="284"/>
      <c r="KWX149" s="284"/>
      <c r="KWY149" s="284"/>
      <c r="KWZ149" s="284"/>
      <c r="KXA149" s="284"/>
      <c r="KXB149" s="284"/>
      <c r="KXC149" s="284"/>
      <c r="KXD149" s="284"/>
      <c r="KXE149" s="284"/>
      <c r="KXF149" s="284"/>
      <c r="KXG149" s="284"/>
      <c r="KXH149" s="284"/>
      <c r="KXI149" s="284"/>
      <c r="KXJ149" s="284"/>
      <c r="KXK149" s="284"/>
      <c r="KXL149" s="284"/>
      <c r="KXM149" s="284"/>
      <c r="KXN149" s="284"/>
      <c r="KXO149" s="284"/>
      <c r="KXP149" s="284"/>
      <c r="KXQ149" s="284"/>
      <c r="KXR149" s="284"/>
      <c r="KXS149" s="284"/>
      <c r="KXT149" s="284"/>
      <c r="KXU149" s="284"/>
      <c r="KXV149" s="284"/>
      <c r="KXW149" s="284"/>
      <c r="KXX149" s="284"/>
      <c r="KXY149" s="284"/>
      <c r="KXZ149" s="284"/>
      <c r="KYA149" s="284"/>
      <c r="KYB149" s="284"/>
      <c r="KYC149" s="284"/>
      <c r="KYD149" s="284"/>
      <c r="KYE149" s="284"/>
      <c r="KYF149" s="284"/>
      <c r="KYG149" s="284"/>
      <c r="KYH149" s="284"/>
      <c r="KYI149" s="284"/>
      <c r="KYJ149" s="284"/>
      <c r="KYK149" s="284"/>
      <c r="KYL149" s="284"/>
      <c r="KYM149" s="284"/>
      <c r="KYN149" s="284"/>
      <c r="KYO149" s="284"/>
      <c r="KYP149" s="284"/>
      <c r="KYQ149" s="284"/>
      <c r="KYR149" s="284"/>
      <c r="KYS149" s="284"/>
      <c r="KYT149" s="284"/>
      <c r="KYU149" s="284"/>
      <c r="KYV149" s="284"/>
      <c r="KYW149" s="284"/>
      <c r="KYX149" s="284"/>
      <c r="KYY149" s="284"/>
      <c r="KYZ149" s="284"/>
      <c r="KZA149" s="284"/>
      <c r="KZB149" s="284"/>
      <c r="KZC149" s="284"/>
      <c r="KZD149" s="284"/>
      <c r="KZE149" s="284"/>
      <c r="KZF149" s="284"/>
      <c r="KZG149" s="284"/>
      <c r="KZH149" s="284"/>
      <c r="KZI149" s="284"/>
      <c r="KZJ149" s="284"/>
      <c r="KZK149" s="284"/>
      <c r="KZL149" s="284"/>
      <c r="KZM149" s="284"/>
      <c r="KZN149" s="284"/>
      <c r="KZO149" s="284"/>
      <c r="KZP149" s="284"/>
      <c r="KZQ149" s="284"/>
      <c r="KZR149" s="284"/>
      <c r="KZS149" s="284"/>
      <c r="KZT149" s="284"/>
      <c r="KZU149" s="284"/>
      <c r="KZV149" s="284"/>
      <c r="KZW149" s="284"/>
      <c r="KZX149" s="284"/>
      <c r="KZY149" s="284"/>
      <c r="KZZ149" s="284"/>
      <c r="LAA149" s="284"/>
      <c r="LAB149" s="284"/>
      <c r="LAC149" s="284"/>
      <c r="LAD149" s="284"/>
      <c r="LAE149" s="284"/>
      <c r="LAF149" s="284"/>
      <c r="LAG149" s="284"/>
      <c r="LAH149" s="284"/>
      <c r="LAI149" s="284"/>
      <c r="LAJ149" s="284"/>
      <c r="LAK149" s="284"/>
      <c r="LAL149" s="284"/>
      <c r="LAM149" s="284"/>
      <c r="LAN149" s="284"/>
      <c r="LAO149" s="284"/>
      <c r="LAP149" s="284"/>
      <c r="LAQ149" s="284"/>
      <c r="LAR149" s="284"/>
      <c r="LAS149" s="284"/>
      <c r="LAT149" s="284"/>
      <c r="LAU149" s="284"/>
      <c r="LAV149" s="284"/>
      <c r="LAW149" s="284"/>
      <c r="LAX149" s="284"/>
      <c r="LAY149" s="284"/>
      <c r="LAZ149" s="284"/>
      <c r="LBA149" s="284"/>
      <c r="LBB149" s="284"/>
      <c r="LBC149" s="284"/>
      <c r="LBD149" s="284"/>
      <c r="LBE149" s="284"/>
      <c r="LBF149" s="284"/>
      <c r="LBG149" s="284"/>
      <c r="LBH149" s="284"/>
      <c r="LBI149" s="284"/>
      <c r="LBJ149" s="284"/>
      <c r="LBK149" s="284"/>
      <c r="LBL149" s="284"/>
      <c r="LBM149" s="284"/>
      <c r="LBN149" s="284"/>
      <c r="LBO149" s="284"/>
      <c r="LBP149" s="284"/>
      <c r="LBQ149" s="284"/>
      <c r="LBR149" s="284"/>
      <c r="LBS149" s="284"/>
      <c r="LBT149" s="284"/>
      <c r="LBU149" s="284"/>
      <c r="LBV149" s="284"/>
      <c r="LBW149" s="284"/>
      <c r="LBX149" s="284"/>
      <c r="LBY149" s="284"/>
      <c r="LBZ149" s="284"/>
      <c r="LCA149" s="284"/>
      <c r="LCB149" s="284"/>
      <c r="LCC149" s="284"/>
      <c r="LCD149" s="284"/>
      <c r="LCE149" s="284"/>
      <c r="LCF149" s="284"/>
      <c r="LCG149" s="284"/>
      <c r="LCH149" s="284"/>
      <c r="LCI149" s="284"/>
      <c r="LCJ149" s="284"/>
      <c r="LCK149" s="284"/>
      <c r="LCL149" s="284"/>
      <c r="LCM149" s="284"/>
      <c r="LCN149" s="284"/>
      <c r="LCO149" s="284"/>
      <c r="LCP149" s="284"/>
      <c r="LCQ149" s="284"/>
      <c r="LCR149" s="284"/>
      <c r="LCS149" s="284"/>
      <c r="LCT149" s="284"/>
      <c r="LCU149" s="284"/>
      <c r="LCV149" s="284"/>
      <c r="LCW149" s="284"/>
      <c r="LCX149" s="284"/>
      <c r="LCY149" s="284"/>
      <c r="LCZ149" s="284"/>
      <c r="LDA149" s="284"/>
      <c r="LDB149" s="284"/>
      <c r="LDC149" s="284"/>
      <c r="LDD149" s="284"/>
      <c r="LDE149" s="284"/>
      <c r="LDF149" s="284"/>
      <c r="LDG149" s="284"/>
      <c r="LDH149" s="284"/>
      <c r="LDI149" s="284"/>
      <c r="LDJ149" s="284"/>
      <c r="LDK149" s="284"/>
      <c r="LDL149" s="284"/>
      <c r="LDM149" s="284"/>
      <c r="LDN149" s="284"/>
      <c r="LDO149" s="284"/>
      <c r="LDP149" s="284"/>
      <c r="LDQ149" s="284"/>
      <c r="LDR149" s="284"/>
      <c r="LDS149" s="284"/>
      <c r="LDT149" s="284"/>
      <c r="LDU149" s="284"/>
      <c r="LDV149" s="284"/>
      <c r="LDW149" s="284"/>
      <c r="LDX149" s="284"/>
      <c r="LDY149" s="284"/>
      <c r="LDZ149" s="284"/>
      <c r="LEA149" s="284"/>
      <c r="LEB149" s="284"/>
      <c r="LEC149" s="284"/>
      <c r="LED149" s="284"/>
      <c r="LEE149" s="284"/>
      <c r="LEF149" s="284"/>
      <c r="LEG149" s="284"/>
      <c r="LEH149" s="284"/>
      <c r="LEI149" s="284"/>
      <c r="LEJ149" s="284"/>
      <c r="LEK149" s="284"/>
      <c r="LEL149" s="284"/>
      <c r="LEM149" s="284"/>
      <c r="LEN149" s="284"/>
      <c r="LEO149" s="284"/>
      <c r="LEP149" s="284"/>
      <c r="LEQ149" s="284"/>
      <c r="LER149" s="284"/>
      <c r="LES149" s="284"/>
      <c r="LET149" s="284"/>
      <c r="LEU149" s="284"/>
      <c r="LEV149" s="284"/>
      <c r="LEW149" s="284"/>
      <c r="LEX149" s="284"/>
      <c r="LEY149" s="284"/>
      <c r="LEZ149" s="284"/>
      <c r="LFA149" s="284"/>
      <c r="LFB149" s="284"/>
      <c r="LFC149" s="284"/>
      <c r="LFD149" s="284"/>
      <c r="LFE149" s="284"/>
      <c r="LFF149" s="284"/>
      <c r="LFG149" s="284"/>
      <c r="LFH149" s="284"/>
      <c r="LFI149" s="284"/>
      <c r="LFJ149" s="284"/>
      <c r="LFK149" s="284"/>
      <c r="LFL149" s="284"/>
      <c r="LFM149" s="284"/>
      <c r="LFN149" s="284"/>
      <c r="LFO149" s="284"/>
      <c r="LFP149" s="284"/>
      <c r="LFQ149" s="284"/>
      <c r="LFR149" s="284"/>
      <c r="LFS149" s="284"/>
      <c r="LFT149" s="284"/>
      <c r="LFU149" s="284"/>
      <c r="LFV149" s="284"/>
      <c r="LFW149" s="284"/>
      <c r="LFX149" s="284"/>
      <c r="LFY149" s="284"/>
      <c r="LFZ149" s="284"/>
      <c r="LGA149" s="284"/>
      <c r="LGB149" s="284"/>
      <c r="LGC149" s="284"/>
      <c r="LGD149" s="284"/>
      <c r="LGE149" s="284"/>
      <c r="LGF149" s="284"/>
      <c r="LGG149" s="284"/>
      <c r="LGH149" s="284"/>
      <c r="LGI149" s="284"/>
      <c r="LGJ149" s="284"/>
      <c r="LGK149" s="284"/>
      <c r="LGL149" s="284"/>
      <c r="LGM149" s="284"/>
      <c r="LGN149" s="284"/>
      <c r="LGO149" s="284"/>
      <c r="LGP149" s="284"/>
      <c r="LGQ149" s="284"/>
      <c r="LGR149" s="284"/>
      <c r="LGS149" s="284"/>
      <c r="LGT149" s="284"/>
      <c r="LGU149" s="284"/>
      <c r="LGV149" s="284"/>
      <c r="LGW149" s="284"/>
      <c r="LGX149" s="284"/>
      <c r="LGY149" s="284"/>
      <c r="LGZ149" s="284"/>
      <c r="LHA149" s="284"/>
      <c r="LHB149" s="284"/>
      <c r="LHC149" s="284"/>
      <c r="LHD149" s="284"/>
      <c r="LHE149" s="284"/>
      <c r="LHF149" s="284"/>
      <c r="LHG149" s="284"/>
      <c r="LHH149" s="284"/>
      <c r="LHI149" s="284"/>
      <c r="LHJ149" s="284"/>
      <c r="LHK149" s="284"/>
      <c r="LHL149" s="284"/>
      <c r="LHM149" s="284"/>
      <c r="LHN149" s="284"/>
      <c r="LHO149" s="284"/>
      <c r="LHP149" s="284"/>
      <c r="LHQ149" s="284"/>
      <c r="LHR149" s="284"/>
      <c r="LHS149" s="284"/>
      <c r="LHT149" s="284"/>
      <c r="LHU149" s="284"/>
      <c r="LHV149" s="284"/>
      <c r="LHW149" s="284"/>
      <c r="LHX149" s="284"/>
      <c r="LHY149" s="284"/>
      <c r="LHZ149" s="284"/>
      <c r="LIA149" s="284"/>
      <c r="LIB149" s="284"/>
      <c r="LIC149" s="284"/>
      <c r="LID149" s="284"/>
      <c r="LIE149" s="284"/>
      <c r="LIF149" s="284"/>
      <c r="LIG149" s="284"/>
      <c r="LIH149" s="284"/>
      <c r="LII149" s="284"/>
      <c r="LIJ149" s="284"/>
      <c r="LIK149" s="284"/>
      <c r="LIL149" s="284"/>
      <c r="LIM149" s="284"/>
      <c r="LIN149" s="284"/>
      <c r="LIO149" s="284"/>
      <c r="LIP149" s="284"/>
      <c r="LIQ149" s="284"/>
      <c r="LIR149" s="284"/>
      <c r="LIS149" s="284"/>
      <c r="LIT149" s="284"/>
      <c r="LIU149" s="284"/>
      <c r="LIV149" s="284"/>
      <c r="LIW149" s="284"/>
      <c r="LIX149" s="284"/>
      <c r="LIY149" s="284"/>
      <c r="LIZ149" s="284"/>
      <c r="LJA149" s="284"/>
      <c r="LJB149" s="284"/>
      <c r="LJC149" s="284"/>
      <c r="LJD149" s="284"/>
      <c r="LJE149" s="284"/>
      <c r="LJF149" s="284"/>
      <c r="LJG149" s="284"/>
      <c r="LJH149" s="284"/>
      <c r="LJI149" s="284"/>
      <c r="LJJ149" s="284"/>
      <c r="LJK149" s="284"/>
      <c r="LJL149" s="284"/>
      <c r="LJM149" s="284"/>
      <c r="LJN149" s="284"/>
      <c r="LJO149" s="284"/>
      <c r="LJP149" s="284"/>
      <c r="LJQ149" s="284"/>
      <c r="LJR149" s="284"/>
      <c r="LJS149" s="284"/>
      <c r="LJT149" s="284"/>
      <c r="LJU149" s="284"/>
      <c r="LJV149" s="284"/>
      <c r="LJW149" s="284"/>
      <c r="LJX149" s="284"/>
      <c r="LJY149" s="284"/>
      <c r="LJZ149" s="284"/>
      <c r="LKA149" s="284"/>
      <c r="LKB149" s="284"/>
      <c r="LKC149" s="284"/>
      <c r="LKD149" s="284"/>
      <c r="LKE149" s="284"/>
      <c r="LKF149" s="284"/>
      <c r="LKG149" s="284"/>
      <c r="LKH149" s="284"/>
      <c r="LKI149" s="284"/>
      <c r="LKJ149" s="284"/>
      <c r="LKK149" s="284"/>
      <c r="LKL149" s="284"/>
      <c r="LKM149" s="284"/>
      <c r="LKN149" s="284"/>
      <c r="LKO149" s="284"/>
      <c r="LKP149" s="284"/>
      <c r="LKQ149" s="284"/>
      <c r="LKR149" s="284"/>
      <c r="LKS149" s="284"/>
      <c r="LKT149" s="284"/>
      <c r="LKU149" s="284"/>
      <c r="LKV149" s="284"/>
      <c r="LKW149" s="284"/>
      <c r="LKX149" s="284"/>
      <c r="LKY149" s="284"/>
      <c r="LKZ149" s="284"/>
      <c r="LLA149" s="284"/>
      <c r="LLB149" s="284"/>
      <c r="LLC149" s="284"/>
      <c r="LLD149" s="284"/>
      <c r="LLE149" s="284"/>
      <c r="LLF149" s="284"/>
      <c r="LLG149" s="284"/>
      <c r="LLH149" s="284"/>
      <c r="LLI149" s="284"/>
      <c r="LLJ149" s="284"/>
      <c r="LLK149" s="284"/>
      <c r="LLL149" s="284"/>
      <c r="LLM149" s="284"/>
      <c r="LLN149" s="284"/>
      <c r="LLO149" s="284"/>
      <c r="LLP149" s="284"/>
      <c r="LLQ149" s="284"/>
      <c r="LLR149" s="284"/>
      <c r="LLS149" s="284"/>
      <c r="LLT149" s="284"/>
      <c r="LLU149" s="284"/>
      <c r="LLV149" s="284"/>
      <c r="LLW149" s="284"/>
      <c r="LLX149" s="284"/>
      <c r="LLY149" s="284"/>
      <c r="LLZ149" s="284"/>
      <c r="LMA149" s="284"/>
      <c r="LMB149" s="284"/>
      <c r="LMC149" s="284"/>
      <c r="LMD149" s="284"/>
      <c r="LME149" s="284"/>
      <c r="LMF149" s="284"/>
      <c r="LMG149" s="284"/>
      <c r="LMH149" s="284"/>
      <c r="LMI149" s="284"/>
      <c r="LMJ149" s="284"/>
      <c r="LMK149" s="284"/>
      <c r="LML149" s="284"/>
      <c r="LMM149" s="284"/>
      <c r="LMN149" s="284"/>
      <c r="LMO149" s="284"/>
      <c r="LMP149" s="284"/>
      <c r="LMQ149" s="284"/>
      <c r="LMR149" s="284"/>
      <c r="LMS149" s="284"/>
      <c r="LMT149" s="284"/>
      <c r="LMU149" s="284"/>
      <c r="LMV149" s="284"/>
      <c r="LMW149" s="284"/>
      <c r="LMX149" s="284"/>
      <c r="LMY149" s="284"/>
      <c r="LMZ149" s="284"/>
      <c r="LNA149" s="284"/>
      <c r="LNB149" s="284"/>
      <c r="LNC149" s="284"/>
      <c r="LND149" s="284"/>
      <c r="LNE149" s="284"/>
      <c r="LNF149" s="284"/>
      <c r="LNG149" s="284"/>
      <c r="LNH149" s="284"/>
      <c r="LNI149" s="284"/>
      <c r="LNJ149" s="284"/>
      <c r="LNK149" s="284"/>
      <c r="LNL149" s="284"/>
      <c r="LNM149" s="284"/>
      <c r="LNN149" s="284"/>
      <c r="LNO149" s="284"/>
      <c r="LNP149" s="284"/>
      <c r="LNQ149" s="284"/>
      <c r="LNR149" s="284"/>
      <c r="LNS149" s="284"/>
      <c r="LNT149" s="284"/>
      <c r="LNU149" s="284"/>
      <c r="LNV149" s="284"/>
      <c r="LNW149" s="284"/>
      <c r="LNX149" s="284"/>
      <c r="LNY149" s="284"/>
      <c r="LNZ149" s="284"/>
      <c r="LOA149" s="284"/>
      <c r="LOB149" s="284"/>
      <c r="LOC149" s="284"/>
      <c r="LOD149" s="284"/>
      <c r="LOE149" s="284"/>
      <c r="LOF149" s="284"/>
      <c r="LOG149" s="284"/>
      <c r="LOH149" s="284"/>
      <c r="LOI149" s="284"/>
      <c r="LOJ149" s="284"/>
      <c r="LOK149" s="284"/>
      <c r="LOL149" s="284"/>
      <c r="LOM149" s="284"/>
      <c r="LON149" s="284"/>
      <c r="LOO149" s="284"/>
      <c r="LOP149" s="284"/>
      <c r="LOQ149" s="284"/>
      <c r="LOR149" s="284"/>
      <c r="LOS149" s="284"/>
      <c r="LOT149" s="284"/>
      <c r="LOU149" s="284"/>
      <c r="LOV149" s="284"/>
      <c r="LOW149" s="284"/>
      <c r="LOX149" s="284"/>
      <c r="LOY149" s="284"/>
      <c r="LOZ149" s="284"/>
      <c r="LPA149" s="284"/>
      <c r="LPB149" s="284"/>
      <c r="LPC149" s="284"/>
      <c r="LPD149" s="284"/>
      <c r="LPE149" s="284"/>
      <c r="LPF149" s="284"/>
      <c r="LPG149" s="284"/>
      <c r="LPH149" s="284"/>
      <c r="LPI149" s="284"/>
      <c r="LPJ149" s="284"/>
      <c r="LPK149" s="284"/>
      <c r="LPL149" s="284"/>
      <c r="LPM149" s="284"/>
      <c r="LPN149" s="284"/>
      <c r="LPO149" s="284"/>
      <c r="LPP149" s="284"/>
      <c r="LPQ149" s="284"/>
      <c r="LPR149" s="284"/>
      <c r="LPS149" s="284"/>
      <c r="LPT149" s="284"/>
      <c r="LPU149" s="284"/>
      <c r="LPV149" s="284"/>
      <c r="LPW149" s="284"/>
      <c r="LPX149" s="284"/>
      <c r="LPY149" s="284"/>
      <c r="LPZ149" s="284"/>
      <c r="LQA149" s="284"/>
      <c r="LQB149" s="284"/>
      <c r="LQC149" s="284"/>
      <c r="LQD149" s="284"/>
      <c r="LQE149" s="284"/>
      <c r="LQF149" s="284"/>
      <c r="LQG149" s="284"/>
      <c r="LQH149" s="284"/>
      <c r="LQI149" s="284"/>
      <c r="LQJ149" s="284"/>
      <c r="LQK149" s="284"/>
      <c r="LQL149" s="284"/>
      <c r="LQM149" s="284"/>
      <c r="LQN149" s="284"/>
      <c r="LQO149" s="284"/>
      <c r="LQP149" s="284"/>
      <c r="LQQ149" s="284"/>
      <c r="LQR149" s="284"/>
      <c r="LQS149" s="284"/>
      <c r="LQT149" s="284"/>
      <c r="LQU149" s="284"/>
      <c r="LQV149" s="284"/>
      <c r="LQW149" s="284"/>
      <c r="LQX149" s="284"/>
      <c r="LQY149" s="284"/>
      <c r="LQZ149" s="284"/>
      <c r="LRA149" s="284"/>
      <c r="LRB149" s="284"/>
      <c r="LRC149" s="284"/>
      <c r="LRD149" s="284"/>
      <c r="LRE149" s="284"/>
      <c r="LRF149" s="284"/>
      <c r="LRG149" s="284"/>
      <c r="LRH149" s="284"/>
      <c r="LRI149" s="284"/>
      <c r="LRJ149" s="284"/>
      <c r="LRK149" s="284"/>
      <c r="LRL149" s="284"/>
      <c r="LRM149" s="284"/>
      <c r="LRN149" s="284"/>
      <c r="LRO149" s="284"/>
      <c r="LRP149" s="284"/>
      <c r="LRQ149" s="284"/>
      <c r="LRR149" s="284"/>
      <c r="LRS149" s="284"/>
      <c r="LRT149" s="284"/>
      <c r="LRU149" s="284"/>
      <c r="LRV149" s="284"/>
      <c r="LRW149" s="284"/>
      <c r="LRX149" s="284"/>
      <c r="LRY149" s="284"/>
      <c r="LRZ149" s="284"/>
      <c r="LSA149" s="284"/>
      <c r="LSB149" s="284"/>
      <c r="LSC149" s="284"/>
      <c r="LSD149" s="284"/>
      <c r="LSE149" s="284"/>
      <c r="LSF149" s="284"/>
      <c r="LSG149" s="284"/>
      <c r="LSH149" s="284"/>
      <c r="LSI149" s="284"/>
      <c r="LSJ149" s="284"/>
      <c r="LSK149" s="284"/>
      <c r="LSL149" s="284"/>
      <c r="LSM149" s="284"/>
      <c r="LSN149" s="284"/>
      <c r="LSO149" s="284"/>
      <c r="LSP149" s="284"/>
      <c r="LSQ149" s="284"/>
      <c r="LSR149" s="284"/>
      <c r="LSS149" s="284"/>
      <c r="LST149" s="284"/>
      <c r="LSU149" s="284"/>
      <c r="LSV149" s="284"/>
      <c r="LSW149" s="284"/>
      <c r="LSX149" s="284"/>
      <c r="LSY149" s="284"/>
      <c r="LSZ149" s="284"/>
      <c r="LTA149" s="284"/>
      <c r="LTB149" s="284"/>
      <c r="LTC149" s="284"/>
      <c r="LTD149" s="284"/>
      <c r="LTE149" s="284"/>
      <c r="LTF149" s="284"/>
      <c r="LTG149" s="284"/>
      <c r="LTH149" s="284"/>
      <c r="LTI149" s="284"/>
      <c r="LTJ149" s="284"/>
      <c r="LTK149" s="284"/>
      <c r="LTL149" s="284"/>
      <c r="LTM149" s="284"/>
      <c r="LTN149" s="284"/>
      <c r="LTO149" s="284"/>
      <c r="LTP149" s="284"/>
      <c r="LTQ149" s="284"/>
      <c r="LTR149" s="284"/>
      <c r="LTS149" s="284"/>
      <c r="LTT149" s="284"/>
      <c r="LTU149" s="284"/>
      <c r="LTV149" s="284"/>
      <c r="LTW149" s="284"/>
      <c r="LTX149" s="284"/>
      <c r="LTY149" s="284"/>
      <c r="LTZ149" s="284"/>
      <c r="LUA149" s="284"/>
      <c r="LUB149" s="284"/>
      <c r="LUC149" s="284"/>
      <c r="LUD149" s="284"/>
      <c r="LUE149" s="284"/>
      <c r="LUF149" s="284"/>
      <c r="LUG149" s="284"/>
      <c r="LUH149" s="284"/>
      <c r="LUI149" s="284"/>
      <c r="LUJ149" s="284"/>
      <c r="LUK149" s="284"/>
      <c r="LUL149" s="284"/>
      <c r="LUM149" s="284"/>
      <c r="LUN149" s="284"/>
      <c r="LUO149" s="284"/>
      <c r="LUP149" s="284"/>
      <c r="LUQ149" s="284"/>
      <c r="LUR149" s="284"/>
      <c r="LUS149" s="284"/>
      <c r="LUT149" s="284"/>
      <c r="LUU149" s="284"/>
      <c r="LUV149" s="284"/>
      <c r="LUW149" s="284"/>
      <c r="LUX149" s="284"/>
      <c r="LUY149" s="284"/>
      <c r="LUZ149" s="284"/>
      <c r="LVA149" s="284"/>
      <c r="LVB149" s="284"/>
      <c r="LVC149" s="284"/>
      <c r="LVD149" s="284"/>
      <c r="LVE149" s="284"/>
      <c r="LVF149" s="284"/>
      <c r="LVG149" s="284"/>
      <c r="LVH149" s="284"/>
      <c r="LVI149" s="284"/>
      <c r="LVJ149" s="284"/>
      <c r="LVK149" s="284"/>
      <c r="LVL149" s="284"/>
      <c r="LVM149" s="284"/>
      <c r="LVN149" s="284"/>
      <c r="LVO149" s="284"/>
      <c r="LVP149" s="284"/>
      <c r="LVQ149" s="284"/>
      <c r="LVR149" s="284"/>
      <c r="LVS149" s="284"/>
      <c r="LVT149" s="284"/>
      <c r="LVU149" s="284"/>
      <c r="LVV149" s="284"/>
      <c r="LVW149" s="284"/>
      <c r="LVX149" s="284"/>
      <c r="LVY149" s="284"/>
      <c r="LVZ149" s="284"/>
      <c r="LWA149" s="284"/>
      <c r="LWB149" s="284"/>
      <c r="LWC149" s="284"/>
      <c r="LWD149" s="284"/>
      <c r="LWE149" s="284"/>
      <c r="LWF149" s="284"/>
      <c r="LWG149" s="284"/>
      <c r="LWH149" s="284"/>
      <c r="LWI149" s="284"/>
      <c r="LWJ149" s="284"/>
      <c r="LWK149" s="284"/>
      <c r="LWL149" s="284"/>
      <c r="LWM149" s="284"/>
      <c r="LWN149" s="284"/>
      <c r="LWO149" s="284"/>
      <c r="LWP149" s="284"/>
      <c r="LWQ149" s="284"/>
      <c r="LWR149" s="284"/>
      <c r="LWS149" s="284"/>
      <c r="LWT149" s="284"/>
      <c r="LWU149" s="284"/>
      <c r="LWV149" s="284"/>
      <c r="LWW149" s="284"/>
      <c r="LWX149" s="284"/>
      <c r="LWY149" s="284"/>
      <c r="LWZ149" s="284"/>
      <c r="LXA149" s="284"/>
      <c r="LXB149" s="284"/>
      <c r="LXC149" s="284"/>
      <c r="LXD149" s="284"/>
      <c r="LXE149" s="284"/>
      <c r="LXF149" s="284"/>
      <c r="LXG149" s="284"/>
      <c r="LXH149" s="284"/>
      <c r="LXI149" s="284"/>
      <c r="LXJ149" s="284"/>
      <c r="LXK149" s="284"/>
      <c r="LXL149" s="284"/>
      <c r="LXM149" s="284"/>
      <c r="LXN149" s="284"/>
      <c r="LXO149" s="284"/>
      <c r="LXP149" s="284"/>
      <c r="LXQ149" s="284"/>
      <c r="LXR149" s="284"/>
      <c r="LXS149" s="284"/>
      <c r="LXT149" s="284"/>
      <c r="LXU149" s="284"/>
      <c r="LXV149" s="284"/>
      <c r="LXW149" s="284"/>
      <c r="LXX149" s="284"/>
      <c r="LXY149" s="284"/>
      <c r="LXZ149" s="284"/>
      <c r="LYA149" s="284"/>
      <c r="LYB149" s="284"/>
      <c r="LYC149" s="284"/>
      <c r="LYD149" s="284"/>
      <c r="LYE149" s="284"/>
      <c r="LYF149" s="284"/>
      <c r="LYG149" s="284"/>
      <c r="LYH149" s="284"/>
      <c r="LYI149" s="284"/>
      <c r="LYJ149" s="284"/>
      <c r="LYK149" s="284"/>
      <c r="LYL149" s="284"/>
      <c r="LYM149" s="284"/>
      <c r="LYN149" s="284"/>
      <c r="LYO149" s="284"/>
      <c r="LYP149" s="284"/>
      <c r="LYQ149" s="284"/>
      <c r="LYR149" s="284"/>
      <c r="LYS149" s="284"/>
      <c r="LYT149" s="284"/>
      <c r="LYU149" s="284"/>
      <c r="LYV149" s="284"/>
      <c r="LYW149" s="284"/>
      <c r="LYX149" s="284"/>
      <c r="LYY149" s="284"/>
      <c r="LYZ149" s="284"/>
      <c r="LZA149" s="284"/>
      <c r="LZB149" s="284"/>
      <c r="LZC149" s="284"/>
      <c r="LZD149" s="284"/>
      <c r="LZE149" s="284"/>
      <c r="LZF149" s="284"/>
      <c r="LZG149" s="284"/>
      <c r="LZH149" s="284"/>
      <c r="LZI149" s="284"/>
      <c r="LZJ149" s="284"/>
      <c r="LZK149" s="284"/>
      <c r="LZL149" s="284"/>
      <c r="LZM149" s="284"/>
      <c r="LZN149" s="284"/>
      <c r="LZO149" s="284"/>
      <c r="LZP149" s="284"/>
      <c r="LZQ149" s="284"/>
      <c r="LZR149" s="284"/>
      <c r="LZS149" s="284"/>
      <c r="LZT149" s="284"/>
      <c r="LZU149" s="284"/>
      <c r="LZV149" s="284"/>
      <c r="LZW149" s="284"/>
      <c r="LZX149" s="284"/>
      <c r="LZY149" s="284"/>
      <c r="LZZ149" s="284"/>
      <c r="MAA149" s="284"/>
      <c r="MAB149" s="284"/>
      <c r="MAC149" s="284"/>
      <c r="MAD149" s="284"/>
      <c r="MAE149" s="284"/>
      <c r="MAF149" s="284"/>
      <c r="MAG149" s="284"/>
      <c r="MAH149" s="284"/>
      <c r="MAI149" s="284"/>
      <c r="MAJ149" s="284"/>
      <c r="MAK149" s="284"/>
      <c r="MAL149" s="284"/>
      <c r="MAM149" s="284"/>
      <c r="MAN149" s="284"/>
      <c r="MAO149" s="284"/>
      <c r="MAP149" s="284"/>
      <c r="MAQ149" s="284"/>
      <c r="MAR149" s="284"/>
      <c r="MAS149" s="284"/>
      <c r="MAT149" s="284"/>
      <c r="MAU149" s="284"/>
      <c r="MAV149" s="284"/>
      <c r="MAW149" s="284"/>
      <c r="MAX149" s="284"/>
      <c r="MAY149" s="284"/>
      <c r="MAZ149" s="284"/>
      <c r="MBA149" s="284"/>
      <c r="MBB149" s="284"/>
      <c r="MBC149" s="284"/>
      <c r="MBD149" s="284"/>
      <c r="MBE149" s="284"/>
      <c r="MBF149" s="284"/>
      <c r="MBG149" s="284"/>
      <c r="MBH149" s="284"/>
      <c r="MBI149" s="284"/>
      <c r="MBJ149" s="284"/>
      <c r="MBK149" s="284"/>
      <c r="MBL149" s="284"/>
      <c r="MBM149" s="284"/>
      <c r="MBN149" s="284"/>
      <c r="MBO149" s="284"/>
      <c r="MBP149" s="284"/>
      <c r="MBQ149" s="284"/>
      <c r="MBR149" s="284"/>
      <c r="MBS149" s="284"/>
      <c r="MBT149" s="284"/>
      <c r="MBU149" s="284"/>
      <c r="MBV149" s="284"/>
      <c r="MBW149" s="284"/>
      <c r="MBX149" s="284"/>
      <c r="MBY149" s="284"/>
      <c r="MBZ149" s="284"/>
      <c r="MCA149" s="284"/>
      <c r="MCB149" s="284"/>
      <c r="MCC149" s="284"/>
      <c r="MCD149" s="284"/>
      <c r="MCE149" s="284"/>
      <c r="MCF149" s="284"/>
      <c r="MCG149" s="284"/>
      <c r="MCH149" s="284"/>
      <c r="MCI149" s="284"/>
      <c r="MCJ149" s="284"/>
      <c r="MCK149" s="284"/>
      <c r="MCL149" s="284"/>
      <c r="MCM149" s="284"/>
      <c r="MCN149" s="284"/>
      <c r="MCO149" s="284"/>
      <c r="MCP149" s="284"/>
      <c r="MCQ149" s="284"/>
      <c r="MCR149" s="284"/>
      <c r="MCS149" s="284"/>
      <c r="MCT149" s="284"/>
      <c r="MCU149" s="284"/>
      <c r="MCV149" s="284"/>
      <c r="MCW149" s="284"/>
      <c r="MCX149" s="284"/>
      <c r="MCY149" s="284"/>
      <c r="MCZ149" s="284"/>
      <c r="MDA149" s="284"/>
      <c r="MDB149" s="284"/>
      <c r="MDC149" s="284"/>
      <c r="MDD149" s="284"/>
      <c r="MDE149" s="284"/>
      <c r="MDF149" s="284"/>
      <c r="MDG149" s="284"/>
      <c r="MDH149" s="284"/>
      <c r="MDI149" s="284"/>
      <c r="MDJ149" s="284"/>
      <c r="MDK149" s="284"/>
      <c r="MDL149" s="284"/>
      <c r="MDM149" s="284"/>
      <c r="MDN149" s="284"/>
      <c r="MDO149" s="284"/>
      <c r="MDP149" s="284"/>
      <c r="MDQ149" s="284"/>
      <c r="MDR149" s="284"/>
      <c r="MDS149" s="284"/>
      <c r="MDT149" s="284"/>
      <c r="MDU149" s="284"/>
      <c r="MDV149" s="284"/>
      <c r="MDW149" s="284"/>
      <c r="MDX149" s="284"/>
      <c r="MDY149" s="284"/>
      <c r="MDZ149" s="284"/>
      <c r="MEA149" s="284"/>
      <c r="MEB149" s="284"/>
      <c r="MEC149" s="284"/>
      <c r="MED149" s="284"/>
      <c r="MEE149" s="284"/>
      <c r="MEF149" s="284"/>
      <c r="MEG149" s="284"/>
      <c r="MEH149" s="284"/>
      <c r="MEI149" s="284"/>
      <c r="MEJ149" s="284"/>
      <c r="MEK149" s="284"/>
      <c r="MEL149" s="284"/>
      <c r="MEM149" s="284"/>
      <c r="MEN149" s="284"/>
      <c r="MEO149" s="284"/>
      <c r="MEP149" s="284"/>
      <c r="MEQ149" s="284"/>
      <c r="MER149" s="284"/>
      <c r="MES149" s="284"/>
      <c r="MET149" s="284"/>
      <c r="MEU149" s="284"/>
      <c r="MEV149" s="284"/>
      <c r="MEW149" s="284"/>
      <c r="MEX149" s="284"/>
      <c r="MEY149" s="284"/>
      <c r="MEZ149" s="284"/>
      <c r="MFA149" s="284"/>
      <c r="MFB149" s="284"/>
      <c r="MFC149" s="284"/>
      <c r="MFD149" s="284"/>
      <c r="MFE149" s="284"/>
      <c r="MFF149" s="284"/>
      <c r="MFG149" s="284"/>
      <c r="MFH149" s="284"/>
      <c r="MFI149" s="284"/>
      <c r="MFJ149" s="284"/>
      <c r="MFK149" s="284"/>
      <c r="MFL149" s="284"/>
      <c r="MFM149" s="284"/>
      <c r="MFN149" s="284"/>
      <c r="MFO149" s="284"/>
      <c r="MFP149" s="284"/>
      <c r="MFQ149" s="284"/>
      <c r="MFR149" s="284"/>
      <c r="MFS149" s="284"/>
      <c r="MFT149" s="284"/>
      <c r="MFU149" s="284"/>
      <c r="MFV149" s="284"/>
      <c r="MFW149" s="284"/>
      <c r="MFX149" s="284"/>
      <c r="MFY149" s="284"/>
      <c r="MFZ149" s="284"/>
      <c r="MGA149" s="284"/>
      <c r="MGB149" s="284"/>
      <c r="MGC149" s="284"/>
      <c r="MGD149" s="284"/>
      <c r="MGE149" s="284"/>
      <c r="MGF149" s="284"/>
      <c r="MGG149" s="284"/>
      <c r="MGH149" s="284"/>
      <c r="MGI149" s="284"/>
      <c r="MGJ149" s="284"/>
      <c r="MGK149" s="284"/>
      <c r="MGL149" s="284"/>
      <c r="MGM149" s="284"/>
      <c r="MGN149" s="284"/>
      <c r="MGO149" s="284"/>
      <c r="MGP149" s="284"/>
      <c r="MGQ149" s="284"/>
      <c r="MGR149" s="284"/>
      <c r="MGS149" s="284"/>
      <c r="MGT149" s="284"/>
      <c r="MGU149" s="284"/>
      <c r="MGV149" s="284"/>
      <c r="MGW149" s="284"/>
      <c r="MGX149" s="284"/>
      <c r="MGY149" s="284"/>
      <c r="MGZ149" s="284"/>
      <c r="MHA149" s="284"/>
      <c r="MHB149" s="284"/>
      <c r="MHC149" s="284"/>
      <c r="MHD149" s="284"/>
      <c r="MHE149" s="284"/>
      <c r="MHF149" s="284"/>
      <c r="MHG149" s="284"/>
      <c r="MHH149" s="284"/>
      <c r="MHI149" s="284"/>
      <c r="MHJ149" s="284"/>
      <c r="MHK149" s="284"/>
      <c r="MHL149" s="284"/>
      <c r="MHM149" s="284"/>
      <c r="MHN149" s="284"/>
      <c r="MHO149" s="284"/>
      <c r="MHP149" s="284"/>
      <c r="MHQ149" s="284"/>
      <c r="MHR149" s="284"/>
      <c r="MHS149" s="284"/>
      <c r="MHT149" s="284"/>
      <c r="MHU149" s="284"/>
      <c r="MHV149" s="284"/>
      <c r="MHW149" s="284"/>
      <c r="MHX149" s="284"/>
      <c r="MHY149" s="284"/>
      <c r="MHZ149" s="284"/>
      <c r="MIA149" s="284"/>
      <c r="MIB149" s="284"/>
      <c r="MIC149" s="284"/>
      <c r="MID149" s="284"/>
      <c r="MIE149" s="284"/>
      <c r="MIF149" s="284"/>
      <c r="MIG149" s="284"/>
      <c r="MIH149" s="284"/>
      <c r="MII149" s="284"/>
      <c r="MIJ149" s="284"/>
      <c r="MIK149" s="284"/>
      <c r="MIL149" s="284"/>
      <c r="MIM149" s="284"/>
      <c r="MIN149" s="284"/>
      <c r="MIO149" s="284"/>
      <c r="MIP149" s="284"/>
      <c r="MIQ149" s="284"/>
      <c r="MIR149" s="284"/>
      <c r="MIS149" s="284"/>
      <c r="MIT149" s="284"/>
      <c r="MIU149" s="284"/>
      <c r="MIV149" s="284"/>
      <c r="MIW149" s="284"/>
      <c r="MIX149" s="284"/>
      <c r="MIY149" s="284"/>
      <c r="MIZ149" s="284"/>
      <c r="MJA149" s="284"/>
      <c r="MJB149" s="284"/>
      <c r="MJC149" s="284"/>
      <c r="MJD149" s="284"/>
      <c r="MJE149" s="284"/>
      <c r="MJF149" s="284"/>
      <c r="MJG149" s="284"/>
      <c r="MJH149" s="284"/>
      <c r="MJI149" s="284"/>
      <c r="MJJ149" s="284"/>
      <c r="MJK149" s="284"/>
      <c r="MJL149" s="284"/>
      <c r="MJM149" s="284"/>
      <c r="MJN149" s="284"/>
      <c r="MJO149" s="284"/>
      <c r="MJP149" s="284"/>
      <c r="MJQ149" s="284"/>
      <c r="MJR149" s="284"/>
      <c r="MJS149" s="284"/>
      <c r="MJT149" s="284"/>
      <c r="MJU149" s="284"/>
      <c r="MJV149" s="284"/>
      <c r="MJW149" s="284"/>
      <c r="MJX149" s="284"/>
      <c r="MJY149" s="284"/>
      <c r="MJZ149" s="284"/>
      <c r="MKA149" s="284"/>
      <c r="MKB149" s="284"/>
      <c r="MKC149" s="284"/>
      <c r="MKD149" s="284"/>
      <c r="MKE149" s="284"/>
      <c r="MKF149" s="284"/>
      <c r="MKG149" s="284"/>
      <c r="MKH149" s="284"/>
      <c r="MKI149" s="284"/>
      <c r="MKJ149" s="284"/>
      <c r="MKK149" s="284"/>
      <c r="MKL149" s="284"/>
      <c r="MKM149" s="284"/>
      <c r="MKN149" s="284"/>
      <c r="MKO149" s="284"/>
      <c r="MKP149" s="284"/>
      <c r="MKQ149" s="284"/>
      <c r="MKR149" s="284"/>
      <c r="MKS149" s="284"/>
      <c r="MKT149" s="284"/>
      <c r="MKU149" s="284"/>
      <c r="MKV149" s="284"/>
      <c r="MKW149" s="284"/>
      <c r="MKX149" s="284"/>
      <c r="MKY149" s="284"/>
      <c r="MKZ149" s="284"/>
      <c r="MLA149" s="284"/>
      <c r="MLB149" s="284"/>
      <c r="MLC149" s="284"/>
      <c r="MLD149" s="284"/>
      <c r="MLE149" s="284"/>
      <c r="MLF149" s="284"/>
      <c r="MLG149" s="284"/>
      <c r="MLH149" s="284"/>
      <c r="MLI149" s="284"/>
      <c r="MLJ149" s="284"/>
      <c r="MLK149" s="284"/>
      <c r="MLL149" s="284"/>
      <c r="MLM149" s="284"/>
      <c r="MLN149" s="284"/>
      <c r="MLO149" s="284"/>
      <c r="MLP149" s="284"/>
      <c r="MLQ149" s="284"/>
      <c r="MLR149" s="284"/>
      <c r="MLS149" s="284"/>
      <c r="MLT149" s="284"/>
      <c r="MLU149" s="284"/>
      <c r="MLV149" s="284"/>
      <c r="MLW149" s="284"/>
      <c r="MLX149" s="284"/>
      <c r="MLY149" s="284"/>
      <c r="MLZ149" s="284"/>
      <c r="MMA149" s="284"/>
      <c r="MMB149" s="284"/>
      <c r="MMC149" s="284"/>
      <c r="MMD149" s="284"/>
      <c r="MME149" s="284"/>
      <c r="MMF149" s="284"/>
      <c r="MMG149" s="284"/>
      <c r="MMH149" s="284"/>
      <c r="MMI149" s="284"/>
      <c r="MMJ149" s="284"/>
      <c r="MMK149" s="284"/>
      <c r="MML149" s="284"/>
      <c r="MMM149" s="284"/>
      <c r="MMN149" s="284"/>
      <c r="MMO149" s="284"/>
      <c r="MMP149" s="284"/>
      <c r="MMQ149" s="284"/>
      <c r="MMR149" s="284"/>
      <c r="MMS149" s="284"/>
      <c r="MMT149" s="284"/>
      <c r="MMU149" s="284"/>
      <c r="MMV149" s="284"/>
      <c r="MMW149" s="284"/>
      <c r="MMX149" s="284"/>
      <c r="MMY149" s="284"/>
      <c r="MMZ149" s="284"/>
      <c r="MNA149" s="284"/>
      <c r="MNB149" s="284"/>
      <c r="MNC149" s="284"/>
      <c r="MND149" s="284"/>
      <c r="MNE149" s="284"/>
      <c r="MNF149" s="284"/>
      <c r="MNG149" s="284"/>
      <c r="MNH149" s="284"/>
      <c r="MNI149" s="284"/>
      <c r="MNJ149" s="284"/>
      <c r="MNK149" s="284"/>
      <c r="MNL149" s="284"/>
      <c r="MNM149" s="284"/>
      <c r="MNN149" s="284"/>
      <c r="MNO149" s="284"/>
      <c r="MNP149" s="284"/>
      <c r="MNQ149" s="284"/>
      <c r="MNR149" s="284"/>
      <c r="MNS149" s="284"/>
      <c r="MNT149" s="284"/>
      <c r="MNU149" s="284"/>
      <c r="MNV149" s="284"/>
      <c r="MNW149" s="284"/>
      <c r="MNX149" s="284"/>
      <c r="MNY149" s="284"/>
      <c r="MNZ149" s="284"/>
      <c r="MOA149" s="284"/>
      <c r="MOB149" s="284"/>
      <c r="MOC149" s="284"/>
      <c r="MOD149" s="284"/>
      <c r="MOE149" s="284"/>
      <c r="MOF149" s="284"/>
      <c r="MOG149" s="284"/>
      <c r="MOH149" s="284"/>
      <c r="MOI149" s="284"/>
      <c r="MOJ149" s="284"/>
      <c r="MOK149" s="284"/>
      <c r="MOL149" s="284"/>
      <c r="MOM149" s="284"/>
      <c r="MON149" s="284"/>
      <c r="MOO149" s="284"/>
      <c r="MOP149" s="284"/>
      <c r="MOQ149" s="284"/>
      <c r="MOR149" s="284"/>
      <c r="MOS149" s="284"/>
      <c r="MOT149" s="284"/>
      <c r="MOU149" s="284"/>
      <c r="MOV149" s="284"/>
      <c r="MOW149" s="284"/>
      <c r="MOX149" s="284"/>
      <c r="MOY149" s="284"/>
      <c r="MOZ149" s="284"/>
      <c r="MPA149" s="284"/>
      <c r="MPB149" s="284"/>
      <c r="MPC149" s="284"/>
      <c r="MPD149" s="284"/>
      <c r="MPE149" s="284"/>
      <c r="MPF149" s="284"/>
      <c r="MPG149" s="284"/>
      <c r="MPH149" s="284"/>
      <c r="MPI149" s="284"/>
      <c r="MPJ149" s="284"/>
      <c r="MPK149" s="284"/>
      <c r="MPL149" s="284"/>
      <c r="MPM149" s="284"/>
      <c r="MPN149" s="284"/>
      <c r="MPO149" s="284"/>
      <c r="MPP149" s="284"/>
      <c r="MPQ149" s="284"/>
      <c r="MPR149" s="284"/>
      <c r="MPS149" s="284"/>
      <c r="MPT149" s="284"/>
      <c r="MPU149" s="284"/>
      <c r="MPV149" s="284"/>
      <c r="MPW149" s="284"/>
      <c r="MPX149" s="284"/>
      <c r="MPY149" s="284"/>
      <c r="MPZ149" s="284"/>
      <c r="MQA149" s="284"/>
      <c r="MQB149" s="284"/>
      <c r="MQC149" s="284"/>
      <c r="MQD149" s="284"/>
      <c r="MQE149" s="284"/>
      <c r="MQF149" s="284"/>
      <c r="MQG149" s="284"/>
      <c r="MQH149" s="284"/>
      <c r="MQI149" s="284"/>
      <c r="MQJ149" s="284"/>
      <c r="MQK149" s="284"/>
      <c r="MQL149" s="284"/>
      <c r="MQM149" s="284"/>
      <c r="MQN149" s="284"/>
      <c r="MQO149" s="284"/>
      <c r="MQP149" s="284"/>
      <c r="MQQ149" s="284"/>
      <c r="MQR149" s="284"/>
      <c r="MQS149" s="284"/>
      <c r="MQT149" s="284"/>
      <c r="MQU149" s="284"/>
      <c r="MQV149" s="284"/>
      <c r="MQW149" s="284"/>
      <c r="MQX149" s="284"/>
      <c r="MQY149" s="284"/>
      <c r="MQZ149" s="284"/>
      <c r="MRA149" s="284"/>
      <c r="MRB149" s="284"/>
      <c r="MRC149" s="284"/>
      <c r="MRD149" s="284"/>
      <c r="MRE149" s="284"/>
      <c r="MRF149" s="284"/>
      <c r="MRG149" s="284"/>
      <c r="MRH149" s="284"/>
      <c r="MRI149" s="284"/>
      <c r="MRJ149" s="284"/>
      <c r="MRK149" s="284"/>
      <c r="MRL149" s="284"/>
      <c r="MRM149" s="284"/>
      <c r="MRN149" s="284"/>
      <c r="MRO149" s="284"/>
      <c r="MRP149" s="284"/>
      <c r="MRQ149" s="284"/>
      <c r="MRR149" s="284"/>
      <c r="MRS149" s="284"/>
      <c r="MRT149" s="284"/>
      <c r="MRU149" s="284"/>
      <c r="MRV149" s="284"/>
      <c r="MRW149" s="284"/>
      <c r="MRX149" s="284"/>
      <c r="MRY149" s="284"/>
      <c r="MRZ149" s="284"/>
      <c r="MSA149" s="284"/>
      <c r="MSB149" s="284"/>
      <c r="MSC149" s="284"/>
      <c r="MSD149" s="284"/>
      <c r="MSE149" s="284"/>
      <c r="MSF149" s="284"/>
      <c r="MSG149" s="284"/>
      <c r="MSH149" s="284"/>
      <c r="MSI149" s="284"/>
      <c r="MSJ149" s="284"/>
      <c r="MSK149" s="284"/>
      <c r="MSL149" s="284"/>
      <c r="MSM149" s="284"/>
      <c r="MSN149" s="284"/>
      <c r="MSO149" s="284"/>
      <c r="MSP149" s="284"/>
      <c r="MSQ149" s="284"/>
      <c r="MSR149" s="284"/>
      <c r="MSS149" s="284"/>
      <c r="MST149" s="284"/>
      <c r="MSU149" s="284"/>
      <c r="MSV149" s="284"/>
      <c r="MSW149" s="284"/>
      <c r="MSX149" s="284"/>
      <c r="MSY149" s="284"/>
      <c r="MSZ149" s="284"/>
      <c r="MTA149" s="284"/>
      <c r="MTB149" s="284"/>
      <c r="MTC149" s="284"/>
      <c r="MTD149" s="284"/>
      <c r="MTE149" s="284"/>
      <c r="MTF149" s="284"/>
      <c r="MTG149" s="284"/>
      <c r="MTH149" s="284"/>
      <c r="MTI149" s="284"/>
      <c r="MTJ149" s="284"/>
      <c r="MTK149" s="284"/>
      <c r="MTL149" s="284"/>
      <c r="MTM149" s="284"/>
      <c r="MTN149" s="284"/>
      <c r="MTO149" s="284"/>
      <c r="MTP149" s="284"/>
      <c r="MTQ149" s="284"/>
      <c r="MTR149" s="284"/>
      <c r="MTS149" s="284"/>
      <c r="MTT149" s="284"/>
      <c r="MTU149" s="284"/>
      <c r="MTV149" s="284"/>
      <c r="MTW149" s="284"/>
      <c r="MTX149" s="284"/>
      <c r="MTY149" s="284"/>
      <c r="MTZ149" s="284"/>
      <c r="MUA149" s="284"/>
      <c r="MUB149" s="284"/>
      <c r="MUC149" s="284"/>
      <c r="MUD149" s="284"/>
      <c r="MUE149" s="284"/>
      <c r="MUF149" s="284"/>
      <c r="MUG149" s="284"/>
      <c r="MUH149" s="284"/>
      <c r="MUI149" s="284"/>
      <c r="MUJ149" s="284"/>
      <c r="MUK149" s="284"/>
      <c r="MUL149" s="284"/>
      <c r="MUM149" s="284"/>
      <c r="MUN149" s="284"/>
      <c r="MUO149" s="284"/>
      <c r="MUP149" s="284"/>
      <c r="MUQ149" s="284"/>
      <c r="MUR149" s="284"/>
      <c r="MUS149" s="284"/>
      <c r="MUT149" s="284"/>
      <c r="MUU149" s="284"/>
      <c r="MUV149" s="284"/>
      <c r="MUW149" s="284"/>
      <c r="MUX149" s="284"/>
      <c r="MUY149" s="284"/>
      <c r="MUZ149" s="284"/>
      <c r="MVA149" s="284"/>
      <c r="MVB149" s="284"/>
      <c r="MVC149" s="284"/>
      <c r="MVD149" s="284"/>
      <c r="MVE149" s="284"/>
      <c r="MVF149" s="284"/>
      <c r="MVG149" s="284"/>
      <c r="MVH149" s="284"/>
      <c r="MVI149" s="284"/>
      <c r="MVJ149" s="284"/>
      <c r="MVK149" s="284"/>
      <c r="MVL149" s="284"/>
      <c r="MVM149" s="284"/>
      <c r="MVN149" s="284"/>
      <c r="MVO149" s="284"/>
      <c r="MVP149" s="284"/>
      <c r="MVQ149" s="284"/>
      <c r="MVR149" s="284"/>
      <c r="MVS149" s="284"/>
      <c r="MVT149" s="284"/>
      <c r="MVU149" s="284"/>
      <c r="MVV149" s="284"/>
      <c r="MVW149" s="284"/>
      <c r="MVX149" s="284"/>
      <c r="MVY149" s="284"/>
      <c r="MVZ149" s="284"/>
      <c r="MWA149" s="284"/>
      <c r="MWB149" s="284"/>
      <c r="MWC149" s="284"/>
      <c r="MWD149" s="284"/>
      <c r="MWE149" s="284"/>
      <c r="MWF149" s="284"/>
      <c r="MWG149" s="284"/>
      <c r="MWH149" s="284"/>
      <c r="MWI149" s="284"/>
      <c r="MWJ149" s="284"/>
      <c r="MWK149" s="284"/>
      <c r="MWL149" s="284"/>
      <c r="MWM149" s="284"/>
      <c r="MWN149" s="284"/>
      <c r="MWO149" s="284"/>
      <c r="MWP149" s="284"/>
      <c r="MWQ149" s="284"/>
      <c r="MWR149" s="284"/>
      <c r="MWS149" s="284"/>
      <c r="MWT149" s="284"/>
      <c r="MWU149" s="284"/>
      <c r="MWV149" s="284"/>
      <c r="MWW149" s="284"/>
      <c r="MWX149" s="284"/>
      <c r="MWY149" s="284"/>
      <c r="MWZ149" s="284"/>
      <c r="MXA149" s="284"/>
      <c r="MXB149" s="284"/>
      <c r="MXC149" s="284"/>
      <c r="MXD149" s="284"/>
      <c r="MXE149" s="284"/>
      <c r="MXF149" s="284"/>
      <c r="MXG149" s="284"/>
      <c r="MXH149" s="284"/>
      <c r="MXI149" s="284"/>
      <c r="MXJ149" s="284"/>
      <c r="MXK149" s="284"/>
      <c r="MXL149" s="284"/>
      <c r="MXM149" s="284"/>
      <c r="MXN149" s="284"/>
      <c r="MXO149" s="284"/>
      <c r="MXP149" s="284"/>
      <c r="MXQ149" s="284"/>
      <c r="MXR149" s="284"/>
      <c r="MXS149" s="284"/>
      <c r="MXT149" s="284"/>
      <c r="MXU149" s="284"/>
      <c r="MXV149" s="284"/>
      <c r="MXW149" s="284"/>
      <c r="MXX149" s="284"/>
      <c r="MXY149" s="284"/>
      <c r="MXZ149" s="284"/>
      <c r="MYA149" s="284"/>
      <c r="MYB149" s="284"/>
      <c r="MYC149" s="284"/>
      <c r="MYD149" s="284"/>
      <c r="MYE149" s="284"/>
      <c r="MYF149" s="284"/>
      <c r="MYG149" s="284"/>
      <c r="MYH149" s="284"/>
      <c r="MYI149" s="284"/>
      <c r="MYJ149" s="284"/>
      <c r="MYK149" s="284"/>
      <c r="MYL149" s="284"/>
      <c r="MYM149" s="284"/>
      <c r="MYN149" s="284"/>
      <c r="MYO149" s="284"/>
      <c r="MYP149" s="284"/>
      <c r="MYQ149" s="284"/>
      <c r="MYR149" s="284"/>
      <c r="MYS149" s="284"/>
      <c r="MYT149" s="284"/>
      <c r="MYU149" s="284"/>
      <c r="MYV149" s="284"/>
      <c r="MYW149" s="284"/>
      <c r="MYX149" s="284"/>
      <c r="MYY149" s="284"/>
      <c r="MYZ149" s="284"/>
      <c r="MZA149" s="284"/>
      <c r="MZB149" s="284"/>
      <c r="MZC149" s="284"/>
      <c r="MZD149" s="284"/>
      <c r="MZE149" s="284"/>
      <c r="MZF149" s="284"/>
      <c r="MZG149" s="284"/>
      <c r="MZH149" s="284"/>
      <c r="MZI149" s="284"/>
      <c r="MZJ149" s="284"/>
      <c r="MZK149" s="284"/>
      <c r="MZL149" s="284"/>
      <c r="MZM149" s="284"/>
      <c r="MZN149" s="284"/>
      <c r="MZO149" s="284"/>
      <c r="MZP149" s="284"/>
      <c r="MZQ149" s="284"/>
      <c r="MZR149" s="284"/>
      <c r="MZS149" s="284"/>
      <c r="MZT149" s="284"/>
      <c r="MZU149" s="284"/>
      <c r="MZV149" s="284"/>
      <c r="MZW149" s="284"/>
      <c r="MZX149" s="284"/>
      <c r="MZY149" s="284"/>
      <c r="MZZ149" s="284"/>
      <c r="NAA149" s="284"/>
      <c r="NAB149" s="284"/>
      <c r="NAC149" s="284"/>
      <c r="NAD149" s="284"/>
      <c r="NAE149" s="284"/>
      <c r="NAF149" s="284"/>
      <c r="NAG149" s="284"/>
      <c r="NAH149" s="284"/>
      <c r="NAI149" s="284"/>
      <c r="NAJ149" s="284"/>
      <c r="NAK149" s="284"/>
      <c r="NAL149" s="284"/>
      <c r="NAM149" s="284"/>
      <c r="NAN149" s="284"/>
      <c r="NAO149" s="284"/>
      <c r="NAP149" s="284"/>
      <c r="NAQ149" s="284"/>
      <c r="NAR149" s="284"/>
      <c r="NAS149" s="284"/>
      <c r="NAT149" s="284"/>
      <c r="NAU149" s="284"/>
      <c r="NAV149" s="284"/>
      <c r="NAW149" s="284"/>
      <c r="NAX149" s="284"/>
      <c r="NAY149" s="284"/>
      <c r="NAZ149" s="284"/>
      <c r="NBA149" s="284"/>
      <c r="NBB149" s="284"/>
      <c r="NBC149" s="284"/>
      <c r="NBD149" s="284"/>
      <c r="NBE149" s="284"/>
      <c r="NBF149" s="284"/>
      <c r="NBG149" s="284"/>
      <c r="NBH149" s="284"/>
      <c r="NBI149" s="284"/>
      <c r="NBJ149" s="284"/>
      <c r="NBK149" s="284"/>
      <c r="NBL149" s="284"/>
      <c r="NBM149" s="284"/>
      <c r="NBN149" s="284"/>
      <c r="NBO149" s="284"/>
      <c r="NBP149" s="284"/>
      <c r="NBQ149" s="284"/>
      <c r="NBR149" s="284"/>
      <c r="NBS149" s="284"/>
      <c r="NBT149" s="284"/>
      <c r="NBU149" s="284"/>
      <c r="NBV149" s="284"/>
      <c r="NBW149" s="284"/>
      <c r="NBX149" s="284"/>
      <c r="NBY149" s="284"/>
      <c r="NBZ149" s="284"/>
      <c r="NCA149" s="284"/>
      <c r="NCB149" s="284"/>
      <c r="NCC149" s="284"/>
      <c r="NCD149" s="284"/>
      <c r="NCE149" s="284"/>
      <c r="NCF149" s="284"/>
      <c r="NCG149" s="284"/>
      <c r="NCH149" s="284"/>
      <c r="NCI149" s="284"/>
      <c r="NCJ149" s="284"/>
      <c r="NCK149" s="284"/>
      <c r="NCL149" s="284"/>
      <c r="NCM149" s="284"/>
      <c r="NCN149" s="284"/>
      <c r="NCO149" s="284"/>
      <c r="NCP149" s="284"/>
      <c r="NCQ149" s="284"/>
      <c r="NCR149" s="284"/>
      <c r="NCS149" s="284"/>
      <c r="NCT149" s="284"/>
      <c r="NCU149" s="284"/>
      <c r="NCV149" s="284"/>
      <c r="NCW149" s="284"/>
      <c r="NCX149" s="284"/>
      <c r="NCY149" s="284"/>
      <c r="NCZ149" s="284"/>
      <c r="NDA149" s="284"/>
      <c r="NDB149" s="284"/>
      <c r="NDC149" s="284"/>
      <c r="NDD149" s="284"/>
      <c r="NDE149" s="284"/>
      <c r="NDF149" s="284"/>
      <c r="NDG149" s="284"/>
      <c r="NDH149" s="284"/>
      <c r="NDI149" s="284"/>
      <c r="NDJ149" s="284"/>
      <c r="NDK149" s="284"/>
      <c r="NDL149" s="284"/>
      <c r="NDM149" s="284"/>
      <c r="NDN149" s="284"/>
      <c r="NDO149" s="284"/>
      <c r="NDP149" s="284"/>
      <c r="NDQ149" s="284"/>
      <c r="NDR149" s="284"/>
      <c r="NDS149" s="284"/>
      <c r="NDT149" s="284"/>
      <c r="NDU149" s="284"/>
      <c r="NDV149" s="284"/>
      <c r="NDW149" s="284"/>
      <c r="NDX149" s="284"/>
      <c r="NDY149" s="284"/>
      <c r="NDZ149" s="284"/>
      <c r="NEA149" s="284"/>
      <c r="NEB149" s="284"/>
      <c r="NEC149" s="284"/>
      <c r="NED149" s="284"/>
      <c r="NEE149" s="284"/>
      <c r="NEF149" s="284"/>
      <c r="NEG149" s="284"/>
      <c r="NEH149" s="284"/>
      <c r="NEI149" s="284"/>
      <c r="NEJ149" s="284"/>
      <c r="NEK149" s="284"/>
      <c r="NEL149" s="284"/>
      <c r="NEM149" s="284"/>
      <c r="NEN149" s="284"/>
      <c r="NEO149" s="284"/>
      <c r="NEP149" s="284"/>
      <c r="NEQ149" s="284"/>
      <c r="NER149" s="284"/>
      <c r="NES149" s="284"/>
      <c r="NET149" s="284"/>
      <c r="NEU149" s="284"/>
      <c r="NEV149" s="284"/>
      <c r="NEW149" s="284"/>
      <c r="NEX149" s="284"/>
      <c r="NEY149" s="284"/>
      <c r="NEZ149" s="284"/>
      <c r="NFA149" s="284"/>
      <c r="NFB149" s="284"/>
      <c r="NFC149" s="284"/>
      <c r="NFD149" s="284"/>
      <c r="NFE149" s="284"/>
      <c r="NFF149" s="284"/>
      <c r="NFG149" s="284"/>
      <c r="NFH149" s="284"/>
      <c r="NFI149" s="284"/>
      <c r="NFJ149" s="284"/>
      <c r="NFK149" s="284"/>
      <c r="NFL149" s="284"/>
      <c r="NFM149" s="284"/>
      <c r="NFN149" s="284"/>
      <c r="NFO149" s="284"/>
      <c r="NFP149" s="284"/>
      <c r="NFQ149" s="284"/>
      <c r="NFR149" s="284"/>
      <c r="NFS149" s="284"/>
      <c r="NFT149" s="284"/>
      <c r="NFU149" s="284"/>
      <c r="NFV149" s="284"/>
      <c r="NFW149" s="284"/>
      <c r="NFX149" s="284"/>
      <c r="NFY149" s="284"/>
      <c r="NFZ149" s="284"/>
      <c r="NGA149" s="284"/>
      <c r="NGB149" s="284"/>
      <c r="NGC149" s="284"/>
      <c r="NGD149" s="284"/>
      <c r="NGE149" s="284"/>
      <c r="NGF149" s="284"/>
      <c r="NGG149" s="284"/>
      <c r="NGH149" s="284"/>
      <c r="NGI149" s="284"/>
      <c r="NGJ149" s="284"/>
      <c r="NGK149" s="284"/>
      <c r="NGL149" s="284"/>
      <c r="NGM149" s="284"/>
      <c r="NGN149" s="284"/>
      <c r="NGO149" s="284"/>
      <c r="NGP149" s="284"/>
      <c r="NGQ149" s="284"/>
      <c r="NGR149" s="284"/>
      <c r="NGS149" s="284"/>
      <c r="NGT149" s="284"/>
      <c r="NGU149" s="284"/>
      <c r="NGV149" s="284"/>
      <c r="NGW149" s="284"/>
      <c r="NGX149" s="284"/>
      <c r="NGY149" s="284"/>
      <c r="NGZ149" s="284"/>
      <c r="NHA149" s="284"/>
      <c r="NHB149" s="284"/>
      <c r="NHC149" s="284"/>
      <c r="NHD149" s="284"/>
      <c r="NHE149" s="284"/>
      <c r="NHF149" s="284"/>
      <c r="NHG149" s="284"/>
      <c r="NHH149" s="284"/>
      <c r="NHI149" s="284"/>
      <c r="NHJ149" s="284"/>
      <c r="NHK149" s="284"/>
      <c r="NHL149" s="284"/>
      <c r="NHM149" s="284"/>
      <c r="NHN149" s="284"/>
      <c r="NHO149" s="284"/>
      <c r="NHP149" s="284"/>
      <c r="NHQ149" s="284"/>
      <c r="NHR149" s="284"/>
      <c r="NHS149" s="284"/>
      <c r="NHT149" s="284"/>
      <c r="NHU149" s="284"/>
      <c r="NHV149" s="284"/>
      <c r="NHW149" s="284"/>
      <c r="NHX149" s="284"/>
      <c r="NHY149" s="284"/>
      <c r="NHZ149" s="284"/>
      <c r="NIA149" s="284"/>
      <c r="NIB149" s="284"/>
      <c r="NIC149" s="284"/>
      <c r="NID149" s="284"/>
      <c r="NIE149" s="284"/>
      <c r="NIF149" s="284"/>
      <c r="NIG149" s="284"/>
      <c r="NIH149" s="284"/>
      <c r="NII149" s="284"/>
      <c r="NIJ149" s="284"/>
      <c r="NIK149" s="284"/>
      <c r="NIL149" s="284"/>
      <c r="NIM149" s="284"/>
      <c r="NIN149" s="284"/>
      <c r="NIO149" s="284"/>
      <c r="NIP149" s="284"/>
      <c r="NIQ149" s="284"/>
      <c r="NIR149" s="284"/>
      <c r="NIS149" s="284"/>
      <c r="NIT149" s="284"/>
      <c r="NIU149" s="284"/>
      <c r="NIV149" s="284"/>
      <c r="NIW149" s="284"/>
      <c r="NIX149" s="284"/>
      <c r="NIY149" s="284"/>
      <c r="NIZ149" s="284"/>
      <c r="NJA149" s="284"/>
      <c r="NJB149" s="284"/>
      <c r="NJC149" s="284"/>
      <c r="NJD149" s="284"/>
      <c r="NJE149" s="284"/>
      <c r="NJF149" s="284"/>
      <c r="NJG149" s="284"/>
      <c r="NJH149" s="284"/>
      <c r="NJI149" s="284"/>
      <c r="NJJ149" s="284"/>
      <c r="NJK149" s="284"/>
      <c r="NJL149" s="284"/>
      <c r="NJM149" s="284"/>
      <c r="NJN149" s="284"/>
      <c r="NJO149" s="284"/>
      <c r="NJP149" s="284"/>
      <c r="NJQ149" s="284"/>
      <c r="NJR149" s="284"/>
      <c r="NJS149" s="284"/>
      <c r="NJT149" s="284"/>
      <c r="NJU149" s="284"/>
      <c r="NJV149" s="284"/>
      <c r="NJW149" s="284"/>
      <c r="NJX149" s="284"/>
      <c r="NJY149" s="284"/>
      <c r="NJZ149" s="284"/>
      <c r="NKA149" s="284"/>
      <c r="NKB149" s="284"/>
      <c r="NKC149" s="284"/>
      <c r="NKD149" s="284"/>
      <c r="NKE149" s="284"/>
      <c r="NKF149" s="284"/>
      <c r="NKG149" s="284"/>
      <c r="NKH149" s="284"/>
      <c r="NKI149" s="284"/>
      <c r="NKJ149" s="284"/>
      <c r="NKK149" s="284"/>
      <c r="NKL149" s="284"/>
      <c r="NKM149" s="284"/>
      <c r="NKN149" s="284"/>
      <c r="NKO149" s="284"/>
      <c r="NKP149" s="284"/>
      <c r="NKQ149" s="284"/>
      <c r="NKR149" s="284"/>
      <c r="NKS149" s="284"/>
      <c r="NKT149" s="284"/>
      <c r="NKU149" s="284"/>
      <c r="NKV149" s="284"/>
      <c r="NKW149" s="284"/>
      <c r="NKX149" s="284"/>
      <c r="NKY149" s="284"/>
      <c r="NKZ149" s="284"/>
      <c r="NLA149" s="284"/>
      <c r="NLB149" s="284"/>
      <c r="NLC149" s="284"/>
      <c r="NLD149" s="284"/>
      <c r="NLE149" s="284"/>
      <c r="NLF149" s="284"/>
      <c r="NLG149" s="284"/>
      <c r="NLH149" s="284"/>
      <c r="NLI149" s="284"/>
      <c r="NLJ149" s="284"/>
      <c r="NLK149" s="284"/>
      <c r="NLL149" s="284"/>
      <c r="NLM149" s="284"/>
      <c r="NLN149" s="284"/>
      <c r="NLO149" s="284"/>
      <c r="NLP149" s="284"/>
      <c r="NLQ149" s="284"/>
      <c r="NLR149" s="284"/>
      <c r="NLS149" s="284"/>
      <c r="NLT149" s="284"/>
      <c r="NLU149" s="284"/>
      <c r="NLV149" s="284"/>
      <c r="NLW149" s="284"/>
      <c r="NLX149" s="284"/>
      <c r="NLY149" s="284"/>
      <c r="NLZ149" s="284"/>
      <c r="NMA149" s="284"/>
      <c r="NMB149" s="284"/>
      <c r="NMC149" s="284"/>
      <c r="NMD149" s="284"/>
      <c r="NME149" s="284"/>
      <c r="NMF149" s="284"/>
      <c r="NMG149" s="284"/>
      <c r="NMH149" s="284"/>
      <c r="NMI149" s="284"/>
      <c r="NMJ149" s="284"/>
      <c r="NMK149" s="284"/>
      <c r="NML149" s="284"/>
      <c r="NMM149" s="284"/>
      <c r="NMN149" s="284"/>
      <c r="NMO149" s="284"/>
      <c r="NMP149" s="284"/>
      <c r="NMQ149" s="284"/>
      <c r="NMR149" s="284"/>
      <c r="NMS149" s="284"/>
      <c r="NMT149" s="284"/>
      <c r="NMU149" s="284"/>
      <c r="NMV149" s="284"/>
      <c r="NMW149" s="284"/>
      <c r="NMX149" s="284"/>
      <c r="NMY149" s="284"/>
      <c r="NMZ149" s="284"/>
      <c r="NNA149" s="284"/>
      <c r="NNB149" s="284"/>
      <c r="NNC149" s="284"/>
      <c r="NND149" s="284"/>
      <c r="NNE149" s="284"/>
      <c r="NNF149" s="284"/>
      <c r="NNG149" s="284"/>
      <c r="NNH149" s="284"/>
      <c r="NNI149" s="284"/>
      <c r="NNJ149" s="284"/>
      <c r="NNK149" s="284"/>
      <c r="NNL149" s="284"/>
      <c r="NNM149" s="284"/>
      <c r="NNN149" s="284"/>
      <c r="NNO149" s="284"/>
      <c r="NNP149" s="284"/>
      <c r="NNQ149" s="284"/>
      <c r="NNR149" s="284"/>
      <c r="NNS149" s="284"/>
      <c r="NNT149" s="284"/>
      <c r="NNU149" s="284"/>
      <c r="NNV149" s="284"/>
      <c r="NNW149" s="284"/>
      <c r="NNX149" s="284"/>
      <c r="NNY149" s="284"/>
      <c r="NNZ149" s="284"/>
      <c r="NOA149" s="284"/>
      <c r="NOB149" s="284"/>
      <c r="NOC149" s="284"/>
      <c r="NOD149" s="284"/>
      <c r="NOE149" s="284"/>
      <c r="NOF149" s="284"/>
      <c r="NOG149" s="284"/>
      <c r="NOH149" s="284"/>
      <c r="NOI149" s="284"/>
      <c r="NOJ149" s="284"/>
      <c r="NOK149" s="284"/>
      <c r="NOL149" s="284"/>
      <c r="NOM149" s="284"/>
      <c r="NON149" s="284"/>
      <c r="NOO149" s="284"/>
      <c r="NOP149" s="284"/>
      <c r="NOQ149" s="284"/>
      <c r="NOR149" s="284"/>
      <c r="NOS149" s="284"/>
      <c r="NOT149" s="284"/>
      <c r="NOU149" s="284"/>
      <c r="NOV149" s="284"/>
      <c r="NOW149" s="284"/>
      <c r="NOX149" s="284"/>
      <c r="NOY149" s="284"/>
      <c r="NOZ149" s="284"/>
      <c r="NPA149" s="284"/>
      <c r="NPB149" s="284"/>
      <c r="NPC149" s="284"/>
      <c r="NPD149" s="284"/>
      <c r="NPE149" s="284"/>
      <c r="NPF149" s="284"/>
      <c r="NPG149" s="284"/>
      <c r="NPH149" s="284"/>
      <c r="NPI149" s="284"/>
      <c r="NPJ149" s="284"/>
      <c r="NPK149" s="284"/>
      <c r="NPL149" s="284"/>
      <c r="NPM149" s="284"/>
      <c r="NPN149" s="284"/>
      <c r="NPO149" s="284"/>
      <c r="NPP149" s="284"/>
      <c r="NPQ149" s="284"/>
      <c r="NPR149" s="284"/>
      <c r="NPS149" s="284"/>
      <c r="NPT149" s="284"/>
      <c r="NPU149" s="284"/>
      <c r="NPV149" s="284"/>
      <c r="NPW149" s="284"/>
      <c r="NPX149" s="284"/>
      <c r="NPY149" s="284"/>
      <c r="NPZ149" s="284"/>
      <c r="NQA149" s="284"/>
      <c r="NQB149" s="284"/>
      <c r="NQC149" s="284"/>
      <c r="NQD149" s="284"/>
      <c r="NQE149" s="284"/>
      <c r="NQF149" s="284"/>
      <c r="NQG149" s="284"/>
      <c r="NQH149" s="284"/>
      <c r="NQI149" s="284"/>
      <c r="NQJ149" s="284"/>
      <c r="NQK149" s="284"/>
      <c r="NQL149" s="284"/>
      <c r="NQM149" s="284"/>
      <c r="NQN149" s="284"/>
      <c r="NQO149" s="284"/>
      <c r="NQP149" s="284"/>
      <c r="NQQ149" s="284"/>
      <c r="NQR149" s="284"/>
      <c r="NQS149" s="284"/>
      <c r="NQT149" s="284"/>
      <c r="NQU149" s="284"/>
      <c r="NQV149" s="284"/>
      <c r="NQW149" s="284"/>
      <c r="NQX149" s="284"/>
      <c r="NQY149" s="284"/>
      <c r="NQZ149" s="284"/>
      <c r="NRA149" s="284"/>
      <c r="NRB149" s="284"/>
      <c r="NRC149" s="284"/>
      <c r="NRD149" s="284"/>
      <c r="NRE149" s="284"/>
      <c r="NRF149" s="284"/>
      <c r="NRG149" s="284"/>
      <c r="NRH149" s="284"/>
      <c r="NRI149" s="284"/>
      <c r="NRJ149" s="284"/>
      <c r="NRK149" s="284"/>
      <c r="NRL149" s="284"/>
      <c r="NRM149" s="284"/>
      <c r="NRN149" s="284"/>
      <c r="NRO149" s="284"/>
      <c r="NRP149" s="284"/>
      <c r="NRQ149" s="284"/>
      <c r="NRR149" s="284"/>
      <c r="NRS149" s="284"/>
      <c r="NRT149" s="284"/>
      <c r="NRU149" s="284"/>
      <c r="NRV149" s="284"/>
      <c r="NRW149" s="284"/>
      <c r="NRX149" s="284"/>
      <c r="NRY149" s="284"/>
      <c r="NRZ149" s="284"/>
      <c r="NSA149" s="284"/>
      <c r="NSB149" s="284"/>
      <c r="NSC149" s="284"/>
      <c r="NSD149" s="284"/>
      <c r="NSE149" s="284"/>
      <c r="NSF149" s="284"/>
      <c r="NSG149" s="284"/>
      <c r="NSH149" s="284"/>
      <c r="NSI149" s="284"/>
      <c r="NSJ149" s="284"/>
      <c r="NSK149" s="284"/>
      <c r="NSL149" s="284"/>
      <c r="NSM149" s="284"/>
      <c r="NSN149" s="284"/>
      <c r="NSO149" s="284"/>
      <c r="NSP149" s="284"/>
      <c r="NSQ149" s="284"/>
      <c r="NSR149" s="284"/>
      <c r="NSS149" s="284"/>
      <c r="NST149" s="284"/>
      <c r="NSU149" s="284"/>
      <c r="NSV149" s="284"/>
      <c r="NSW149" s="284"/>
      <c r="NSX149" s="284"/>
      <c r="NSY149" s="284"/>
      <c r="NSZ149" s="284"/>
      <c r="NTA149" s="284"/>
      <c r="NTB149" s="284"/>
      <c r="NTC149" s="284"/>
      <c r="NTD149" s="284"/>
      <c r="NTE149" s="284"/>
      <c r="NTF149" s="284"/>
      <c r="NTG149" s="284"/>
      <c r="NTH149" s="284"/>
      <c r="NTI149" s="284"/>
      <c r="NTJ149" s="284"/>
      <c r="NTK149" s="284"/>
      <c r="NTL149" s="284"/>
      <c r="NTM149" s="284"/>
      <c r="NTN149" s="284"/>
      <c r="NTO149" s="284"/>
      <c r="NTP149" s="284"/>
      <c r="NTQ149" s="284"/>
      <c r="NTR149" s="284"/>
      <c r="NTS149" s="284"/>
      <c r="NTT149" s="284"/>
      <c r="NTU149" s="284"/>
      <c r="NTV149" s="284"/>
      <c r="NTW149" s="284"/>
      <c r="NTX149" s="284"/>
      <c r="NTY149" s="284"/>
      <c r="NTZ149" s="284"/>
      <c r="NUA149" s="284"/>
      <c r="NUB149" s="284"/>
      <c r="NUC149" s="284"/>
      <c r="NUD149" s="284"/>
      <c r="NUE149" s="284"/>
      <c r="NUF149" s="284"/>
      <c r="NUG149" s="284"/>
      <c r="NUH149" s="284"/>
      <c r="NUI149" s="284"/>
      <c r="NUJ149" s="284"/>
      <c r="NUK149" s="284"/>
      <c r="NUL149" s="284"/>
      <c r="NUM149" s="284"/>
      <c r="NUN149" s="284"/>
      <c r="NUO149" s="284"/>
      <c r="NUP149" s="284"/>
      <c r="NUQ149" s="284"/>
      <c r="NUR149" s="284"/>
      <c r="NUS149" s="284"/>
      <c r="NUT149" s="284"/>
      <c r="NUU149" s="284"/>
      <c r="NUV149" s="284"/>
      <c r="NUW149" s="284"/>
      <c r="NUX149" s="284"/>
      <c r="NUY149" s="284"/>
      <c r="NUZ149" s="284"/>
      <c r="NVA149" s="284"/>
      <c r="NVB149" s="284"/>
      <c r="NVC149" s="284"/>
      <c r="NVD149" s="284"/>
      <c r="NVE149" s="284"/>
      <c r="NVF149" s="284"/>
      <c r="NVG149" s="284"/>
      <c r="NVH149" s="284"/>
      <c r="NVI149" s="284"/>
      <c r="NVJ149" s="284"/>
      <c r="NVK149" s="284"/>
      <c r="NVL149" s="284"/>
      <c r="NVM149" s="284"/>
      <c r="NVN149" s="284"/>
      <c r="NVO149" s="284"/>
      <c r="NVP149" s="284"/>
      <c r="NVQ149" s="284"/>
      <c r="NVR149" s="284"/>
      <c r="NVS149" s="284"/>
      <c r="NVT149" s="284"/>
      <c r="NVU149" s="284"/>
      <c r="NVV149" s="284"/>
      <c r="NVW149" s="284"/>
      <c r="NVX149" s="284"/>
      <c r="NVY149" s="284"/>
      <c r="NVZ149" s="284"/>
      <c r="NWA149" s="284"/>
      <c r="NWB149" s="284"/>
      <c r="NWC149" s="284"/>
      <c r="NWD149" s="284"/>
      <c r="NWE149" s="284"/>
      <c r="NWF149" s="284"/>
      <c r="NWG149" s="284"/>
      <c r="NWH149" s="284"/>
      <c r="NWI149" s="284"/>
      <c r="NWJ149" s="284"/>
      <c r="NWK149" s="284"/>
      <c r="NWL149" s="284"/>
      <c r="NWM149" s="284"/>
      <c r="NWN149" s="284"/>
      <c r="NWO149" s="284"/>
      <c r="NWP149" s="284"/>
      <c r="NWQ149" s="284"/>
      <c r="NWR149" s="284"/>
      <c r="NWS149" s="284"/>
      <c r="NWT149" s="284"/>
      <c r="NWU149" s="284"/>
      <c r="NWV149" s="284"/>
      <c r="NWW149" s="284"/>
      <c r="NWX149" s="284"/>
      <c r="NWY149" s="284"/>
      <c r="NWZ149" s="284"/>
      <c r="NXA149" s="284"/>
      <c r="NXB149" s="284"/>
      <c r="NXC149" s="284"/>
      <c r="NXD149" s="284"/>
      <c r="NXE149" s="284"/>
      <c r="NXF149" s="284"/>
      <c r="NXG149" s="284"/>
      <c r="NXH149" s="284"/>
      <c r="NXI149" s="284"/>
      <c r="NXJ149" s="284"/>
      <c r="NXK149" s="284"/>
      <c r="NXL149" s="284"/>
      <c r="NXM149" s="284"/>
      <c r="NXN149" s="284"/>
      <c r="NXO149" s="284"/>
      <c r="NXP149" s="284"/>
      <c r="NXQ149" s="284"/>
      <c r="NXR149" s="284"/>
      <c r="NXS149" s="284"/>
      <c r="NXT149" s="284"/>
      <c r="NXU149" s="284"/>
      <c r="NXV149" s="284"/>
      <c r="NXW149" s="284"/>
      <c r="NXX149" s="284"/>
      <c r="NXY149" s="284"/>
      <c r="NXZ149" s="284"/>
      <c r="NYA149" s="284"/>
      <c r="NYB149" s="284"/>
      <c r="NYC149" s="284"/>
      <c r="NYD149" s="284"/>
      <c r="NYE149" s="284"/>
      <c r="NYF149" s="284"/>
      <c r="NYG149" s="284"/>
      <c r="NYH149" s="284"/>
      <c r="NYI149" s="284"/>
      <c r="NYJ149" s="284"/>
      <c r="NYK149" s="284"/>
      <c r="NYL149" s="284"/>
      <c r="NYM149" s="284"/>
      <c r="NYN149" s="284"/>
      <c r="NYO149" s="284"/>
      <c r="NYP149" s="284"/>
      <c r="NYQ149" s="284"/>
      <c r="NYR149" s="284"/>
      <c r="NYS149" s="284"/>
      <c r="NYT149" s="284"/>
      <c r="NYU149" s="284"/>
      <c r="NYV149" s="284"/>
      <c r="NYW149" s="284"/>
      <c r="NYX149" s="284"/>
      <c r="NYY149" s="284"/>
      <c r="NYZ149" s="284"/>
      <c r="NZA149" s="284"/>
      <c r="NZB149" s="284"/>
      <c r="NZC149" s="284"/>
      <c r="NZD149" s="284"/>
      <c r="NZE149" s="284"/>
      <c r="NZF149" s="284"/>
      <c r="NZG149" s="284"/>
      <c r="NZH149" s="284"/>
      <c r="NZI149" s="284"/>
      <c r="NZJ149" s="284"/>
      <c r="NZK149" s="284"/>
      <c r="NZL149" s="284"/>
      <c r="NZM149" s="284"/>
      <c r="NZN149" s="284"/>
      <c r="NZO149" s="284"/>
      <c r="NZP149" s="284"/>
      <c r="NZQ149" s="284"/>
      <c r="NZR149" s="284"/>
      <c r="NZS149" s="284"/>
      <c r="NZT149" s="284"/>
      <c r="NZU149" s="284"/>
      <c r="NZV149" s="284"/>
      <c r="NZW149" s="284"/>
      <c r="NZX149" s="284"/>
      <c r="NZY149" s="284"/>
      <c r="NZZ149" s="284"/>
      <c r="OAA149" s="284"/>
      <c r="OAB149" s="284"/>
      <c r="OAC149" s="284"/>
      <c r="OAD149" s="284"/>
      <c r="OAE149" s="284"/>
      <c r="OAF149" s="284"/>
      <c r="OAG149" s="284"/>
      <c r="OAH149" s="284"/>
      <c r="OAI149" s="284"/>
      <c r="OAJ149" s="284"/>
      <c r="OAK149" s="284"/>
      <c r="OAL149" s="284"/>
      <c r="OAM149" s="284"/>
      <c r="OAN149" s="284"/>
      <c r="OAO149" s="284"/>
      <c r="OAP149" s="284"/>
      <c r="OAQ149" s="284"/>
      <c r="OAR149" s="284"/>
      <c r="OAS149" s="284"/>
      <c r="OAT149" s="284"/>
      <c r="OAU149" s="284"/>
      <c r="OAV149" s="284"/>
      <c r="OAW149" s="284"/>
      <c r="OAX149" s="284"/>
      <c r="OAY149" s="284"/>
      <c r="OAZ149" s="284"/>
      <c r="OBA149" s="284"/>
      <c r="OBB149" s="284"/>
      <c r="OBC149" s="284"/>
      <c r="OBD149" s="284"/>
      <c r="OBE149" s="284"/>
      <c r="OBF149" s="284"/>
      <c r="OBG149" s="284"/>
      <c r="OBH149" s="284"/>
      <c r="OBI149" s="284"/>
      <c r="OBJ149" s="284"/>
      <c r="OBK149" s="284"/>
      <c r="OBL149" s="284"/>
      <c r="OBM149" s="284"/>
      <c r="OBN149" s="284"/>
      <c r="OBO149" s="284"/>
      <c r="OBP149" s="284"/>
      <c r="OBQ149" s="284"/>
      <c r="OBR149" s="284"/>
      <c r="OBS149" s="284"/>
      <c r="OBT149" s="284"/>
      <c r="OBU149" s="284"/>
      <c r="OBV149" s="284"/>
      <c r="OBW149" s="284"/>
      <c r="OBX149" s="284"/>
      <c r="OBY149" s="284"/>
      <c r="OBZ149" s="284"/>
      <c r="OCA149" s="284"/>
      <c r="OCB149" s="284"/>
      <c r="OCC149" s="284"/>
      <c r="OCD149" s="284"/>
      <c r="OCE149" s="284"/>
      <c r="OCF149" s="284"/>
      <c r="OCG149" s="284"/>
      <c r="OCH149" s="284"/>
      <c r="OCI149" s="284"/>
      <c r="OCJ149" s="284"/>
      <c r="OCK149" s="284"/>
      <c r="OCL149" s="284"/>
      <c r="OCM149" s="284"/>
      <c r="OCN149" s="284"/>
      <c r="OCO149" s="284"/>
      <c r="OCP149" s="284"/>
      <c r="OCQ149" s="284"/>
      <c r="OCR149" s="284"/>
      <c r="OCS149" s="284"/>
      <c r="OCT149" s="284"/>
      <c r="OCU149" s="284"/>
      <c r="OCV149" s="284"/>
      <c r="OCW149" s="284"/>
      <c r="OCX149" s="284"/>
      <c r="OCY149" s="284"/>
      <c r="OCZ149" s="284"/>
      <c r="ODA149" s="284"/>
      <c r="ODB149" s="284"/>
      <c r="ODC149" s="284"/>
      <c r="ODD149" s="284"/>
      <c r="ODE149" s="284"/>
      <c r="ODF149" s="284"/>
      <c r="ODG149" s="284"/>
      <c r="ODH149" s="284"/>
      <c r="ODI149" s="284"/>
      <c r="ODJ149" s="284"/>
      <c r="ODK149" s="284"/>
      <c r="ODL149" s="284"/>
      <c r="ODM149" s="284"/>
      <c r="ODN149" s="284"/>
      <c r="ODO149" s="284"/>
      <c r="ODP149" s="284"/>
      <c r="ODQ149" s="284"/>
      <c r="ODR149" s="284"/>
      <c r="ODS149" s="284"/>
      <c r="ODT149" s="284"/>
      <c r="ODU149" s="284"/>
      <c r="ODV149" s="284"/>
      <c r="ODW149" s="284"/>
      <c r="ODX149" s="284"/>
      <c r="ODY149" s="284"/>
      <c r="ODZ149" s="284"/>
      <c r="OEA149" s="284"/>
      <c r="OEB149" s="284"/>
      <c r="OEC149" s="284"/>
      <c r="OED149" s="284"/>
      <c r="OEE149" s="284"/>
      <c r="OEF149" s="284"/>
      <c r="OEG149" s="284"/>
      <c r="OEH149" s="284"/>
      <c r="OEI149" s="284"/>
      <c r="OEJ149" s="284"/>
      <c r="OEK149" s="284"/>
      <c r="OEL149" s="284"/>
      <c r="OEM149" s="284"/>
      <c r="OEN149" s="284"/>
      <c r="OEO149" s="284"/>
      <c r="OEP149" s="284"/>
      <c r="OEQ149" s="284"/>
      <c r="OER149" s="284"/>
      <c r="OES149" s="284"/>
      <c r="OET149" s="284"/>
      <c r="OEU149" s="284"/>
      <c r="OEV149" s="284"/>
      <c r="OEW149" s="284"/>
      <c r="OEX149" s="284"/>
      <c r="OEY149" s="284"/>
      <c r="OEZ149" s="284"/>
      <c r="OFA149" s="284"/>
      <c r="OFB149" s="284"/>
      <c r="OFC149" s="284"/>
      <c r="OFD149" s="284"/>
      <c r="OFE149" s="284"/>
      <c r="OFF149" s="284"/>
      <c r="OFG149" s="284"/>
      <c r="OFH149" s="284"/>
      <c r="OFI149" s="284"/>
      <c r="OFJ149" s="284"/>
      <c r="OFK149" s="284"/>
      <c r="OFL149" s="284"/>
      <c r="OFM149" s="284"/>
      <c r="OFN149" s="284"/>
      <c r="OFO149" s="284"/>
      <c r="OFP149" s="284"/>
      <c r="OFQ149" s="284"/>
      <c r="OFR149" s="284"/>
      <c r="OFS149" s="284"/>
      <c r="OFT149" s="284"/>
      <c r="OFU149" s="284"/>
      <c r="OFV149" s="284"/>
      <c r="OFW149" s="284"/>
      <c r="OFX149" s="284"/>
      <c r="OFY149" s="284"/>
      <c r="OFZ149" s="284"/>
      <c r="OGA149" s="284"/>
      <c r="OGB149" s="284"/>
      <c r="OGC149" s="284"/>
      <c r="OGD149" s="284"/>
      <c r="OGE149" s="284"/>
      <c r="OGF149" s="284"/>
      <c r="OGG149" s="284"/>
      <c r="OGH149" s="284"/>
      <c r="OGI149" s="284"/>
      <c r="OGJ149" s="284"/>
      <c r="OGK149" s="284"/>
      <c r="OGL149" s="284"/>
      <c r="OGM149" s="284"/>
      <c r="OGN149" s="284"/>
      <c r="OGO149" s="284"/>
      <c r="OGP149" s="284"/>
      <c r="OGQ149" s="284"/>
      <c r="OGR149" s="284"/>
      <c r="OGS149" s="284"/>
      <c r="OGT149" s="284"/>
      <c r="OGU149" s="284"/>
      <c r="OGV149" s="284"/>
      <c r="OGW149" s="284"/>
      <c r="OGX149" s="284"/>
      <c r="OGY149" s="284"/>
      <c r="OGZ149" s="284"/>
      <c r="OHA149" s="284"/>
      <c r="OHB149" s="284"/>
      <c r="OHC149" s="284"/>
      <c r="OHD149" s="284"/>
      <c r="OHE149" s="284"/>
      <c r="OHF149" s="284"/>
      <c r="OHG149" s="284"/>
      <c r="OHH149" s="284"/>
      <c r="OHI149" s="284"/>
      <c r="OHJ149" s="284"/>
      <c r="OHK149" s="284"/>
      <c r="OHL149" s="284"/>
      <c r="OHM149" s="284"/>
      <c r="OHN149" s="284"/>
      <c r="OHO149" s="284"/>
      <c r="OHP149" s="284"/>
      <c r="OHQ149" s="284"/>
      <c r="OHR149" s="284"/>
      <c r="OHS149" s="284"/>
      <c r="OHT149" s="284"/>
      <c r="OHU149" s="284"/>
      <c r="OHV149" s="284"/>
      <c r="OHW149" s="284"/>
      <c r="OHX149" s="284"/>
      <c r="OHY149" s="284"/>
      <c r="OHZ149" s="284"/>
      <c r="OIA149" s="284"/>
      <c r="OIB149" s="284"/>
      <c r="OIC149" s="284"/>
      <c r="OID149" s="284"/>
      <c r="OIE149" s="284"/>
      <c r="OIF149" s="284"/>
      <c r="OIG149" s="284"/>
      <c r="OIH149" s="284"/>
      <c r="OII149" s="284"/>
      <c r="OIJ149" s="284"/>
      <c r="OIK149" s="284"/>
      <c r="OIL149" s="284"/>
      <c r="OIM149" s="284"/>
      <c r="OIN149" s="284"/>
      <c r="OIO149" s="284"/>
      <c r="OIP149" s="284"/>
      <c r="OIQ149" s="284"/>
      <c r="OIR149" s="284"/>
      <c r="OIS149" s="284"/>
      <c r="OIT149" s="284"/>
      <c r="OIU149" s="284"/>
      <c r="OIV149" s="284"/>
      <c r="OIW149" s="284"/>
      <c r="OIX149" s="284"/>
      <c r="OIY149" s="284"/>
      <c r="OIZ149" s="284"/>
      <c r="OJA149" s="284"/>
      <c r="OJB149" s="284"/>
      <c r="OJC149" s="284"/>
      <c r="OJD149" s="284"/>
      <c r="OJE149" s="284"/>
      <c r="OJF149" s="284"/>
      <c r="OJG149" s="284"/>
      <c r="OJH149" s="284"/>
      <c r="OJI149" s="284"/>
      <c r="OJJ149" s="284"/>
      <c r="OJK149" s="284"/>
      <c r="OJL149" s="284"/>
      <c r="OJM149" s="284"/>
      <c r="OJN149" s="284"/>
      <c r="OJO149" s="284"/>
      <c r="OJP149" s="284"/>
      <c r="OJQ149" s="284"/>
      <c r="OJR149" s="284"/>
      <c r="OJS149" s="284"/>
      <c r="OJT149" s="284"/>
      <c r="OJU149" s="284"/>
      <c r="OJV149" s="284"/>
      <c r="OJW149" s="284"/>
      <c r="OJX149" s="284"/>
      <c r="OJY149" s="284"/>
      <c r="OJZ149" s="284"/>
      <c r="OKA149" s="284"/>
      <c r="OKB149" s="284"/>
      <c r="OKC149" s="284"/>
      <c r="OKD149" s="284"/>
      <c r="OKE149" s="284"/>
      <c r="OKF149" s="284"/>
      <c r="OKG149" s="284"/>
      <c r="OKH149" s="284"/>
      <c r="OKI149" s="284"/>
      <c r="OKJ149" s="284"/>
      <c r="OKK149" s="284"/>
      <c r="OKL149" s="284"/>
      <c r="OKM149" s="284"/>
      <c r="OKN149" s="284"/>
      <c r="OKO149" s="284"/>
      <c r="OKP149" s="284"/>
      <c r="OKQ149" s="284"/>
      <c r="OKR149" s="284"/>
      <c r="OKS149" s="284"/>
      <c r="OKT149" s="284"/>
      <c r="OKU149" s="284"/>
      <c r="OKV149" s="284"/>
      <c r="OKW149" s="284"/>
      <c r="OKX149" s="284"/>
      <c r="OKY149" s="284"/>
      <c r="OKZ149" s="284"/>
      <c r="OLA149" s="284"/>
      <c r="OLB149" s="284"/>
      <c r="OLC149" s="284"/>
      <c r="OLD149" s="284"/>
      <c r="OLE149" s="284"/>
      <c r="OLF149" s="284"/>
      <c r="OLG149" s="284"/>
      <c r="OLH149" s="284"/>
      <c r="OLI149" s="284"/>
      <c r="OLJ149" s="284"/>
      <c r="OLK149" s="284"/>
      <c r="OLL149" s="284"/>
      <c r="OLM149" s="284"/>
      <c r="OLN149" s="284"/>
      <c r="OLO149" s="284"/>
      <c r="OLP149" s="284"/>
      <c r="OLQ149" s="284"/>
      <c r="OLR149" s="284"/>
      <c r="OLS149" s="284"/>
      <c r="OLT149" s="284"/>
      <c r="OLU149" s="284"/>
      <c r="OLV149" s="284"/>
      <c r="OLW149" s="284"/>
      <c r="OLX149" s="284"/>
      <c r="OLY149" s="284"/>
      <c r="OLZ149" s="284"/>
      <c r="OMA149" s="284"/>
      <c r="OMB149" s="284"/>
      <c r="OMC149" s="284"/>
      <c r="OMD149" s="284"/>
      <c r="OME149" s="284"/>
      <c r="OMF149" s="284"/>
      <c r="OMG149" s="284"/>
      <c r="OMH149" s="284"/>
      <c r="OMI149" s="284"/>
      <c r="OMJ149" s="284"/>
      <c r="OMK149" s="284"/>
      <c r="OML149" s="284"/>
      <c r="OMM149" s="284"/>
      <c r="OMN149" s="284"/>
      <c r="OMO149" s="284"/>
      <c r="OMP149" s="284"/>
      <c r="OMQ149" s="284"/>
      <c r="OMR149" s="284"/>
      <c r="OMS149" s="284"/>
      <c r="OMT149" s="284"/>
      <c r="OMU149" s="284"/>
      <c r="OMV149" s="284"/>
      <c r="OMW149" s="284"/>
      <c r="OMX149" s="284"/>
      <c r="OMY149" s="284"/>
      <c r="OMZ149" s="284"/>
      <c r="ONA149" s="284"/>
      <c r="ONB149" s="284"/>
      <c r="ONC149" s="284"/>
      <c r="OND149" s="284"/>
      <c r="ONE149" s="284"/>
      <c r="ONF149" s="284"/>
      <c r="ONG149" s="284"/>
      <c r="ONH149" s="284"/>
      <c r="ONI149" s="284"/>
      <c r="ONJ149" s="284"/>
      <c r="ONK149" s="284"/>
      <c r="ONL149" s="284"/>
      <c r="ONM149" s="284"/>
      <c r="ONN149" s="284"/>
      <c r="ONO149" s="284"/>
      <c r="ONP149" s="284"/>
      <c r="ONQ149" s="284"/>
      <c r="ONR149" s="284"/>
      <c r="ONS149" s="284"/>
      <c r="ONT149" s="284"/>
      <c r="ONU149" s="284"/>
      <c r="ONV149" s="284"/>
      <c r="ONW149" s="284"/>
      <c r="ONX149" s="284"/>
      <c r="ONY149" s="284"/>
      <c r="ONZ149" s="284"/>
      <c r="OOA149" s="284"/>
      <c r="OOB149" s="284"/>
      <c r="OOC149" s="284"/>
      <c r="OOD149" s="284"/>
      <c r="OOE149" s="284"/>
      <c r="OOF149" s="284"/>
      <c r="OOG149" s="284"/>
      <c r="OOH149" s="284"/>
      <c r="OOI149" s="284"/>
      <c r="OOJ149" s="284"/>
      <c r="OOK149" s="284"/>
      <c r="OOL149" s="284"/>
      <c r="OOM149" s="284"/>
      <c r="OON149" s="284"/>
      <c r="OOO149" s="284"/>
      <c r="OOP149" s="284"/>
      <c r="OOQ149" s="284"/>
      <c r="OOR149" s="284"/>
      <c r="OOS149" s="284"/>
      <c r="OOT149" s="284"/>
      <c r="OOU149" s="284"/>
      <c r="OOV149" s="284"/>
      <c r="OOW149" s="284"/>
      <c r="OOX149" s="284"/>
      <c r="OOY149" s="284"/>
      <c r="OOZ149" s="284"/>
      <c r="OPA149" s="284"/>
      <c r="OPB149" s="284"/>
      <c r="OPC149" s="284"/>
      <c r="OPD149" s="284"/>
      <c r="OPE149" s="284"/>
      <c r="OPF149" s="284"/>
      <c r="OPG149" s="284"/>
      <c r="OPH149" s="284"/>
      <c r="OPI149" s="284"/>
      <c r="OPJ149" s="284"/>
      <c r="OPK149" s="284"/>
      <c r="OPL149" s="284"/>
      <c r="OPM149" s="284"/>
      <c r="OPN149" s="284"/>
      <c r="OPO149" s="284"/>
      <c r="OPP149" s="284"/>
      <c r="OPQ149" s="284"/>
      <c r="OPR149" s="284"/>
      <c r="OPS149" s="284"/>
      <c r="OPT149" s="284"/>
      <c r="OPU149" s="284"/>
      <c r="OPV149" s="284"/>
      <c r="OPW149" s="284"/>
      <c r="OPX149" s="284"/>
      <c r="OPY149" s="284"/>
      <c r="OPZ149" s="284"/>
      <c r="OQA149" s="284"/>
      <c r="OQB149" s="284"/>
      <c r="OQC149" s="284"/>
      <c r="OQD149" s="284"/>
      <c r="OQE149" s="284"/>
      <c r="OQF149" s="284"/>
      <c r="OQG149" s="284"/>
      <c r="OQH149" s="284"/>
      <c r="OQI149" s="284"/>
      <c r="OQJ149" s="284"/>
      <c r="OQK149" s="284"/>
      <c r="OQL149" s="284"/>
      <c r="OQM149" s="284"/>
      <c r="OQN149" s="284"/>
      <c r="OQO149" s="284"/>
      <c r="OQP149" s="284"/>
      <c r="OQQ149" s="284"/>
      <c r="OQR149" s="284"/>
      <c r="OQS149" s="284"/>
      <c r="OQT149" s="284"/>
      <c r="OQU149" s="284"/>
      <c r="OQV149" s="284"/>
      <c r="OQW149" s="284"/>
      <c r="OQX149" s="284"/>
      <c r="OQY149" s="284"/>
      <c r="OQZ149" s="284"/>
      <c r="ORA149" s="284"/>
      <c r="ORB149" s="284"/>
      <c r="ORC149" s="284"/>
      <c r="ORD149" s="284"/>
      <c r="ORE149" s="284"/>
      <c r="ORF149" s="284"/>
      <c r="ORG149" s="284"/>
      <c r="ORH149" s="284"/>
      <c r="ORI149" s="284"/>
      <c r="ORJ149" s="284"/>
      <c r="ORK149" s="284"/>
      <c r="ORL149" s="284"/>
      <c r="ORM149" s="284"/>
      <c r="ORN149" s="284"/>
      <c r="ORO149" s="284"/>
      <c r="ORP149" s="284"/>
      <c r="ORQ149" s="284"/>
      <c r="ORR149" s="284"/>
      <c r="ORS149" s="284"/>
      <c r="ORT149" s="284"/>
      <c r="ORU149" s="284"/>
      <c r="ORV149" s="284"/>
      <c r="ORW149" s="284"/>
      <c r="ORX149" s="284"/>
      <c r="ORY149" s="284"/>
      <c r="ORZ149" s="284"/>
      <c r="OSA149" s="284"/>
      <c r="OSB149" s="284"/>
      <c r="OSC149" s="284"/>
      <c r="OSD149" s="284"/>
      <c r="OSE149" s="284"/>
      <c r="OSF149" s="284"/>
      <c r="OSG149" s="284"/>
      <c r="OSH149" s="284"/>
      <c r="OSI149" s="284"/>
      <c r="OSJ149" s="284"/>
      <c r="OSK149" s="284"/>
      <c r="OSL149" s="284"/>
      <c r="OSM149" s="284"/>
      <c r="OSN149" s="284"/>
      <c r="OSO149" s="284"/>
      <c r="OSP149" s="284"/>
      <c r="OSQ149" s="284"/>
      <c r="OSR149" s="284"/>
      <c r="OSS149" s="284"/>
      <c r="OST149" s="284"/>
      <c r="OSU149" s="284"/>
      <c r="OSV149" s="284"/>
      <c r="OSW149" s="284"/>
      <c r="OSX149" s="284"/>
      <c r="OSY149" s="284"/>
      <c r="OSZ149" s="284"/>
      <c r="OTA149" s="284"/>
      <c r="OTB149" s="284"/>
      <c r="OTC149" s="284"/>
      <c r="OTD149" s="284"/>
      <c r="OTE149" s="284"/>
      <c r="OTF149" s="284"/>
      <c r="OTG149" s="284"/>
      <c r="OTH149" s="284"/>
      <c r="OTI149" s="284"/>
      <c r="OTJ149" s="284"/>
      <c r="OTK149" s="284"/>
      <c r="OTL149" s="284"/>
      <c r="OTM149" s="284"/>
      <c r="OTN149" s="284"/>
      <c r="OTO149" s="284"/>
      <c r="OTP149" s="284"/>
      <c r="OTQ149" s="284"/>
      <c r="OTR149" s="284"/>
      <c r="OTS149" s="284"/>
      <c r="OTT149" s="284"/>
      <c r="OTU149" s="284"/>
      <c r="OTV149" s="284"/>
      <c r="OTW149" s="284"/>
      <c r="OTX149" s="284"/>
      <c r="OTY149" s="284"/>
      <c r="OTZ149" s="284"/>
      <c r="OUA149" s="284"/>
      <c r="OUB149" s="284"/>
      <c r="OUC149" s="284"/>
      <c r="OUD149" s="284"/>
      <c r="OUE149" s="284"/>
      <c r="OUF149" s="284"/>
      <c r="OUG149" s="284"/>
      <c r="OUH149" s="284"/>
      <c r="OUI149" s="284"/>
      <c r="OUJ149" s="284"/>
      <c r="OUK149" s="284"/>
      <c r="OUL149" s="284"/>
      <c r="OUM149" s="284"/>
      <c r="OUN149" s="284"/>
      <c r="OUO149" s="284"/>
      <c r="OUP149" s="284"/>
      <c r="OUQ149" s="284"/>
      <c r="OUR149" s="284"/>
      <c r="OUS149" s="284"/>
      <c r="OUT149" s="284"/>
      <c r="OUU149" s="284"/>
      <c r="OUV149" s="284"/>
      <c r="OUW149" s="284"/>
      <c r="OUX149" s="284"/>
      <c r="OUY149" s="284"/>
      <c r="OUZ149" s="284"/>
      <c r="OVA149" s="284"/>
      <c r="OVB149" s="284"/>
      <c r="OVC149" s="284"/>
      <c r="OVD149" s="284"/>
      <c r="OVE149" s="284"/>
      <c r="OVF149" s="284"/>
      <c r="OVG149" s="284"/>
      <c r="OVH149" s="284"/>
      <c r="OVI149" s="284"/>
      <c r="OVJ149" s="284"/>
      <c r="OVK149" s="284"/>
      <c r="OVL149" s="284"/>
      <c r="OVM149" s="284"/>
      <c r="OVN149" s="284"/>
      <c r="OVO149" s="284"/>
      <c r="OVP149" s="284"/>
      <c r="OVQ149" s="284"/>
      <c r="OVR149" s="284"/>
      <c r="OVS149" s="284"/>
      <c r="OVT149" s="284"/>
      <c r="OVU149" s="284"/>
      <c r="OVV149" s="284"/>
      <c r="OVW149" s="284"/>
      <c r="OVX149" s="284"/>
      <c r="OVY149" s="284"/>
      <c r="OVZ149" s="284"/>
      <c r="OWA149" s="284"/>
      <c r="OWB149" s="284"/>
      <c r="OWC149" s="284"/>
      <c r="OWD149" s="284"/>
      <c r="OWE149" s="284"/>
      <c r="OWF149" s="284"/>
      <c r="OWG149" s="284"/>
      <c r="OWH149" s="284"/>
      <c r="OWI149" s="284"/>
      <c r="OWJ149" s="284"/>
      <c r="OWK149" s="284"/>
      <c r="OWL149" s="284"/>
      <c r="OWM149" s="284"/>
      <c r="OWN149" s="284"/>
      <c r="OWO149" s="284"/>
      <c r="OWP149" s="284"/>
      <c r="OWQ149" s="284"/>
      <c r="OWR149" s="284"/>
      <c r="OWS149" s="284"/>
      <c r="OWT149" s="284"/>
      <c r="OWU149" s="284"/>
      <c r="OWV149" s="284"/>
      <c r="OWW149" s="284"/>
      <c r="OWX149" s="284"/>
      <c r="OWY149" s="284"/>
      <c r="OWZ149" s="284"/>
      <c r="OXA149" s="284"/>
      <c r="OXB149" s="284"/>
      <c r="OXC149" s="284"/>
      <c r="OXD149" s="284"/>
      <c r="OXE149" s="284"/>
      <c r="OXF149" s="284"/>
      <c r="OXG149" s="284"/>
      <c r="OXH149" s="284"/>
      <c r="OXI149" s="284"/>
      <c r="OXJ149" s="284"/>
      <c r="OXK149" s="284"/>
      <c r="OXL149" s="284"/>
      <c r="OXM149" s="284"/>
      <c r="OXN149" s="284"/>
      <c r="OXO149" s="284"/>
      <c r="OXP149" s="284"/>
      <c r="OXQ149" s="284"/>
      <c r="OXR149" s="284"/>
      <c r="OXS149" s="284"/>
      <c r="OXT149" s="284"/>
      <c r="OXU149" s="284"/>
      <c r="OXV149" s="284"/>
      <c r="OXW149" s="284"/>
      <c r="OXX149" s="284"/>
      <c r="OXY149" s="284"/>
      <c r="OXZ149" s="284"/>
      <c r="OYA149" s="284"/>
      <c r="OYB149" s="284"/>
      <c r="OYC149" s="284"/>
      <c r="OYD149" s="284"/>
      <c r="OYE149" s="284"/>
      <c r="OYF149" s="284"/>
      <c r="OYG149" s="284"/>
      <c r="OYH149" s="284"/>
      <c r="OYI149" s="284"/>
      <c r="OYJ149" s="284"/>
      <c r="OYK149" s="284"/>
      <c r="OYL149" s="284"/>
      <c r="OYM149" s="284"/>
      <c r="OYN149" s="284"/>
      <c r="OYO149" s="284"/>
      <c r="OYP149" s="284"/>
      <c r="OYQ149" s="284"/>
      <c r="OYR149" s="284"/>
      <c r="OYS149" s="284"/>
      <c r="OYT149" s="284"/>
      <c r="OYU149" s="284"/>
      <c r="OYV149" s="284"/>
      <c r="OYW149" s="284"/>
      <c r="OYX149" s="284"/>
      <c r="OYY149" s="284"/>
      <c r="OYZ149" s="284"/>
      <c r="OZA149" s="284"/>
      <c r="OZB149" s="284"/>
      <c r="OZC149" s="284"/>
      <c r="OZD149" s="284"/>
      <c r="OZE149" s="284"/>
      <c r="OZF149" s="284"/>
      <c r="OZG149" s="284"/>
      <c r="OZH149" s="284"/>
      <c r="OZI149" s="284"/>
      <c r="OZJ149" s="284"/>
      <c r="OZK149" s="284"/>
      <c r="OZL149" s="284"/>
      <c r="OZM149" s="284"/>
      <c r="OZN149" s="284"/>
      <c r="OZO149" s="284"/>
      <c r="OZP149" s="284"/>
      <c r="OZQ149" s="284"/>
      <c r="OZR149" s="284"/>
      <c r="OZS149" s="284"/>
      <c r="OZT149" s="284"/>
      <c r="OZU149" s="284"/>
      <c r="OZV149" s="284"/>
      <c r="OZW149" s="284"/>
      <c r="OZX149" s="284"/>
      <c r="OZY149" s="284"/>
      <c r="OZZ149" s="284"/>
      <c r="PAA149" s="284"/>
      <c r="PAB149" s="284"/>
      <c r="PAC149" s="284"/>
      <c r="PAD149" s="284"/>
      <c r="PAE149" s="284"/>
      <c r="PAF149" s="284"/>
      <c r="PAG149" s="284"/>
      <c r="PAH149" s="284"/>
      <c r="PAI149" s="284"/>
      <c r="PAJ149" s="284"/>
      <c r="PAK149" s="284"/>
      <c r="PAL149" s="284"/>
      <c r="PAM149" s="284"/>
      <c r="PAN149" s="284"/>
      <c r="PAO149" s="284"/>
      <c r="PAP149" s="284"/>
      <c r="PAQ149" s="284"/>
      <c r="PAR149" s="284"/>
      <c r="PAS149" s="284"/>
      <c r="PAT149" s="284"/>
      <c r="PAU149" s="284"/>
      <c r="PAV149" s="284"/>
      <c r="PAW149" s="284"/>
      <c r="PAX149" s="284"/>
      <c r="PAY149" s="284"/>
      <c r="PAZ149" s="284"/>
      <c r="PBA149" s="284"/>
      <c r="PBB149" s="284"/>
      <c r="PBC149" s="284"/>
      <c r="PBD149" s="284"/>
      <c r="PBE149" s="284"/>
      <c r="PBF149" s="284"/>
      <c r="PBG149" s="284"/>
      <c r="PBH149" s="284"/>
      <c r="PBI149" s="284"/>
      <c r="PBJ149" s="284"/>
      <c r="PBK149" s="284"/>
      <c r="PBL149" s="284"/>
      <c r="PBM149" s="284"/>
      <c r="PBN149" s="284"/>
      <c r="PBO149" s="284"/>
      <c r="PBP149" s="284"/>
      <c r="PBQ149" s="284"/>
      <c r="PBR149" s="284"/>
      <c r="PBS149" s="284"/>
      <c r="PBT149" s="284"/>
      <c r="PBU149" s="284"/>
      <c r="PBV149" s="284"/>
      <c r="PBW149" s="284"/>
      <c r="PBX149" s="284"/>
      <c r="PBY149" s="284"/>
      <c r="PBZ149" s="284"/>
      <c r="PCA149" s="284"/>
      <c r="PCB149" s="284"/>
      <c r="PCC149" s="284"/>
      <c r="PCD149" s="284"/>
      <c r="PCE149" s="284"/>
      <c r="PCF149" s="284"/>
      <c r="PCG149" s="284"/>
      <c r="PCH149" s="284"/>
      <c r="PCI149" s="284"/>
      <c r="PCJ149" s="284"/>
      <c r="PCK149" s="284"/>
      <c r="PCL149" s="284"/>
      <c r="PCM149" s="284"/>
      <c r="PCN149" s="284"/>
      <c r="PCO149" s="284"/>
      <c r="PCP149" s="284"/>
      <c r="PCQ149" s="284"/>
      <c r="PCR149" s="284"/>
      <c r="PCS149" s="284"/>
      <c r="PCT149" s="284"/>
      <c r="PCU149" s="284"/>
      <c r="PCV149" s="284"/>
      <c r="PCW149" s="284"/>
      <c r="PCX149" s="284"/>
      <c r="PCY149" s="284"/>
      <c r="PCZ149" s="284"/>
      <c r="PDA149" s="284"/>
      <c r="PDB149" s="284"/>
      <c r="PDC149" s="284"/>
      <c r="PDD149" s="284"/>
      <c r="PDE149" s="284"/>
      <c r="PDF149" s="284"/>
      <c r="PDG149" s="284"/>
      <c r="PDH149" s="284"/>
      <c r="PDI149" s="284"/>
      <c r="PDJ149" s="284"/>
      <c r="PDK149" s="284"/>
      <c r="PDL149" s="284"/>
      <c r="PDM149" s="284"/>
      <c r="PDN149" s="284"/>
      <c r="PDO149" s="284"/>
      <c r="PDP149" s="284"/>
      <c r="PDQ149" s="284"/>
      <c r="PDR149" s="284"/>
      <c r="PDS149" s="284"/>
      <c r="PDT149" s="284"/>
      <c r="PDU149" s="284"/>
      <c r="PDV149" s="284"/>
      <c r="PDW149" s="284"/>
      <c r="PDX149" s="284"/>
      <c r="PDY149" s="284"/>
      <c r="PDZ149" s="284"/>
      <c r="PEA149" s="284"/>
      <c r="PEB149" s="284"/>
      <c r="PEC149" s="284"/>
      <c r="PED149" s="284"/>
      <c r="PEE149" s="284"/>
      <c r="PEF149" s="284"/>
      <c r="PEG149" s="284"/>
      <c r="PEH149" s="284"/>
      <c r="PEI149" s="284"/>
      <c r="PEJ149" s="284"/>
      <c r="PEK149" s="284"/>
      <c r="PEL149" s="284"/>
      <c r="PEM149" s="284"/>
      <c r="PEN149" s="284"/>
      <c r="PEO149" s="284"/>
      <c r="PEP149" s="284"/>
      <c r="PEQ149" s="284"/>
      <c r="PER149" s="284"/>
      <c r="PES149" s="284"/>
      <c r="PET149" s="284"/>
      <c r="PEU149" s="284"/>
      <c r="PEV149" s="284"/>
      <c r="PEW149" s="284"/>
      <c r="PEX149" s="284"/>
      <c r="PEY149" s="284"/>
      <c r="PEZ149" s="284"/>
      <c r="PFA149" s="284"/>
      <c r="PFB149" s="284"/>
      <c r="PFC149" s="284"/>
      <c r="PFD149" s="284"/>
      <c r="PFE149" s="284"/>
      <c r="PFF149" s="284"/>
      <c r="PFG149" s="284"/>
      <c r="PFH149" s="284"/>
      <c r="PFI149" s="284"/>
      <c r="PFJ149" s="284"/>
      <c r="PFK149" s="284"/>
      <c r="PFL149" s="284"/>
      <c r="PFM149" s="284"/>
      <c r="PFN149" s="284"/>
      <c r="PFO149" s="284"/>
      <c r="PFP149" s="284"/>
      <c r="PFQ149" s="284"/>
      <c r="PFR149" s="284"/>
      <c r="PFS149" s="284"/>
      <c r="PFT149" s="284"/>
      <c r="PFU149" s="284"/>
      <c r="PFV149" s="284"/>
      <c r="PFW149" s="284"/>
      <c r="PFX149" s="284"/>
      <c r="PFY149" s="284"/>
      <c r="PFZ149" s="284"/>
      <c r="PGA149" s="284"/>
      <c r="PGB149" s="284"/>
      <c r="PGC149" s="284"/>
      <c r="PGD149" s="284"/>
      <c r="PGE149" s="284"/>
      <c r="PGF149" s="284"/>
      <c r="PGG149" s="284"/>
      <c r="PGH149" s="284"/>
      <c r="PGI149" s="284"/>
      <c r="PGJ149" s="284"/>
      <c r="PGK149" s="284"/>
      <c r="PGL149" s="284"/>
      <c r="PGM149" s="284"/>
      <c r="PGN149" s="284"/>
      <c r="PGO149" s="284"/>
      <c r="PGP149" s="284"/>
      <c r="PGQ149" s="284"/>
      <c r="PGR149" s="284"/>
      <c r="PGS149" s="284"/>
      <c r="PGT149" s="284"/>
      <c r="PGU149" s="284"/>
      <c r="PGV149" s="284"/>
      <c r="PGW149" s="284"/>
      <c r="PGX149" s="284"/>
      <c r="PGY149" s="284"/>
      <c r="PGZ149" s="284"/>
      <c r="PHA149" s="284"/>
      <c r="PHB149" s="284"/>
      <c r="PHC149" s="284"/>
      <c r="PHD149" s="284"/>
      <c r="PHE149" s="284"/>
      <c r="PHF149" s="284"/>
      <c r="PHG149" s="284"/>
      <c r="PHH149" s="284"/>
      <c r="PHI149" s="284"/>
      <c r="PHJ149" s="284"/>
      <c r="PHK149" s="284"/>
      <c r="PHL149" s="284"/>
      <c r="PHM149" s="284"/>
      <c r="PHN149" s="284"/>
      <c r="PHO149" s="284"/>
      <c r="PHP149" s="284"/>
      <c r="PHQ149" s="284"/>
      <c r="PHR149" s="284"/>
      <c r="PHS149" s="284"/>
      <c r="PHT149" s="284"/>
      <c r="PHU149" s="284"/>
      <c r="PHV149" s="284"/>
      <c r="PHW149" s="284"/>
      <c r="PHX149" s="284"/>
      <c r="PHY149" s="284"/>
      <c r="PHZ149" s="284"/>
      <c r="PIA149" s="284"/>
      <c r="PIB149" s="284"/>
      <c r="PIC149" s="284"/>
      <c r="PID149" s="284"/>
      <c r="PIE149" s="284"/>
      <c r="PIF149" s="284"/>
      <c r="PIG149" s="284"/>
      <c r="PIH149" s="284"/>
      <c r="PII149" s="284"/>
      <c r="PIJ149" s="284"/>
      <c r="PIK149" s="284"/>
      <c r="PIL149" s="284"/>
      <c r="PIM149" s="284"/>
      <c r="PIN149" s="284"/>
      <c r="PIO149" s="284"/>
      <c r="PIP149" s="284"/>
      <c r="PIQ149" s="284"/>
      <c r="PIR149" s="284"/>
      <c r="PIS149" s="284"/>
      <c r="PIT149" s="284"/>
      <c r="PIU149" s="284"/>
      <c r="PIV149" s="284"/>
      <c r="PIW149" s="284"/>
      <c r="PIX149" s="284"/>
      <c r="PIY149" s="284"/>
      <c r="PIZ149" s="284"/>
      <c r="PJA149" s="284"/>
      <c r="PJB149" s="284"/>
      <c r="PJC149" s="284"/>
      <c r="PJD149" s="284"/>
      <c r="PJE149" s="284"/>
      <c r="PJF149" s="284"/>
      <c r="PJG149" s="284"/>
      <c r="PJH149" s="284"/>
      <c r="PJI149" s="284"/>
      <c r="PJJ149" s="284"/>
      <c r="PJK149" s="284"/>
      <c r="PJL149" s="284"/>
      <c r="PJM149" s="284"/>
      <c r="PJN149" s="284"/>
      <c r="PJO149" s="284"/>
      <c r="PJP149" s="284"/>
      <c r="PJQ149" s="284"/>
      <c r="PJR149" s="284"/>
      <c r="PJS149" s="284"/>
      <c r="PJT149" s="284"/>
      <c r="PJU149" s="284"/>
      <c r="PJV149" s="284"/>
      <c r="PJW149" s="284"/>
      <c r="PJX149" s="284"/>
      <c r="PJY149" s="284"/>
      <c r="PJZ149" s="284"/>
      <c r="PKA149" s="284"/>
      <c r="PKB149" s="284"/>
      <c r="PKC149" s="284"/>
      <c r="PKD149" s="284"/>
      <c r="PKE149" s="284"/>
      <c r="PKF149" s="284"/>
      <c r="PKG149" s="284"/>
      <c r="PKH149" s="284"/>
      <c r="PKI149" s="284"/>
      <c r="PKJ149" s="284"/>
      <c r="PKK149" s="284"/>
      <c r="PKL149" s="284"/>
      <c r="PKM149" s="284"/>
      <c r="PKN149" s="284"/>
      <c r="PKO149" s="284"/>
      <c r="PKP149" s="284"/>
      <c r="PKQ149" s="284"/>
      <c r="PKR149" s="284"/>
      <c r="PKS149" s="284"/>
      <c r="PKT149" s="284"/>
      <c r="PKU149" s="284"/>
      <c r="PKV149" s="284"/>
      <c r="PKW149" s="284"/>
      <c r="PKX149" s="284"/>
      <c r="PKY149" s="284"/>
      <c r="PKZ149" s="284"/>
      <c r="PLA149" s="284"/>
      <c r="PLB149" s="284"/>
      <c r="PLC149" s="284"/>
      <c r="PLD149" s="284"/>
      <c r="PLE149" s="284"/>
      <c r="PLF149" s="284"/>
      <c r="PLG149" s="284"/>
      <c r="PLH149" s="284"/>
      <c r="PLI149" s="284"/>
      <c r="PLJ149" s="284"/>
      <c r="PLK149" s="284"/>
      <c r="PLL149" s="284"/>
      <c r="PLM149" s="284"/>
      <c r="PLN149" s="284"/>
      <c r="PLO149" s="284"/>
      <c r="PLP149" s="284"/>
      <c r="PLQ149" s="284"/>
      <c r="PLR149" s="284"/>
      <c r="PLS149" s="284"/>
      <c r="PLT149" s="284"/>
      <c r="PLU149" s="284"/>
      <c r="PLV149" s="284"/>
      <c r="PLW149" s="284"/>
      <c r="PLX149" s="284"/>
      <c r="PLY149" s="284"/>
      <c r="PLZ149" s="284"/>
      <c r="PMA149" s="284"/>
      <c r="PMB149" s="284"/>
      <c r="PMC149" s="284"/>
      <c r="PMD149" s="284"/>
      <c r="PME149" s="284"/>
      <c r="PMF149" s="284"/>
      <c r="PMG149" s="284"/>
      <c r="PMH149" s="284"/>
      <c r="PMI149" s="284"/>
      <c r="PMJ149" s="284"/>
      <c r="PMK149" s="284"/>
      <c r="PML149" s="284"/>
      <c r="PMM149" s="284"/>
      <c r="PMN149" s="284"/>
      <c r="PMO149" s="284"/>
      <c r="PMP149" s="284"/>
      <c r="PMQ149" s="284"/>
      <c r="PMR149" s="284"/>
      <c r="PMS149" s="284"/>
      <c r="PMT149" s="284"/>
      <c r="PMU149" s="284"/>
      <c r="PMV149" s="284"/>
      <c r="PMW149" s="284"/>
      <c r="PMX149" s="284"/>
      <c r="PMY149" s="284"/>
      <c r="PMZ149" s="284"/>
      <c r="PNA149" s="284"/>
      <c r="PNB149" s="284"/>
      <c r="PNC149" s="284"/>
      <c r="PND149" s="284"/>
      <c r="PNE149" s="284"/>
      <c r="PNF149" s="284"/>
      <c r="PNG149" s="284"/>
      <c r="PNH149" s="284"/>
      <c r="PNI149" s="284"/>
      <c r="PNJ149" s="284"/>
      <c r="PNK149" s="284"/>
      <c r="PNL149" s="284"/>
      <c r="PNM149" s="284"/>
      <c r="PNN149" s="284"/>
      <c r="PNO149" s="284"/>
      <c r="PNP149" s="284"/>
      <c r="PNQ149" s="284"/>
      <c r="PNR149" s="284"/>
      <c r="PNS149" s="284"/>
      <c r="PNT149" s="284"/>
      <c r="PNU149" s="284"/>
      <c r="PNV149" s="284"/>
      <c r="PNW149" s="284"/>
      <c r="PNX149" s="284"/>
      <c r="PNY149" s="284"/>
      <c r="PNZ149" s="284"/>
      <c r="POA149" s="284"/>
      <c r="POB149" s="284"/>
      <c r="POC149" s="284"/>
      <c r="POD149" s="284"/>
      <c r="POE149" s="284"/>
      <c r="POF149" s="284"/>
      <c r="POG149" s="284"/>
      <c r="POH149" s="284"/>
      <c r="POI149" s="284"/>
      <c r="POJ149" s="284"/>
      <c r="POK149" s="284"/>
      <c r="POL149" s="284"/>
      <c r="POM149" s="284"/>
      <c r="PON149" s="284"/>
      <c r="POO149" s="284"/>
      <c r="POP149" s="284"/>
      <c r="POQ149" s="284"/>
      <c r="POR149" s="284"/>
      <c r="POS149" s="284"/>
      <c r="POT149" s="284"/>
      <c r="POU149" s="284"/>
      <c r="POV149" s="284"/>
      <c r="POW149" s="284"/>
      <c r="POX149" s="284"/>
      <c r="POY149" s="284"/>
      <c r="POZ149" s="284"/>
      <c r="PPA149" s="284"/>
      <c r="PPB149" s="284"/>
      <c r="PPC149" s="284"/>
      <c r="PPD149" s="284"/>
      <c r="PPE149" s="284"/>
      <c r="PPF149" s="284"/>
      <c r="PPG149" s="284"/>
      <c r="PPH149" s="284"/>
      <c r="PPI149" s="284"/>
      <c r="PPJ149" s="284"/>
      <c r="PPK149" s="284"/>
      <c r="PPL149" s="284"/>
      <c r="PPM149" s="284"/>
      <c r="PPN149" s="284"/>
      <c r="PPO149" s="284"/>
      <c r="PPP149" s="284"/>
      <c r="PPQ149" s="284"/>
      <c r="PPR149" s="284"/>
      <c r="PPS149" s="284"/>
      <c r="PPT149" s="284"/>
      <c r="PPU149" s="284"/>
      <c r="PPV149" s="284"/>
      <c r="PPW149" s="284"/>
      <c r="PPX149" s="284"/>
      <c r="PPY149" s="284"/>
      <c r="PPZ149" s="284"/>
      <c r="PQA149" s="284"/>
      <c r="PQB149" s="284"/>
      <c r="PQC149" s="284"/>
      <c r="PQD149" s="284"/>
      <c r="PQE149" s="284"/>
      <c r="PQF149" s="284"/>
      <c r="PQG149" s="284"/>
      <c r="PQH149" s="284"/>
      <c r="PQI149" s="284"/>
      <c r="PQJ149" s="284"/>
      <c r="PQK149" s="284"/>
      <c r="PQL149" s="284"/>
      <c r="PQM149" s="284"/>
      <c r="PQN149" s="284"/>
      <c r="PQO149" s="284"/>
      <c r="PQP149" s="284"/>
      <c r="PQQ149" s="284"/>
      <c r="PQR149" s="284"/>
      <c r="PQS149" s="284"/>
      <c r="PQT149" s="284"/>
      <c r="PQU149" s="284"/>
      <c r="PQV149" s="284"/>
      <c r="PQW149" s="284"/>
      <c r="PQX149" s="284"/>
      <c r="PQY149" s="284"/>
      <c r="PQZ149" s="284"/>
      <c r="PRA149" s="284"/>
      <c r="PRB149" s="284"/>
      <c r="PRC149" s="284"/>
      <c r="PRD149" s="284"/>
      <c r="PRE149" s="284"/>
      <c r="PRF149" s="284"/>
      <c r="PRG149" s="284"/>
      <c r="PRH149" s="284"/>
      <c r="PRI149" s="284"/>
      <c r="PRJ149" s="284"/>
      <c r="PRK149" s="284"/>
      <c r="PRL149" s="284"/>
      <c r="PRM149" s="284"/>
      <c r="PRN149" s="284"/>
      <c r="PRO149" s="284"/>
      <c r="PRP149" s="284"/>
      <c r="PRQ149" s="284"/>
      <c r="PRR149" s="284"/>
      <c r="PRS149" s="284"/>
      <c r="PRT149" s="284"/>
      <c r="PRU149" s="284"/>
      <c r="PRV149" s="284"/>
      <c r="PRW149" s="284"/>
      <c r="PRX149" s="284"/>
      <c r="PRY149" s="284"/>
      <c r="PRZ149" s="284"/>
      <c r="PSA149" s="284"/>
      <c r="PSB149" s="284"/>
      <c r="PSC149" s="284"/>
      <c r="PSD149" s="284"/>
      <c r="PSE149" s="284"/>
      <c r="PSF149" s="284"/>
      <c r="PSG149" s="284"/>
      <c r="PSH149" s="284"/>
      <c r="PSI149" s="284"/>
      <c r="PSJ149" s="284"/>
      <c r="PSK149" s="284"/>
      <c r="PSL149" s="284"/>
      <c r="PSM149" s="284"/>
      <c r="PSN149" s="284"/>
      <c r="PSO149" s="284"/>
      <c r="PSP149" s="284"/>
      <c r="PSQ149" s="284"/>
      <c r="PSR149" s="284"/>
      <c r="PSS149" s="284"/>
      <c r="PST149" s="284"/>
      <c r="PSU149" s="284"/>
      <c r="PSV149" s="284"/>
      <c r="PSW149" s="284"/>
      <c r="PSX149" s="284"/>
      <c r="PSY149" s="284"/>
      <c r="PSZ149" s="284"/>
      <c r="PTA149" s="284"/>
      <c r="PTB149" s="284"/>
      <c r="PTC149" s="284"/>
      <c r="PTD149" s="284"/>
      <c r="PTE149" s="284"/>
      <c r="PTF149" s="284"/>
      <c r="PTG149" s="284"/>
      <c r="PTH149" s="284"/>
      <c r="PTI149" s="284"/>
      <c r="PTJ149" s="284"/>
      <c r="PTK149" s="284"/>
      <c r="PTL149" s="284"/>
      <c r="PTM149" s="284"/>
      <c r="PTN149" s="284"/>
      <c r="PTO149" s="284"/>
      <c r="PTP149" s="284"/>
      <c r="PTQ149" s="284"/>
      <c r="PTR149" s="284"/>
      <c r="PTS149" s="284"/>
      <c r="PTT149" s="284"/>
      <c r="PTU149" s="284"/>
      <c r="PTV149" s="284"/>
      <c r="PTW149" s="284"/>
      <c r="PTX149" s="284"/>
      <c r="PTY149" s="284"/>
      <c r="PTZ149" s="284"/>
      <c r="PUA149" s="284"/>
      <c r="PUB149" s="284"/>
      <c r="PUC149" s="284"/>
      <c r="PUD149" s="284"/>
      <c r="PUE149" s="284"/>
      <c r="PUF149" s="284"/>
      <c r="PUG149" s="284"/>
      <c r="PUH149" s="284"/>
      <c r="PUI149" s="284"/>
      <c r="PUJ149" s="284"/>
      <c r="PUK149" s="284"/>
      <c r="PUL149" s="284"/>
      <c r="PUM149" s="284"/>
      <c r="PUN149" s="284"/>
      <c r="PUO149" s="284"/>
      <c r="PUP149" s="284"/>
      <c r="PUQ149" s="284"/>
      <c r="PUR149" s="284"/>
      <c r="PUS149" s="284"/>
      <c r="PUT149" s="284"/>
      <c r="PUU149" s="284"/>
      <c r="PUV149" s="284"/>
      <c r="PUW149" s="284"/>
      <c r="PUX149" s="284"/>
      <c r="PUY149" s="284"/>
      <c r="PUZ149" s="284"/>
      <c r="PVA149" s="284"/>
      <c r="PVB149" s="284"/>
      <c r="PVC149" s="284"/>
      <c r="PVD149" s="284"/>
      <c r="PVE149" s="284"/>
      <c r="PVF149" s="284"/>
      <c r="PVG149" s="284"/>
      <c r="PVH149" s="284"/>
      <c r="PVI149" s="284"/>
      <c r="PVJ149" s="284"/>
      <c r="PVK149" s="284"/>
      <c r="PVL149" s="284"/>
      <c r="PVM149" s="284"/>
      <c r="PVN149" s="284"/>
      <c r="PVO149" s="284"/>
      <c r="PVP149" s="284"/>
      <c r="PVQ149" s="284"/>
      <c r="PVR149" s="284"/>
      <c r="PVS149" s="284"/>
      <c r="PVT149" s="284"/>
      <c r="PVU149" s="284"/>
      <c r="PVV149" s="284"/>
      <c r="PVW149" s="284"/>
      <c r="PVX149" s="284"/>
      <c r="PVY149" s="284"/>
      <c r="PVZ149" s="284"/>
      <c r="PWA149" s="284"/>
      <c r="PWB149" s="284"/>
      <c r="PWC149" s="284"/>
      <c r="PWD149" s="284"/>
      <c r="PWE149" s="284"/>
      <c r="PWF149" s="284"/>
      <c r="PWG149" s="284"/>
      <c r="PWH149" s="284"/>
      <c r="PWI149" s="284"/>
      <c r="PWJ149" s="284"/>
      <c r="PWK149" s="284"/>
      <c r="PWL149" s="284"/>
      <c r="PWM149" s="284"/>
      <c r="PWN149" s="284"/>
      <c r="PWO149" s="284"/>
      <c r="PWP149" s="284"/>
      <c r="PWQ149" s="284"/>
      <c r="PWR149" s="284"/>
      <c r="PWS149" s="284"/>
      <c r="PWT149" s="284"/>
      <c r="PWU149" s="284"/>
      <c r="PWV149" s="284"/>
      <c r="PWW149" s="284"/>
      <c r="PWX149" s="284"/>
      <c r="PWY149" s="284"/>
      <c r="PWZ149" s="284"/>
      <c r="PXA149" s="284"/>
      <c r="PXB149" s="284"/>
      <c r="PXC149" s="284"/>
      <c r="PXD149" s="284"/>
      <c r="PXE149" s="284"/>
      <c r="PXF149" s="284"/>
      <c r="PXG149" s="284"/>
      <c r="PXH149" s="284"/>
      <c r="PXI149" s="284"/>
      <c r="PXJ149" s="284"/>
      <c r="PXK149" s="284"/>
      <c r="PXL149" s="284"/>
      <c r="PXM149" s="284"/>
      <c r="PXN149" s="284"/>
      <c r="PXO149" s="284"/>
      <c r="PXP149" s="284"/>
      <c r="PXQ149" s="284"/>
      <c r="PXR149" s="284"/>
      <c r="PXS149" s="284"/>
      <c r="PXT149" s="284"/>
      <c r="PXU149" s="284"/>
      <c r="PXV149" s="284"/>
      <c r="PXW149" s="284"/>
      <c r="PXX149" s="284"/>
      <c r="PXY149" s="284"/>
      <c r="PXZ149" s="284"/>
      <c r="PYA149" s="284"/>
      <c r="PYB149" s="284"/>
      <c r="PYC149" s="284"/>
      <c r="PYD149" s="284"/>
      <c r="PYE149" s="284"/>
      <c r="PYF149" s="284"/>
      <c r="PYG149" s="284"/>
      <c r="PYH149" s="284"/>
      <c r="PYI149" s="284"/>
      <c r="PYJ149" s="284"/>
      <c r="PYK149" s="284"/>
      <c r="PYL149" s="284"/>
      <c r="PYM149" s="284"/>
      <c r="PYN149" s="284"/>
      <c r="PYO149" s="284"/>
      <c r="PYP149" s="284"/>
      <c r="PYQ149" s="284"/>
      <c r="PYR149" s="284"/>
      <c r="PYS149" s="284"/>
      <c r="PYT149" s="284"/>
      <c r="PYU149" s="284"/>
      <c r="PYV149" s="284"/>
      <c r="PYW149" s="284"/>
      <c r="PYX149" s="284"/>
      <c r="PYY149" s="284"/>
      <c r="PYZ149" s="284"/>
      <c r="PZA149" s="284"/>
      <c r="PZB149" s="284"/>
      <c r="PZC149" s="284"/>
      <c r="PZD149" s="284"/>
      <c r="PZE149" s="284"/>
      <c r="PZF149" s="284"/>
      <c r="PZG149" s="284"/>
      <c r="PZH149" s="284"/>
      <c r="PZI149" s="284"/>
      <c r="PZJ149" s="284"/>
      <c r="PZK149" s="284"/>
      <c r="PZL149" s="284"/>
      <c r="PZM149" s="284"/>
      <c r="PZN149" s="284"/>
      <c r="PZO149" s="284"/>
      <c r="PZP149" s="284"/>
      <c r="PZQ149" s="284"/>
      <c r="PZR149" s="284"/>
      <c r="PZS149" s="284"/>
      <c r="PZT149" s="284"/>
      <c r="PZU149" s="284"/>
      <c r="PZV149" s="284"/>
      <c r="PZW149" s="284"/>
      <c r="PZX149" s="284"/>
      <c r="PZY149" s="284"/>
      <c r="PZZ149" s="284"/>
      <c r="QAA149" s="284"/>
      <c r="QAB149" s="284"/>
      <c r="QAC149" s="284"/>
      <c r="QAD149" s="284"/>
      <c r="QAE149" s="284"/>
      <c r="QAF149" s="284"/>
      <c r="QAG149" s="284"/>
      <c r="QAH149" s="284"/>
      <c r="QAI149" s="284"/>
      <c r="QAJ149" s="284"/>
      <c r="QAK149" s="284"/>
      <c r="QAL149" s="284"/>
      <c r="QAM149" s="284"/>
      <c r="QAN149" s="284"/>
      <c r="QAO149" s="284"/>
      <c r="QAP149" s="284"/>
      <c r="QAQ149" s="284"/>
      <c r="QAR149" s="284"/>
      <c r="QAS149" s="284"/>
      <c r="QAT149" s="284"/>
      <c r="QAU149" s="284"/>
      <c r="QAV149" s="284"/>
      <c r="QAW149" s="284"/>
      <c r="QAX149" s="284"/>
      <c r="QAY149" s="284"/>
      <c r="QAZ149" s="284"/>
      <c r="QBA149" s="284"/>
      <c r="QBB149" s="284"/>
      <c r="QBC149" s="284"/>
      <c r="QBD149" s="284"/>
      <c r="QBE149" s="284"/>
      <c r="QBF149" s="284"/>
      <c r="QBG149" s="284"/>
      <c r="QBH149" s="284"/>
      <c r="QBI149" s="284"/>
      <c r="QBJ149" s="284"/>
      <c r="QBK149" s="284"/>
      <c r="QBL149" s="284"/>
      <c r="QBM149" s="284"/>
      <c r="QBN149" s="284"/>
      <c r="QBO149" s="284"/>
      <c r="QBP149" s="284"/>
      <c r="QBQ149" s="284"/>
      <c r="QBR149" s="284"/>
      <c r="QBS149" s="284"/>
      <c r="QBT149" s="284"/>
      <c r="QBU149" s="284"/>
      <c r="QBV149" s="284"/>
      <c r="QBW149" s="284"/>
      <c r="QBX149" s="284"/>
      <c r="QBY149" s="284"/>
      <c r="QBZ149" s="284"/>
      <c r="QCA149" s="284"/>
      <c r="QCB149" s="284"/>
      <c r="QCC149" s="284"/>
      <c r="QCD149" s="284"/>
      <c r="QCE149" s="284"/>
      <c r="QCF149" s="284"/>
      <c r="QCG149" s="284"/>
      <c r="QCH149" s="284"/>
      <c r="QCI149" s="284"/>
      <c r="QCJ149" s="284"/>
      <c r="QCK149" s="284"/>
      <c r="QCL149" s="284"/>
      <c r="QCM149" s="284"/>
      <c r="QCN149" s="284"/>
      <c r="QCO149" s="284"/>
      <c r="QCP149" s="284"/>
      <c r="QCQ149" s="284"/>
      <c r="QCR149" s="284"/>
      <c r="QCS149" s="284"/>
      <c r="QCT149" s="284"/>
      <c r="QCU149" s="284"/>
      <c r="QCV149" s="284"/>
      <c r="QCW149" s="284"/>
      <c r="QCX149" s="284"/>
      <c r="QCY149" s="284"/>
      <c r="QCZ149" s="284"/>
      <c r="QDA149" s="284"/>
      <c r="QDB149" s="284"/>
      <c r="QDC149" s="284"/>
      <c r="QDD149" s="284"/>
      <c r="QDE149" s="284"/>
      <c r="QDF149" s="284"/>
      <c r="QDG149" s="284"/>
      <c r="QDH149" s="284"/>
      <c r="QDI149" s="284"/>
      <c r="QDJ149" s="284"/>
      <c r="QDK149" s="284"/>
      <c r="QDL149" s="284"/>
      <c r="QDM149" s="284"/>
      <c r="QDN149" s="284"/>
      <c r="QDO149" s="284"/>
      <c r="QDP149" s="284"/>
      <c r="QDQ149" s="284"/>
      <c r="QDR149" s="284"/>
      <c r="QDS149" s="284"/>
      <c r="QDT149" s="284"/>
      <c r="QDU149" s="284"/>
      <c r="QDV149" s="284"/>
      <c r="QDW149" s="284"/>
      <c r="QDX149" s="284"/>
      <c r="QDY149" s="284"/>
      <c r="QDZ149" s="284"/>
      <c r="QEA149" s="284"/>
      <c r="QEB149" s="284"/>
      <c r="QEC149" s="284"/>
      <c r="QED149" s="284"/>
      <c r="QEE149" s="284"/>
      <c r="QEF149" s="284"/>
      <c r="QEG149" s="284"/>
      <c r="QEH149" s="284"/>
      <c r="QEI149" s="284"/>
      <c r="QEJ149" s="284"/>
      <c r="QEK149" s="284"/>
      <c r="QEL149" s="284"/>
      <c r="QEM149" s="284"/>
      <c r="QEN149" s="284"/>
      <c r="QEO149" s="284"/>
      <c r="QEP149" s="284"/>
      <c r="QEQ149" s="284"/>
      <c r="QER149" s="284"/>
      <c r="QES149" s="284"/>
      <c r="QET149" s="284"/>
      <c r="QEU149" s="284"/>
      <c r="QEV149" s="284"/>
      <c r="QEW149" s="284"/>
      <c r="QEX149" s="284"/>
      <c r="QEY149" s="284"/>
      <c r="QEZ149" s="284"/>
      <c r="QFA149" s="284"/>
      <c r="QFB149" s="284"/>
      <c r="QFC149" s="284"/>
      <c r="QFD149" s="284"/>
      <c r="QFE149" s="284"/>
      <c r="QFF149" s="284"/>
      <c r="QFG149" s="284"/>
      <c r="QFH149" s="284"/>
      <c r="QFI149" s="284"/>
      <c r="QFJ149" s="284"/>
      <c r="QFK149" s="284"/>
      <c r="QFL149" s="284"/>
      <c r="QFM149" s="284"/>
      <c r="QFN149" s="284"/>
      <c r="QFO149" s="284"/>
      <c r="QFP149" s="284"/>
      <c r="QFQ149" s="284"/>
      <c r="QFR149" s="284"/>
      <c r="QFS149" s="284"/>
      <c r="QFT149" s="284"/>
      <c r="QFU149" s="284"/>
      <c r="QFV149" s="284"/>
      <c r="QFW149" s="284"/>
      <c r="QFX149" s="284"/>
      <c r="QFY149" s="284"/>
      <c r="QFZ149" s="284"/>
      <c r="QGA149" s="284"/>
      <c r="QGB149" s="284"/>
      <c r="QGC149" s="284"/>
      <c r="QGD149" s="284"/>
      <c r="QGE149" s="284"/>
      <c r="QGF149" s="284"/>
      <c r="QGG149" s="284"/>
      <c r="QGH149" s="284"/>
      <c r="QGI149" s="284"/>
      <c r="QGJ149" s="284"/>
      <c r="QGK149" s="284"/>
      <c r="QGL149" s="284"/>
      <c r="QGM149" s="284"/>
      <c r="QGN149" s="284"/>
      <c r="QGO149" s="284"/>
      <c r="QGP149" s="284"/>
      <c r="QGQ149" s="284"/>
      <c r="QGR149" s="284"/>
      <c r="QGS149" s="284"/>
      <c r="QGT149" s="284"/>
      <c r="QGU149" s="284"/>
      <c r="QGV149" s="284"/>
      <c r="QGW149" s="284"/>
      <c r="QGX149" s="284"/>
      <c r="QGY149" s="284"/>
      <c r="QGZ149" s="284"/>
      <c r="QHA149" s="284"/>
      <c r="QHB149" s="284"/>
      <c r="QHC149" s="284"/>
      <c r="QHD149" s="284"/>
      <c r="QHE149" s="284"/>
      <c r="QHF149" s="284"/>
      <c r="QHG149" s="284"/>
      <c r="QHH149" s="284"/>
      <c r="QHI149" s="284"/>
      <c r="QHJ149" s="284"/>
      <c r="QHK149" s="284"/>
      <c r="QHL149" s="284"/>
      <c r="QHM149" s="284"/>
      <c r="QHN149" s="284"/>
      <c r="QHO149" s="284"/>
      <c r="QHP149" s="284"/>
      <c r="QHQ149" s="284"/>
      <c r="QHR149" s="284"/>
      <c r="QHS149" s="284"/>
      <c r="QHT149" s="284"/>
      <c r="QHU149" s="284"/>
      <c r="QHV149" s="284"/>
      <c r="QHW149" s="284"/>
      <c r="QHX149" s="284"/>
      <c r="QHY149" s="284"/>
      <c r="QHZ149" s="284"/>
      <c r="QIA149" s="284"/>
      <c r="QIB149" s="284"/>
      <c r="QIC149" s="284"/>
      <c r="QID149" s="284"/>
      <c r="QIE149" s="284"/>
      <c r="QIF149" s="284"/>
      <c r="QIG149" s="284"/>
      <c r="QIH149" s="284"/>
      <c r="QII149" s="284"/>
      <c r="QIJ149" s="284"/>
      <c r="QIK149" s="284"/>
      <c r="QIL149" s="284"/>
      <c r="QIM149" s="284"/>
      <c r="QIN149" s="284"/>
      <c r="QIO149" s="284"/>
      <c r="QIP149" s="284"/>
      <c r="QIQ149" s="284"/>
      <c r="QIR149" s="284"/>
      <c r="QIS149" s="284"/>
      <c r="QIT149" s="284"/>
      <c r="QIU149" s="284"/>
      <c r="QIV149" s="284"/>
      <c r="QIW149" s="284"/>
      <c r="QIX149" s="284"/>
      <c r="QIY149" s="284"/>
      <c r="QIZ149" s="284"/>
      <c r="QJA149" s="284"/>
      <c r="QJB149" s="284"/>
      <c r="QJC149" s="284"/>
      <c r="QJD149" s="284"/>
      <c r="QJE149" s="284"/>
      <c r="QJF149" s="284"/>
      <c r="QJG149" s="284"/>
      <c r="QJH149" s="284"/>
      <c r="QJI149" s="284"/>
      <c r="QJJ149" s="284"/>
      <c r="QJK149" s="284"/>
      <c r="QJL149" s="284"/>
      <c r="QJM149" s="284"/>
      <c r="QJN149" s="284"/>
      <c r="QJO149" s="284"/>
      <c r="QJP149" s="284"/>
      <c r="QJQ149" s="284"/>
      <c r="QJR149" s="284"/>
      <c r="QJS149" s="284"/>
      <c r="QJT149" s="284"/>
      <c r="QJU149" s="284"/>
      <c r="QJV149" s="284"/>
      <c r="QJW149" s="284"/>
      <c r="QJX149" s="284"/>
      <c r="QJY149" s="284"/>
      <c r="QJZ149" s="284"/>
      <c r="QKA149" s="284"/>
      <c r="QKB149" s="284"/>
      <c r="QKC149" s="284"/>
      <c r="QKD149" s="284"/>
      <c r="QKE149" s="284"/>
      <c r="QKF149" s="284"/>
      <c r="QKG149" s="284"/>
      <c r="QKH149" s="284"/>
      <c r="QKI149" s="284"/>
      <c r="QKJ149" s="284"/>
      <c r="QKK149" s="284"/>
      <c r="QKL149" s="284"/>
      <c r="QKM149" s="284"/>
      <c r="QKN149" s="284"/>
      <c r="QKO149" s="284"/>
      <c r="QKP149" s="284"/>
      <c r="QKQ149" s="284"/>
      <c r="QKR149" s="284"/>
      <c r="QKS149" s="284"/>
      <c r="QKT149" s="284"/>
      <c r="QKU149" s="284"/>
      <c r="QKV149" s="284"/>
      <c r="QKW149" s="284"/>
      <c r="QKX149" s="284"/>
      <c r="QKY149" s="284"/>
      <c r="QKZ149" s="284"/>
      <c r="QLA149" s="284"/>
      <c r="QLB149" s="284"/>
      <c r="QLC149" s="284"/>
      <c r="QLD149" s="284"/>
      <c r="QLE149" s="284"/>
      <c r="QLF149" s="284"/>
      <c r="QLG149" s="284"/>
      <c r="QLH149" s="284"/>
      <c r="QLI149" s="284"/>
      <c r="QLJ149" s="284"/>
      <c r="QLK149" s="284"/>
      <c r="QLL149" s="284"/>
      <c r="QLM149" s="284"/>
      <c r="QLN149" s="284"/>
      <c r="QLO149" s="284"/>
      <c r="QLP149" s="284"/>
      <c r="QLQ149" s="284"/>
      <c r="QLR149" s="284"/>
      <c r="QLS149" s="284"/>
      <c r="QLT149" s="284"/>
      <c r="QLU149" s="284"/>
      <c r="QLV149" s="284"/>
      <c r="QLW149" s="284"/>
      <c r="QLX149" s="284"/>
      <c r="QLY149" s="284"/>
      <c r="QLZ149" s="284"/>
      <c r="QMA149" s="284"/>
      <c r="QMB149" s="284"/>
      <c r="QMC149" s="284"/>
      <c r="QMD149" s="284"/>
      <c r="QME149" s="284"/>
      <c r="QMF149" s="284"/>
      <c r="QMG149" s="284"/>
      <c r="QMH149" s="284"/>
      <c r="QMI149" s="284"/>
      <c r="QMJ149" s="284"/>
      <c r="QMK149" s="284"/>
      <c r="QML149" s="284"/>
      <c r="QMM149" s="284"/>
      <c r="QMN149" s="284"/>
      <c r="QMO149" s="284"/>
      <c r="QMP149" s="284"/>
      <c r="QMQ149" s="284"/>
      <c r="QMR149" s="284"/>
      <c r="QMS149" s="284"/>
      <c r="QMT149" s="284"/>
      <c r="QMU149" s="284"/>
      <c r="QMV149" s="284"/>
      <c r="QMW149" s="284"/>
      <c r="QMX149" s="284"/>
      <c r="QMY149" s="284"/>
      <c r="QMZ149" s="284"/>
      <c r="QNA149" s="284"/>
      <c r="QNB149" s="284"/>
      <c r="QNC149" s="284"/>
      <c r="QND149" s="284"/>
      <c r="QNE149" s="284"/>
      <c r="QNF149" s="284"/>
      <c r="QNG149" s="284"/>
      <c r="QNH149" s="284"/>
      <c r="QNI149" s="284"/>
      <c r="QNJ149" s="284"/>
      <c r="QNK149" s="284"/>
      <c r="QNL149" s="284"/>
      <c r="QNM149" s="284"/>
      <c r="QNN149" s="284"/>
      <c r="QNO149" s="284"/>
      <c r="QNP149" s="284"/>
      <c r="QNQ149" s="284"/>
      <c r="QNR149" s="284"/>
      <c r="QNS149" s="284"/>
      <c r="QNT149" s="284"/>
      <c r="QNU149" s="284"/>
      <c r="QNV149" s="284"/>
      <c r="QNW149" s="284"/>
      <c r="QNX149" s="284"/>
      <c r="QNY149" s="284"/>
      <c r="QNZ149" s="284"/>
      <c r="QOA149" s="284"/>
      <c r="QOB149" s="284"/>
      <c r="QOC149" s="284"/>
      <c r="QOD149" s="284"/>
      <c r="QOE149" s="284"/>
      <c r="QOF149" s="284"/>
      <c r="QOG149" s="284"/>
      <c r="QOH149" s="284"/>
      <c r="QOI149" s="284"/>
      <c r="QOJ149" s="284"/>
      <c r="QOK149" s="284"/>
      <c r="QOL149" s="284"/>
      <c r="QOM149" s="284"/>
      <c r="QON149" s="284"/>
      <c r="QOO149" s="284"/>
      <c r="QOP149" s="284"/>
      <c r="QOQ149" s="284"/>
      <c r="QOR149" s="284"/>
      <c r="QOS149" s="284"/>
      <c r="QOT149" s="284"/>
      <c r="QOU149" s="284"/>
      <c r="QOV149" s="284"/>
      <c r="QOW149" s="284"/>
      <c r="QOX149" s="284"/>
      <c r="QOY149" s="284"/>
      <c r="QOZ149" s="284"/>
      <c r="QPA149" s="284"/>
      <c r="QPB149" s="284"/>
      <c r="QPC149" s="284"/>
      <c r="QPD149" s="284"/>
      <c r="QPE149" s="284"/>
      <c r="QPF149" s="284"/>
      <c r="QPG149" s="284"/>
      <c r="QPH149" s="284"/>
      <c r="QPI149" s="284"/>
      <c r="QPJ149" s="284"/>
      <c r="QPK149" s="284"/>
      <c r="QPL149" s="284"/>
      <c r="QPM149" s="284"/>
      <c r="QPN149" s="284"/>
      <c r="QPO149" s="284"/>
      <c r="QPP149" s="284"/>
      <c r="QPQ149" s="284"/>
      <c r="QPR149" s="284"/>
      <c r="QPS149" s="284"/>
      <c r="QPT149" s="284"/>
      <c r="QPU149" s="284"/>
      <c r="QPV149" s="284"/>
      <c r="QPW149" s="284"/>
      <c r="QPX149" s="284"/>
      <c r="QPY149" s="284"/>
      <c r="QPZ149" s="284"/>
      <c r="QQA149" s="284"/>
      <c r="QQB149" s="284"/>
      <c r="QQC149" s="284"/>
      <c r="QQD149" s="284"/>
      <c r="QQE149" s="284"/>
      <c r="QQF149" s="284"/>
      <c r="QQG149" s="284"/>
      <c r="QQH149" s="284"/>
      <c r="QQI149" s="284"/>
      <c r="QQJ149" s="284"/>
      <c r="QQK149" s="284"/>
      <c r="QQL149" s="284"/>
      <c r="QQM149" s="284"/>
      <c r="QQN149" s="284"/>
      <c r="QQO149" s="284"/>
      <c r="QQP149" s="284"/>
      <c r="QQQ149" s="284"/>
      <c r="QQR149" s="284"/>
      <c r="QQS149" s="284"/>
      <c r="QQT149" s="284"/>
      <c r="QQU149" s="284"/>
      <c r="QQV149" s="284"/>
      <c r="QQW149" s="284"/>
      <c r="QQX149" s="284"/>
      <c r="QQY149" s="284"/>
      <c r="QQZ149" s="284"/>
      <c r="QRA149" s="284"/>
      <c r="QRB149" s="284"/>
      <c r="QRC149" s="284"/>
      <c r="QRD149" s="284"/>
      <c r="QRE149" s="284"/>
      <c r="QRF149" s="284"/>
      <c r="QRG149" s="284"/>
      <c r="QRH149" s="284"/>
      <c r="QRI149" s="284"/>
      <c r="QRJ149" s="284"/>
      <c r="QRK149" s="284"/>
      <c r="QRL149" s="284"/>
      <c r="QRM149" s="284"/>
      <c r="QRN149" s="284"/>
      <c r="QRO149" s="284"/>
      <c r="QRP149" s="284"/>
      <c r="QRQ149" s="284"/>
      <c r="QRR149" s="284"/>
      <c r="QRS149" s="284"/>
      <c r="QRT149" s="284"/>
      <c r="QRU149" s="284"/>
      <c r="QRV149" s="284"/>
      <c r="QRW149" s="284"/>
      <c r="QRX149" s="284"/>
      <c r="QRY149" s="284"/>
      <c r="QRZ149" s="284"/>
      <c r="QSA149" s="284"/>
      <c r="QSB149" s="284"/>
      <c r="QSC149" s="284"/>
      <c r="QSD149" s="284"/>
      <c r="QSE149" s="284"/>
      <c r="QSF149" s="284"/>
      <c r="QSG149" s="284"/>
      <c r="QSH149" s="284"/>
      <c r="QSI149" s="284"/>
      <c r="QSJ149" s="284"/>
      <c r="QSK149" s="284"/>
      <c r="QSL149" s="284"/>
      <c r="QSM149" s="284"/>
      <c r="QSN149" s="284"/>
      <c r="QSO149" s="284"/>
      <c r="QSP149" s="284"/>
      <c r="QSQ149" s="284"/>
      <c r="QSR149" s="284"/>
      <c r="QSS149" s="284"/>
      <c r="QST149" s="284"/>
      <c r="QSU149" s="284"/>
      <c r="QSV149" s="284"/>
      <c r="QSW149" s="284"/>
      <c r="QSX149" s="284"/>
      <c r="QSY149" s="284"/>
      <c r="QSZ149" s="284"/>
      <c r="QTA149" s="284"/>
      <c r="QTB149" s="284"/>
      <c r="QTC149" s="284"/>
      <c r="QTD149" s="284"/>
      <c r="QTE149" s="284"/>
      <c r="QTF149" s="284"/>
      <c r="QTG149" s="284"/>
      <c r="QTH149" s="284"/>
      <c r="QTI149" s="284"/>
      <c r="QTJ149" s="284"/>
      <c r="QTK149" s="284"/>
      <c r="QTL149" s="284"/>
      <c r="QTM149" s="284"/>
      <c r="QTN149" s="284"/>
      <c r="QTO149" s="284"/>
      <c r="QTP149" s="284"/>
      <c r="QTQ149" s="284"/>
      <c r="QTR149" s="284"/>
      <c r="QTS149" s="284"/>
      <c r="QTT149" s="284"/>
      <c r="QTU149" s="284"/>
      <c r="QTV149" s="284"/>
      <c r="QTW149" s="284"/>
      <c r="QTX149" s="284"/>
      <c r="QTY149" s="284"/>
      <c r="QTZ149" s="284"/>
      <c r="QUA149" s="284"/>
      <c r="QUB149" s="284"/>
      <c r="QUC149" s="284"/>
      <c r="QUD149" s="284"/>
      <c r="QUE149" s="284"/>
      <c r="QUF149" s="284"/>
      <c r="QUG149" s="284"/>
      <c r="QUH149" s="284"/>
      <c r="QUI149" s="284"/>
      <c r="QUJ149" s="284"/>
      <c r="QUK149" s="284"/>
      <c r="QUL149" s="284"/>
      <c r="QUM149" s="284"/>
      <c r="QUN149" s="284"/>
      <c r="QUO149" s="284"/>
      <c r="QUP149" s="284"/>
      <c r="QUQ149" s="284"/>
      <c r="QUR149" s="284"/>
      <c r="QUS149" s="284"/>
      <c r="QUT149" s="284"/>
      <c r="QUU149" s="284"/>
      <c r="QUV149" s="284"/>
      <c r="QUW149" s="284"/>
      <c r="QUX149" s="284"/>
      <c r="QUY149" s="284"/>
      <c r="QUZ149" s="284"/>
      <c r="QVA149" s="284"/>
      <c r="QVB149" s="284"/>
      <c r="QVC149" s="284"/>
      <c r="QVD149" s="284"/>
      <c r="QVE149" s="284"/>
      <c r="QVF149" s="284"/>
      <c r="QVG149" s="284"/>
      <c r="QVH149" s="284"/>
      <c r="QVI149" s="284"/>
      <c r="QVJ149" s="284"/>
      <c r="QVK149" s="284"/>
      <c r="QVL149" s="284"/>
      <c r="QVM149" s="284"/>
      <c r="QVN149" s="284"/>
      <c r="QVO149" s="284"/>
      <c r="QVP149" s="284"/>
      <c r="QVQ149" s="284"/>
      <c r="QVR149" s="284"/>
      <c r="QVS149" s="284"/>
      <c r="QVT149" s="284"/>
      <c r="QVU149" s="284"/>
      <c r="QVV149" s="284"/>
      <c r="QVW149" s="284"/>
      <c r="QVX149" s="284"/>
      <c r="QVY149" s="284"/>
      <c r="QVZ149" s="284"/>
      <c r="QWA149" s="284"/>
      <c r="QWB149" s="284"/>
      <c r="QWC149" s="284"/>
      <c r="QWD149" s="284"/>
      <c r="QWE149" s="284"/>
      <c r="QWF149" s="284"/>
      <c r="QWG149" s="284"/>
      <c r="QWH149" s="284"/>
      <c r="QWI149" s="284"/>
      <c r="QWJ149" s="284"/>
      <c r="QWK149" s="284"/>
      <c r="QWL149" s="284"/>
      <c r="QWM149" s="284"/>
      <c r="QWN149" s="284"/>
      <c r="QWO149" s="284"/>
      <c r="QWP149" s="284"/>
      <c r="QWQ149" s="284"/>
      <c r="QWR149" s="284"/>
      <c r="QWS149" s="284"/>
      <c r="QWT149" s="284"/>
      <c r="QWU149" s="284"/>
      <c r="QWV149" s="284"/>
      <c r="QWW149" s="284"/>
      <c r="QWX149" s="284"/>
      <c r="QWY149" s="284"/>
      <c r="QWZ149" s="284"/>
      <c r="QXA149" s="284"/>
      <c r="QXB149" s="284"/>
      <c r="QXC149" s="284"/>
      <c r="QXD149" s="284"/>
      <c r="QXE149" s="284"/>
      <c r="QXF149" s="284"/>
      <c r="QXG149" s="284"/>
      <c r="QXH149" s="284"/>
      <c r="QXI149" s="284"/>
      <c r="QXJ149" s="284"/>
      <c r="QXK149" s="284"/>
      <c r="QXL149" s="284"/>
      <c r="QXM149" s="284"/>
      <c r="QXN149" s="284"/>
      <c r="QXO149" s="284"/>
      <c r="QXP149" s="284"/>
      <c r="QXQ149" s="284"/>
      <c r="QXR149" s="284"/>
      <c r="QXS149" s="284"/>
      <c r="QXT149" s="284"/>
      <c r="QXU149" s="284"/>
      <c r="QXV149" s="284"/>
      <c r="QXW149" s="284"/>
      <c r="QXX149" s="284"/>
      <c r="QXY149" s="284"/>
      <c r="QXZ149" s="284"/>
      <c r="QYA149" s="284"/>
      <c r="QYB149" s="284"/>
      <c r="QYC149" s="284"/>
      <c r="QYD149" s="284"/>
      <c r="QYE149" s="284"/>
      <c r="QYF149" s="284"/>
      <c r="QYG149" s="284"/>
      <c r="QYH149" s="284"/>
      <c r="QYI149" s="284"/>
      <c r="QYJ149" s="284"/>
      <c r="QYK149" s="284"/>
      <c r="QYL149" s="284"/>
      <c r="QYM149" s="284"/>
      <c r="QYN149" s="284"/>
      <c r="QYO149" s="284"/>
      <c r="QYP149" s="284"/>
      <c r="QYQ149" s="284"/>
      <c r="QYR149" s="284"/>
      <c r="QYS149" s="284"/>
      <c r="QYT149" s="284"/>
      <c r="QYU149" s="284"/>
      <c r="QYV149" s="284"/>
      <c r="QYW149" s="284"/>
      <c r="QYX149" s="284"/>
      <c r="QYY149" s="284"/>
      <c r="QYZ149" s="284"/>
      <c r="QZA149" s="284"/>
      <c r="QZB149" s="284"/>
      <c r="QZC149" s="284"/>
      <c r="QZD149" s="284"/>
      <c r="QZE149" s="284"/>
      <c r="QZF149" s="284"/>
      <c r="QZG149" s="284"/>
      <c r="QZH149" s="284"/>
      <c r="QZI149" s="284"/>
      <c r="QZJ149" s="284"/>
      <c r="QZK149" s="284"/>
      <c r="QZL149" s="284"/>
      <c r="QZM149" s="284"/>
      <c r="QZN149" s="284"/>
      <c r="QZO149" s="284"/>
      <c r="QZP149" s="284"/>
      <c r="QZQ149" s="284"/>
      <c r="QZR149" s="284"/>
      <c r="QZS149" s="284"/>
      <c r="QZT149" s="284"/>
      <c r="QZU149" s="284"/>
      <c r="QZV149" s="284"/>
      <c r="QZW149" s="284"/>
      <c r="QZX149" s="284"/>
      <c r="QZY149" s="284"/>
      <c r="QZZ149" s="284"/>
      <c r="RAA149" s="284"/>
      <c r="RAB149" s="284"/>
      <c r="RAC149" s="284"/>
      <c r="RAD149" s="284"/>
      <c r="RAE149" s="284"/>
      <c r="RAF149" s="284"/>
      <c r="RAG149" s="284"/>
      <c r="RAH149" s="284"/>
      <c r="RAI149" s="284"/>
      <c r="RAJ149" s="284"/>
      <c r="RAK149" s="284"/>
      <c r="RAL149" s="284"/>
      <c r="RAM149" s="284"/>
      <c r="RAN149" s="284"/>
      <c r="RAO149" s="284"/>
      <c r="RAP149" s="284"/>
      <c r="RAQ149" s="284"/>
      <c r="RAR149" s="284"/>
      <c r="RAS149" s="284"/>
      <c r="RAT149" s="284"/>
      <c r="RAU149" s="284"/>
      <c r="RAV149" s="284"/>
      <c r="RAW149" s="284"/>
      <c r="RAX149" s="284"/>
      <c r="RAY149" s="284"/>
      <c r="RAZ149" s="284"/>
      <c r="RBA149" s="284"/>
      <c r="RBB149" s="284"/>
      <c r="RBC149" s="284"/>
      <c r="RBD149" s="284"/>
      <c r="RBE149" s="284"/>
      <c r="RBF149" s="284"/>
      <c r="RBG149" s="284"/>
      <c r="RBH149" s="284"/>
      <c r="RBI149" s="284"/>
      <c r="RBJ149" s="284"/>
      <c r="RBK149" s="284"/>
      <c r="RBL149" s="284"/>
      <c r="RBM149" s="284"/>
      <c r="RBN149" s="284"/>
      <c r="RBO149" s="284"/>
      <c r="RBP149" s="284"/>
      <c r="RBQ149" s="284"/>
      <c r="RBR149" s="284"/>
      <c r="RBS149" s="284"/>
      <c r="RBT149" s="284"/>
      <c r="RBU149" s="284"/>
      <c r="RBV149" s="284"/>
      <c r="RBW149" s="284"/>
      <c r="RBX149" s="284"/>
      <c r="RBY149" s="284"/>
      <c r="RBZ149" s="284"/>
      <c r="RCA149" s="284"/>
      <c r="RCB149" s="284"/>
      <c r="RCC149" s="284"/>
      <c r="RCD149" s="284"/>
      <c r="RCE149" s="284"/>
      <c r="RCF149" s="284"/>
      <c r="RCG149" s="284"/>
      <c r="RCH149" s="284"/>
      <c r="RCI149" s="284"/>
      <c r="RCJ149" s="284"/>
      <c r="RCK149" s="284"/>
      <c r="RCL149" s="284"/>
      <c r="RCM149" s="284"/>
      <c r="RCN149" s="284"/>
      <c r="RCO149" s="284"/>
      <c r="RCP149" s="284"/>
      <c r="RCQ149" s="284"/>
      <c r="RCR149" s="284"/>
      <c r="RCS149" s="284"/>
      <c r="RCT149" s="284"/>
      <c r="RCU149" s="284"/>
      <c r="RCV149" s="284"/>
      <c r="RCW149" s="284"/>
      <c r="RCX149" s="284"/>
      <c r="RCY149" s="284"/>
      <c r="RCZ149" s="284"/>
      <c r="RDA149" s="284"/>
      <c r="RDB149" s="284"/>
      <c r="RDC149" s="284"/>
      <c r="RDD149" s="284"/>
      <c r="RDE149" s="284"/>
      <c r="RDF149" s="284"/>
      <c r="RDG149" s="284"/>
      <c r="RDH149" s="284"/>
      <c r="RDI149" s="284"/>
      <c r="RDJ149" s="284"/>
      <c r="RDK149" s="284"/>
      <c r="RDL149" s="284"/>
      <c r="RDM149" s="284"/>
      <c r="RDN149" s="284"/>
      <c r="RDO149" s="284"/>
      <c r="RDP149" s="284"/>
      <c r="RDQ149" s="284"/>
      <c r="RDR149" s="284"/>
      <c r="RDS149" s="284"/>
      <c r="RDT149" s="284"/>
      <c r="RDU149" s="284"/>
      <c r="RDV149" s="284"/>
      <c r="RDW149" s="284"/>
      <c r="RDX149" s="284"/>
      <c r="RDY149" s="284"/>
      <c r="RDZ149" s="284"/>
      <c r="REA149" s="284"/>
      <c r="REB149" s="284"/>
      <c r="REC149" s="284"/>
      <c r="RED149" s="284"/>
      <c r="REE149" s="284"/>
      <c r="REF149" s="284"/>
      <c r="REG149" s="284"/>
      <c r="REH149" s="284"/>
      <c r="REI149" s="284"/>
      <c r="REJ149" s="284"/>
      <c r="REK149" s="284"/>
      <c r="REL149" s="284"/>
      <c r="REM149" s="284"/>
      <c r="REN149" s="284"/>
      <c r="REO149" s="284"/>
      <c r="REP149" s="284"/>
      <c r="REQ149" s="284"/>
      <c r="RER149" s="284"/>
      <c r="RES149" s="284"/>
      <c r="RET149" s="284"/>
      <c r="REU149" s="284"/>
      <c r="REV149" s="284"/>
      <c r="REW149" s="284"/>
      <c r="REX149" s="284"/>
      <c r="REY149" s="284"/>
      <c r="REZ149" s="284"/>
      <c r="RFA149" s="284"/>
      <c r="RFB149" s="284"/>
      <c r="RFC149" s="284"/>
      <c r="RFD149" s="284"/>
      <c r="RFE149" s="284"/>
      <c r="RFF149" s="284"/>
      <c r="RFG149" s="284"/>
      <c r="RFH149" s="284"/>
      <c r="RFI149" s="284"/>
      <c r="RFJ149" s="284"/>
      <c r="RFK149" s="284"/>
      <c r="RFL149" s="284"/>
      <c r="RFM149" s="284"/>
      <c r="RFN149" s="284"/>
      <c r="RFO149" s="284"/>
      <c r="RFP149" s="284"/>
      <c r="RFQ149" s="284"/>
      <c r="RFR149" s="284"/>
      <c r="RFS149" s="284"/>
      <c r="RFT149" s="284"/>
      <c r="RFU149" s="284"/>
      <c r="RFV149" s="284"/>
      <c r="RFW149" s="284"/>
      <c r="RFX149" s="284"/>
      <c r="RFY149" s="284"/>
      <c r="RFZ149" s="284"/>
      <c r="RGA149" s="284"/>
      <c r="RGB149" s="284"/>
      <c r="RGC149" s="284"/>
      <c r="RGD149" s="284"/>
      <c r="RGE149" s="284"/>
      <c r="RGF149" s="284"/>
      <c r="RGG149" s="284"/>
      <c r="RGH149" s="284"/>
      <c r="RGI149" s="284"/>
      <c r="RGJ149" s="284"/>
      <c r="RGK149" s="284"/>
      <c r="RGL149" s="284"/>
      <c r="RGM149" s="284"/>
      <c r="RGN149" s="284"/>
      <c r="RGO149" s="284"/>
      <c r="RGP149" s="284"/>
      <c r="RGQ149" s="284"/>
      <c r="RGR149" s="284"/>
      <c r="RGS149" s="284"/>
      <c r="RGT149" s="284"/>
      <c r="RGU149" s="284"/>
      <c r="RGV149" s="284"/>
      <c r="RGW149" s="284"/>
      <c r="RGX149" s="284"/>
      <c r="RGY149" s="284"/>
      <c r="RGZ149" s="284"/>
      <c r="RHA149" s="284"/>
      <c r="RHB149" s="284"/>
      <c r="RHC149" s="284"/>
      <c r="RHD149" s="284"/>
      <c r="RHE149" s="284"/>
      <c r="RHF149" s="284"/>
      <c r="RHG149" s="284"/>
      <c r="RHH149" s="284"/>
      <c r="RHI149" s="284"/>
      <c r="RHJ149" s="284"/>
      <c r="RHK149" s="284"/>
      <c r="RHL149" s="284"/>
      <c r="RHM149" s="284"/>
      <c r="RHN149" s="284"/>
      <c r="RHO149" s="284"/>
      <c r="RHP149" s="284"/>
      <c r="RHQ149" s="284"/>
      <c r="RHR149" s="284"/>
      <c r="RHS149" s="284"/>
      <c r="RHT149" s="284"/>
      <c r="RHU149" s="284"/>
      <c r="RHV149" s="284"/>
      <c r="RHW149" s="284"/>
      <c r="RHX149" s="284"/>
      <c r="RHY149" s="284"/>
      <c r="RHZ149" s="284"/>
      <c r="RIA149" s="284"/>
      <c r="RIB149" s="284"/>
      <c r="RIC149" s="284"/>
      <c r="RID149" s="284"/>
      <c r="RIE149" s="284"/>
      <c r="RIF149" s="284"/>
      <c r="RIG149" s="284"/>
      <c r="RIH149" s="284"/>
      <c r="RII149" s="284"/>
      <c r="RIJ149" s="284"/>
      <c r="RIK149" s="284"/>
      <c r="RIL149" s="284"/>
      <c r="RIM149" s="284"/>
      <c r="RIN149" s="284"/>
      <c r="RIO149" s="284"/>
      <c r="RIP149" s="284"/>
      <c r="RIQ149" s="284"/>
      <c r="RIR149" s="284"/>
      <c r="RIS149" s="284"/>
      <c r="RIT149" s="284"/>
      <c r="RIU149" s="284"/>
      <c r="RIV149" s="284"/>
      <c r="RIW149" s="284"/>
      <c r="RIX149" s="284"/>
      <c r="RIY149" s="284"/>
      <c r="RIZ149" s="284"/>
      <c r="RJA149" s="284"/>
      <c r="RJB149" s="284"/>
      <c r="RJC149" s="284"/>
      <c r="RJD149" s="284"/>
      <c r="RJE149" s="284"/>
      <c r="RJF149" s="284"/>
      <c r="RJG149" s="284"/>
      <c r="RJH149" s="284"/>
      <c r="RJI149" s="284"/>
      <c r="RJJ149" s="284"/>
      <c r="RJK149" s="284"/>
      <c r="RJL149" s="284"/>
      <c r="RJM149" s="284"/>
      <c r="RJN149" s="284"/>
      <c r="RJO149" s="284"/>
      <c r="RJP149" s="284"/>
      <c r="RJQ149" s="284"/>
      <c r="RJR149" s="284"/>
      <c r="RJS149" s="284"/>
      <c r="RJT149" s="284"/>
      <c r="RJU149" s="284"/>
      <c r="RJV149" s="284"/>
      <c r="RJW149" s="284"/>
      <c r="RJX149" s="284"/>
      <c r="RJY149" s="284"/>
      <c r="RJZ149" s="284"/>
      <c r="RKA149" s="284"/>
      <c r="RKB149" s="284"/>
      <c r="RKC149" s="284"/>
      <c r="RKD149" s="284"/>
      <c r="RKE149" s="284"/>
      <c r="RKF149" s="284"/>
      <c r="RKG149" s="284"/>
      <c r="RKH149" s="284"/>
      <c r="RKI149" s="284"/>
      <c r="RKJ149" s="284"/>
      <c r="RKK149" s="284"/>
      <c r="RKL149" s="284"/>
      <c r="RKM149" s="284"/>
      <c r="RKN149" s="284"/>
      <c r="RKO149" s="284"/>
      <c r="RKP149" s="284"/>
      <c r="RKQ149" s="284"/>
      <c r="RKR149" s="284"/>
      <c r="RKS149" s="284"/>
      <c r="RKT149" s="284"/>
      <c r="RKU149" s="284"/>
      <c r="RKV149" s="284"/>
      <c r="RKW149" s="284"/>
      <c r="RKX149" s="284"/>
      <c r="RKY149" s="284"/>
      <c r="RKZ149" s="284"/>
      <c r="RLA149" s="284"/>
      <c r="RLB149" s="284"/>
      <c r="RLC149" s="284"/>
      <c r="RLD149" s="284"/>
      <c r="RLE149" s="284"/>
      <c r="RLF149" s="284"/>
      <c r="RLG149" s="284"/>
      <c r="RLH149" s="284"/>
      <c r="RLI149" s="284"/>
      <c r="RLJ149" s="284"/>
      <c r="RLK149" s="284"/>
      <c r="RLL149" s="284"/>
      <c r="RLM149" s="284"/>
      <c r="RLN149" s="284"/>
      <c r="RLO149" s="284"/>
      <c r="RLP149" s="284"/>
      <c r="RLQ149" s="284"/>
      <c r="RLR149" s="284"/>
      <c r="RLS149" s="284"/>
      <c r="RLT149" s="284"/>
      <c r="RLU149" s="284"/>
      <c r="RLV149" s="284"/>
      <c r="RLW149" s="284"/>
      <c r="RLX149" s="284"/>
      <c r="RLY149" s="284"/>
      <c r="RLZ149" s="284"/>
      <c r="RMA149" s="284"/>
      <c r="RMB149" s="284"/>
      <c r="RMC149" s="284"/>
      <c r="RMD149" s="284"/>
      <c r="RME149" s="284"/>
      <c r="RMF149" s="284"/>
      <c r="RMG149" s="284"/>
      <c r="RMH149" s="284"/>
      <c r="RMI149" s="284"/>
      <c r="RMJ149" s="284"/>
      <c r="RMK149" s="284"/>
      <c r="RML149" s="284"/>
      <c r="RMM149" s="284"/>
      <c r="RMN149" s="284"/>
      <c r="RMO149" s="284"/>
      <c r="RMP149" s="284"/>
      <c r="RMQ149" s="284"/>
      <c r="RMR149" s="284"/>
      <c r="RMS149" s="284"/>
      <c r="RMT149" s="284"/>
      <c r="RMU149" s="284"/>
      <c r="RMV149" s="284"/>
      <c r="RMW149" s="284"/>
      <c r="RMX149" s="284"/>
      <c r="RMY149" s="284"/>
      <c r="RMZ149" s="284"/>
      <c r="RNA149" s="284"/>
      <c r="RNB149" s="284"/>
      <c r="RNC149" s="284"/>
      <c r="RND149" s="284"/>
      <c r="RNE149" s="284"/>
      <c r="RNF149" s="284"/>
      <c r="RNG149" s="284"/>
      <c r="RNH149" s="284"/>
      <c r="RNI149" s="284"/>
      <c r="RNJ149" s="284"/>
      <c r="RNK149" s="284"/>
      <c r="RNL149" s="284"/>
      <c r="RNM149" s="284"/>
      <c r="RNN149" s="284"/>
      <c r="RNO149" s="284"/>
      <c r="RNP149" s="284"/>
      <c r="RNQ149" s="284"/>
      <c r="RNR149" s="284"/>
      <c r="RNS149" s="284"/>
      <c r="RNT149" s="284"/>
      <c r="RNU149" s="284"/>
      <c r="RNV149" s="284"/>
      <c r="RNW149" s="284"/>
      <c r="RNX149" s="284"/>
      <c r="RNY149" s="284"/>
      <c r="RNZ149" s="284"/>
      <c r="ROA149" s="284"/>
      <c r="ROB149" s="284"/>
      <c r="ROC149" s="284"/>
      <c r="ROD149" s="284"/>
      <c r="ROE149" s="284"/>
      <c r="ROF149" s="284"/>
      <c r="ROG149" s="284"/>
      <c r="ROH149" s="284"/>
      <c r="ROI149" s="284"/>
      <c r="ROJ149" s="284"/>
      <c r="ROK149" s="284"/>
      <c r="ROL149" s="284"/>
      <c r="ROM149" s="284"/>
      <c r="RON149" s="284"/>
      <c r="ROO149" s="284"/>
      <c r="ROP149" s="284"/>
      <c r="ROQ149" s="284"/>
      <c r="ROR149" s="284"/>
      <c r="ROS149" s="284"/>
      <c r="ROT149" s="284"/>
      <c r="ROU149" s="284"/>
      <c r="ROV149" s="284"/>
      <c r="ROW149" s="284"/>
      <c r="ROX149" s="284"/>
      <c r="ROY149" s="284"/>
      <c r="ROZ149" s="284"/>
      <c r="RPA149" s="284"/>
      <c r="RPB149" s="284"/>
      <c r="RPC149" s="284"/>
      <c r="RPD149" s="284"/>
      <c r="RPE149" s="284"/>
      <c r="RPF149" s="284"/>
      <c r="RPG149" s="284"/>
      <c r="RPH149" s="284"/>
      <c r="RPI149" s="284"/>
      <c r="RPJ149" s="284"/>
      <c r="RPK149" s="284"/>
      <c r="RPL149" s="284"/>
      <c r="RPM149" s="284"/>
      <c r="RPN149" s="284"/>
      <c r="RPO149" s="284"/>
      <c r="RPP149" s="284"/>
      <c r="RPQ149" s="284"/>
      <c r="RPR149" s="284"/>
      <c r="RPS149" s="284"/>
      <c r="RPT149" s="284"/>
      <c r="RPU149" s="284"/>
      <c r="RPV149" s="284"/>
      <c r="RPW149" s="284"/>
      <c r="RPX149" s="284"/>
      <c r="RPY149" s="284"/>
      <c r="RPZ149" s="284"/>
      <c r="RQA149" s="284"/>
      <c r="RQB149" s="284"/>
      <c r="RQC149" s="284"/>
      <c r="RQD149" s="284"/>
      <c r="RQE149" s="284"/>
      <c r="RQF149" s="284"/>
      <c r="RQG149" s="284"/>
      <c r="RQH149" s="284"/>
      <c r="RQI149" s="284"/>
      <c r="RQJ149" s="284"/>
      <c r="RQK149" s="284"/>
      <c r="RQL149" s="284"/>
      <c r="RQM149" s="284"/>
      <c r="RQN149" s="284"/>
      <c r="RQO149" s="284"/>
      <c r="RQP149" s="284"/>
      <c r="RQQ149" s="284"/>
      <c r="RQR149" s="284"/>
      <c r="RQS149" s="284"/>
      <c r="RQT149" s="284"/>
      <c r="RQU149" s="284"/>
      <c r="RQV149" s="284"/>
      <c r="RQW149" s="284"/>
      <c r="RQX149" s="284"/>
      <c r="RQY149" s="284"/>
      <c r="RQZ149" s="284"/>
      <c r="RRA149" s="284"/>
      <c r="RRB149" s="284"/>
      <c r="RRC149" s="284"/>
      <c r="RRD149" s="284"/>
      <c r="RRE149" s="284"/>
      <c r="RRF149" s="284"/>
      <c r="RRG149" s="284"/>
      <c r="RRH149" s="284"/>
      <c r="RRI149" s="284"/>
      <c r="RRJ149" s="284"/>
      <c r="RRK149" s="284"/>
      <c r="RRL149" s="284"/>
      <c r="RRM149" s="284"/>
      <c r="RRN149" s="284"/>
      <c r="RRO149" s="284"/>
      <c r="RRP149" s="284"/>
      <c r="RRQ149" s="284"/>
      <c r="RRR149" s="284"/>
      <c r="RRS149" s="284"/>
      <c r="RRT149" s="284"/>
      <c r="RRU149" s="284"/>
      <c r="RRV149" s="284"/>
      <c r="RRW149" s="284"/>
      <c r="RRX149" s="284"/>
      <c r="RRY149" s="284"/>
      <c r="RRZ149" s="284"/>
      <c r="RSA149" s="284"/>
      <c r="RSB149" s="284"/>
      <c r="RSC149" s="284"/>
      <c r="RSD149" s="284"/>
      <c r="RSE149" s="284"/>
      <c r="RSF149" s="284"/>
      <c r="RSG149" s="284"/>
      <c r="RSH149" s="284"/>
      <c r="RSI149" s="284"/>
      <c r="RSJ149" s="284"/>
      <c r="RSK149" s="284"/>
      <c r="RSL149" s="284"/>
      <c r="RSM149" s="284"/>
      <c r="RSN149" s="284"/>
      <c r="RSO149" s="284"/>
      <c r="RSP149" s="284"/>
      <c r="RSQ149" s="284"/>
      <c r="RSR149" s="284"/>
      <c r="RSS149" s="284"/>
      <c r="RST149" s="284"/>
      <c r="RSU149" s="284"/>
      <c r="RSV149" s="284"/>
      <c r="RSW149" s="284"/>
      <c r="RSX149" s="284"/>
      <c r="RSY149" s="284"/>
      <c r="RSZ149" s="284"/>
      <c r="RTA149" s="284"/>
      <c r="RTB149" s="284"/>
      <c r="RTC149" s="284"/>
      <c r="RTD149" s="284"/>
      <c r="RTE149" s="284"/>
      <c r="RTF149" s="284"/>
      <c r="RTG149" s="284"/>
      <c r="RTH149" s="284"/>
      <c r="RTI149" s="284"/>
      <c r="RTJ149" s="284"/>
      <c r="RTK149" s="284"/>
      <c r="RTL149" s="284"/>
      <c r="RTM149" s="284"/>
      <c r="RTN149" s="284"/>
      <c r="RTO149" s="284"/>
      <c r="RTP149" s="284"/>
      <c r="RTQ149" s="284"/>
      <c r="RTR149" s="284"/>
      <c r="RTS149" s="284"/>
      <c r="RTT149" s="284"/>
      <c r="RTU149" s="284"/>
      <c r="RTV149" s="284"/>
      <c r="RTW149" s="284"/>
      <c r="RTX149" s="284"/>
      <c r="RTY149" s="284"/>
      <c r="RTZ149" s="284"/>
      <c r="RUA149" s="284"/>
      <c r="RUB149" s="284"/>
      <c r="RUC149" s="284"/>
      <c r="RUD149" s="284"/>
      <c r="RUE149" s="284"/>
      <c r="RUF149" s="284"/>
      <c r="RUG149" s="284"/>
      <c r="RUH149" s="284"/>
      <c r="RUI149" s="284"/>
      <c r="RUJ149" s="284"/>
      <c r="RUK149" s="284"/>
      <c r="RUL149" s="284"/>
      <c r="RUM149" s="284"/>
      <c r="RUN149" s="284"/>
      <c r="RUO149" s="284"/>
      <c r="RUP149" s="284"/>
      <c r="RUQ149" s="284"/>
      <c r="RUR149" s="284"/>
      <c r="RUS149" s="284"/>
      <c r="RUT149" s="284"/>
      <c r="RUU149" s="284"/>
      <c r="RUV149" s="284"/>
      <c r="RUW149" s="284"/>
      <c r="RUX149" s="284"/>
      <c r="RUY149" s="284"/>
      <c r="RUZ149" s="284"/>
      <c r="RVA149" s="284"/>
      <c r="RVB149" s="284"/>
      <c r="RVC149" s="284"/>
      <c r="RVD149" s="284"/>
      <c r="RVE149" s="284"/>
      <c r="RVF149" s="284"/>
      <c r="RVG149" s="284"/>
      <c r="RVH149" s="284"/>
      <c r="RVI149" s="284"/>
      <c r="RVJ149" s="284"/>
      <c r="RVK149" s="284"/>
      <c r="RVL149" s="284"/>
      <c r="RVM149" s="284"/>
      <c r="RVN149" s="284"/>
      <c r="RVO149" s="284"/>
      <c r="RVP149" s="284"/>
      <c r="RVQ149" s="284"/>
      <c r="RVR149" s="284"/>
      <c r="RVS149" s="284"/>
      <c r="RVT149" s="284"/>
      <c r="RVU149" s="284"/>
      <c r="RVV149" s="284"/>
      <c r="RVW149" s="284"/>
      <c r="RVX149" s="284"/>
      <c r="RVY149" s="284"/>
      <c r="RVZ149" s="284"/>
      <c r="RWA149" s="284"/>
      <c r="RWB149" s="284"/>
      <c r="RWC149" s="284"/>
      <c r="RWD149" s="284"/>
      <c r="RWE149" s="284"/>
      <c r="RWF149" s="284"/>
      <c r="RWG149" s="284"/>
      <c r="RWH149" s="284"/>
      <c r="RWI149" s="284"/>
      <c r="RWJ149" s="284"/>
      <c r="RWK149" s="284"/>
      <c r="RWL149" s="284"/>
      <c r="RWM149" s="284"/>
      <c r="RWN149" s="284"/>
      <c r="RWO149" s="284"/>
      <c r="RWP149" s="284"/>
      <c r="RWQ149" s="284"/>
      <c r="RWR149" s="284"/>
      <c r="RWS149" s="284"/>
      <c r="RWT149" s="284"/>
      <c r="RWU149" s="284"/>
      <c r="RWV149" s="284"/>
      <c r="RWW149" s="284"/>
      <c r="RWX149" s="284"/>
      <c r="RWY149" s="284"/>
      <c r="RWZ149" s="284"/>
      <c r="RXA149" s="284"/>
      <c r="RXB149" s="284"/>
      <c r="RXC149" s="284"/>
      <c r="RXD149" s="284"/>
      <c r="RXE149" s="284"/>
      <c r="RXF149" s="284"/>
      <c r="RXG149" s="284"/>
      <c r="RXH149" s="284"/>
      <c r="RXI149" s="284"/>
      <c r="RXJ149" s="284"/>
      <c r="RXK149" s="284"/>
      <c r="RXL149" s="284"/>
      <c r="RXM149" s="284"/>
      <c r="RXN149" s="284"/>
      <c r="RXO149" s="284"/>
      <c r="RXP149" s="284"/>
      <c r="RXQ149" s="284"/>
      <c r="RXR149" s="284"/>
      <c r="RXS149" s="284"/>
      <c r="RXT149" s="284"/>
      <c r="RXU149" s="284"/>
      <c r="RXV149" s="284"/>
      <c r="RXW149" s="284"/>
      <c r="RXX149" s="284"/>
      <c r="RXY149" s="284"/>
      <c r="RXZ149" s="284"/>
      <c r="RYA149" s="284"/>
      <c r="RYB149" s="284"/>
      <c r="RYC149" s="284"/>
      <c r="RYD149" s="284"/>
      <c r="RYE149" s="284"/>
      <c r="RYF149" s="284"/>
      <c r="RYG149" s="284"/>
      <c r="RYH149" s="284"/>
      <c r="RYI149" s="284"/>
      <c r="RYJ149" s="284"/>
      <c r="RYK149" s="284"/>
      <c r="RYL149" s="284"/>
      <c r="RYM149" s="284"/>
      <c r="RYN149" s="284"/>
      <c r="RYO149" s="284"/>
      <c r="RYP149" s="284"/>
      <c r="RYQ149" s="284"/>
      <c r="RYR149" s="284"/>
      <c r="RYS149" s="284"/>
      <c r="RYT149" s="284"/>
      <c r="RYU149" s="284"/>
      <c r="RYV149" s="284"/>
      <c r="RYW149" s="284"/>
      <c r="RYX149" s="284"/>
      <c r="RYY149" s="284"/>
      <c r="RYZ149" s="284"/>
      <c r="RZA149" s="284"/>
      <c r="RZB149" s="284"/>
      <c r="RZC149" s="284"/>
      <c r="RZD149" s="284"/>
      <c r="RZE149" s="284"/>
      <c r="RZF149" s="284"/>
      <c r="RZG149" s="284"/>
      <c r="RZH149" s="284"/>
      <c r="RZI149" s="284"/>
      <c r="RZJ149" s="284"/>
      <c r="RZK149" s="284"/>
      <c r="RZL149" s="284"/>
      <c r="RZM149" s="284"/>
      <c r="RZN149" s="284"/>
      <c r="RZO149" s="284"/>
      <c r="RZP149" s="284"/>
      <c r="RZQ149" s="284"/>
      <c r="RZR149" s="284"/>
      <c r="RZS149" s="284"/>
      <c r="RZT149" s="284"/>
      <c r="RZU149" s="284"/>
      <c r="RZV149" s="284"/>
      <c r="RZW149" s="284"/>
      <c r="RZX149" s="284"/>
      <c r="RZY149" s="284"/>
      <c r="RZZ149" s="284"/>
      <c r="SAA149" s="284"/>
      <c r="SAB149" s="284"/>
      <c r="SAC149" s="284"/>
      <c r="SAD149" s="284"/>
      <c r="SAE149" s="284"/>
      <c r="SAF149" s="284"/>
      <c r="SAG149" s="284"/>
      <c r="SAH149" s="284"/>
      <c r="SAI149" s="284"/>
      <c r="SAJ149" s="284"/>
      <c r="SAK149" s="284"/>
      <c r="SAL149" s="284"/>
      <c r="SAM149" s="284"/>
      <c r="SAN149" s="284"/>
      <c r="SAO149" s="284"/>
      <c r="SAP149" s="284"/>
      <c r="SAQ149" s="284"/>
      <c r="SAR149" s="284"/>
      <c r="SAS149" s="284"/>
      <c r="SAT149" s="284"/>
      <c r="SAU149" s="284"/>
      <c r="SAV149" s="284"/>
      <c r="SAW149" s="284"/>
      <c r="SAX149" s="284"/>
      <c r="SAY149" s="284"/>
      <c r="SAZ149" s="284"/>
      <c r="SBA149" s="284"/>
      <c r="SBB149" s="284"/>
      <c r="SBC149" s="284"/>
      <c r="SBD149" s="284"/>
      <c r="SBE149" s="284"/>
      <c r="SBF149" s="284"/>
      <c r="SBG149" s="284"/>
      <c r="SBH149" s="284"/>
      <c r="SBI149" s="284"/>
      <c r="SBJ149" s="284"/>
      <c r="SBK149" s="284"/>
      <c r="SBL149" s="284"/>
      <c r="SBM149" s="284"/>
      <c r="SBN149" s="284"/>
      <c r="SBO149" s="284"/>
      <c r="SBP149" s="284"/>
      <c r="SBQ149" s="284"/>
      <c r="SBR149" s="284"/>
      <c r="SBS149" s="284"/>
      <c r="SBT149" s="284"/>
      <c r="SBU149" s="284"/>
      <c r="SBV149" s="284"/>
      <c r="SBW149" s="284"/>
      <c r="SBX149" s="284"/>
      <c r="SBY149" s="284"/>
      <c r="SBZ149" s="284"/>
      <c r="SCA149" s="284"/>
      <c r="SCB149" s="284"/>
      <c r="SCC149" s="284"/>
      <c r="SCD149" s="284"/>
      <c r="SCE149" s="284"/>
      <c r="SCF149" s="284"/>
      <c r="SCG149" s="284"/>
      <c r="SCH149" s="284"/>
      <c r="SCI149" s="284"/>
      <c r="SCJ149" s="284"/>
      <c r="SCK149" s="284"/>
      <c r="SCL149" s="284"/>
      <c r="SCM149" s="284"/>
      <c r="SCN149" s="284"/>
      <c r="SCO149" s="284"/>
      <c r="SCP149" s="284"/>
      <c r="SCQ149" s="284"/>
      <c r="SCR149" s="284"/>
      <c r="SCS149" s="284"/>
      <c r="SCT149" s="284"/>
      <c r="SCU149" s="284"/>
      <c r="SCV149" s="284"/>
      <c r="SCW149" s="284"/>
      <c r="SCX149" s="284"/>
      <c r="SCY149" s="284"/>
      <c r="SCZ149" s="284"/>
      <c r="SDA149" s="284"/>
      <c r="SDB149" s="284"/>
      <c r="SDC149" s="284"/>
      <c r="SDD149" s="284"/>
      <c r="SDE149" s="284"/>
      <c r="SDF149" s="284"/>
      <c r="SDG149" s="284"/>
      <c r="SDH149" s="284"/>
      <c r="SDI149" s="284"/>
      <c r="SDJ149" s="284"/>
      <c r="SDK149" s="284"/>
      <c r="SDL149" s="284"/>
      <c r="SDM149" s="284"/>
      <c r="SDN149" s="284"/>
      <c r="SDO149" s="284"/>
      <c r="SDP149" s="284"/>
      <c r="SDQ149" s="284"/>
      <c r="SDR149" s="284"/>
      <c r="SDS149" s="284"/>
      <c r="SDT149" s="284"/>
      <c r="SDU149" s="284"/>
      <c r="SDV149" s="284"/>
      <c r="SDW149" s="284"/>
      <c r="SDX149" s="284"/>
      <c r="SDY149" s="284"/>
      <c r="SDZ149" s="284"/>
      <c r="SEA149" s="284"/>
      <c r="SEB149" s="284"/>
      <c r="SEC149" s="284"/>
      <c r="SED149" s="284"/>
      <c r="SEE149" s="284"/>
      <c r="SEF149" s="284"/>
      <c r="SEG149" s="284"/>
      <c r="SEH149" s="284"/>
      <c r="SEI149" s="284"/>
      <c r="SEJ149" s="284"/>
      <c r="SEK149" s="284"/>
      <c r="SEL149" s="284"/>
      <c r="SEM149" s="284"/>
      <c r="SEN149" s="284"/>
      <c r="SEO149" s="284"/>
      <c r="SEP149" s="284"/>
      <c r="SEQ149" s="284"/>
      <c r="SER149" s="284"/>
      <c r="SES149" s="284"/>
      <c r="SET149" s="284"/>
      <c r="SEU149" s="284"/>
      <c r="SEV149" s="284"/>
      <c r="SEW149" s="284"/>
      <c r="SEX149" s="284"/>
      <c r="SEY149" s="284"/>
      <c r="SEZ149" s="284"/>
      <c r="SFA149" s="284"/>
      <c r="SFB149" s="284"/>
      <c r="SFC149" s="284"/>
      <c r="SFD149" s="284"/>
      <c r="SFE149" s="284"/>
      <c r="SFF149" s="284"/>
      <c r="SFG149" s="284"/>
      <c r="SFH149" s="284"/>
      <c r="SFI149" s="284"/>
      <c r="SFJ149" s="284"/>
      <c r="SFK149" s="284"/>
      <c r="SFL149" s="284"/>
      <c r="SFM149" s="284"/>
      <c r="SFN149" s="284"/>
      <c r="SFO149" s="284"/>
      <c r="SFP149" s="284"/>
      <c r="SFQ149" s="284"/>
      <c r="SFR149" s="284"/>
      <c r="SFS149" s="284"/>
      <c r="SFT149" s="284"/>
      <c r="SFU149" s="284"/>
      <c r="SFV149" s="284"/>
      <c r="SFW149" s="284"/>
      <c r="SFX149" s="284"/>
      <c r="SFY149" s="284"/>
      <c r="SFZ149" s="284"/>
      <c r="SGA149" s="284"/>
      <c r="SGB149" s="284"/>
      <c r="SGC149" s="284"/>
      <c r="SGD149" s="284"/>
      <c r="SGE149" s="284"/>
      <c r="SGF149" s="284"/>
      <c r="SGG149" s="284"/>
      <c r="SGH149" s="284"/>
      <c r="SGI149" s="284"/>
      <c r="SGJ149" s="284"/>
      <c r="SGK149" s="284"/>
      <c r="SGL149" s="284"/>
      <c r="SGM149" s="284"/>
      <c r="SGN149" s="284"/>
      <c r="SGO149" s="284"/>
      <c r="SGP149" s="284"/>
      <c r="SGQ149" s="284"/>
      <c r="SGR149" s="284"/>
      <c r="SGS149" s="284"/>
      <c r="SGT149" s="284"/>
      <c r="SGU149" s="284"/>
      <c r="SGV149" s="284"/>
      <c r="SGW149" s="284"/>
      <c r="SGX149" s="284"/>
      <c r="SGY149" s="284"/>
      <c r="SGZ149" s="284"/>
      <c r="SHA149" s="284"/>
      <c r="SHB149" s="284"/>
      <c r="SHC149" s="284"/>
      <c r="SHD149" s="284"/>
      <c r="SHE149" s="284"/>
      <c r="SHF149" s="284"/>
      <c r="SHG149" s="284"/>
      <c r="SHH149" s="284"/>
      <c r="SHI149" s="284"/>
      <c r="SHJ149" s="284"/>
      <c r="SHK149" s="284"/>
      <c r="SHL149" s="284"/>
      <c r="SHM149" s="284"/>
      <c r="SHN149" s="284"/>
      <c r="SHO149" s="284"/>
      <c r="SHP149" s="284"/>
      <c r="SHQ149" s="284"/>
      <c r="SHR149" s="284"/>
      <c r="SHS149" s="284"/>
      <c r="SHT149" s="284"/>
      <c r="SHU149" s="284"/>
      <c r="SHV149" s="284"/>
      <c r="SHW149" s="284"/>
      <c r="SHX149" s="284"/>
      <c r="SHY149" s="284"/>
      <c r="SHZ149" s="284"/>
      <c r="SIA149" s="284"/>
      <c r="SIB149" s="284"/>
      <c r="SIC149" s="284"/>
      <c r="SID149" s="284"/>
      <c r="SIE149" s="284"/>
      <c r="SIF149" s="284"/>
      <c r="SIG149" s="284"/>
      <c r="SIH149" s="284"/>
      <c r="SII149" s="284"/>
      <c r="SIJ149" s="284"/>
      <c r="SIK149" s="284"/>
      <c r="SIL149" s="284"/>
      <c r="SIM149" s="284"/>
      <c r="SIN149" s="284"/>
      <c r="SIO149" s="284"/>
      <c r="SIP149" s="284"/>
      <c r="SIQ149" s="284"/>
      <c r="SIR149" s="284"/>
      <c r="SIS149" s="284"/>
      <c r="SIT149" s="284"/>
      <c r="SIU149" s="284"/>
      <c r="SIV149" s="284"/>
      <c r="SIW149" s="284"/>
      <c r="SIX149" s="284"/>
      <c r="SIY149" s="284"/>
      <c r="SIZ149" s="284"/>
      <c r="SJA149" s="284"/>
      <c r="SJB149" s="284"/>
      <c r="SJC149" s="284"/>
      <c r="SJD149" s="284"/>
      <c r="SJE149" s="284"/>
      <c r="SJF149" s="284"/>
      <c r="SJG149" s="284"/>
      <c r="SJH149" s="284"/>
      <c r="SJI149" s="284"/>
      <c r="SJJ149" s="284"/>
      <c r="SJK149" s="284"/>
      <c r="SJL149" s="284"/>
      <c r="SJM149" s="284"/>
      <c r="SJN149" s="284"/>
      <c r="SJO149" s="284"/>
      <c r="SJP149" s="284"/>
      <c r="SJQ149" s="284"/>
      <c r="SJR149" s="284"/>
      <c r="SJS149" s="284"/>
      <c r="SJT149" s="284"/>
      <c r="SJU149" s="284"/>
      <c r="SJV149" s="284"/>
      <c r="SJW149" s="284"/>
      <c r="SJX149" s="284"/>
      <c r="SJY149" s="284"/>
      <c r="SJZ149" s="284"/>
      <c r="SKA149" s="284"/>
      <c r="SKB149" s="284"/>
      <c r="SKC149" s="284"/>
      <c r="SKD149" s="284"/>
      <c r="SKE149" s="284"/>
      <c r="SKF149" s="284"/>
      <c r="SKG149" s="284"/>
      <c r="SKH149" s="284"/>
      <c r="SKI149" s="284"/>
      <c r="SKJ149" s="284"/>
      <c r="SKK149" s="284"/>
      <c r="SKL149" s="284"/>
      <c r="SKM149" s="284"/>
      <c r="SKN149" s="284"/>
      <c r="SKO149" s="284"/>
      <c r="SKP149" s="284"/>
      <c r="SKQ149" s="284"/>
      <c r="SKR149" s="284"/>
      <c r="SKS149" s="284"/>
      <c r="SKT149" s="284"/>
      <c r="SKU149" s="284"/>
      <c r="SKV149" s="284"/>
      <c r="SKW149" s="284"/>
      <c r="SKX149" s="284"/>
      <c r="SKY149" s="284"/>
      <c r="SKZ149" s="284"/>
      <c r="SLA149" s="284"/>
      <c r="SLB149" s="284"/>
      <c r="SLC149" s="284"/>
      <c r="SLD149" s="284"/>
      <c r="SLE149" s="284"/>
      <c r="SLF149" s="284"/>
      <c r="SLG149" s="284"/>
      <c r="SLH149" s="284"/>
      <c r="SLI149" s="284"/>
      <c r="SLJ149" s="284"/>
      <c r="SLK149" s="284"/>
      <c r="SLL149" s="284"/>
      <c r="SLM149" s="284"/>
      <c r="SLN149" s="284"/>
      <c r="SLO149" s="284"/>
      <c r="SLP149" s="284"/>
      <c r="SLQ149" s="284"/>
      <c r="SLR149" s="284"/>
      <c r="SLS149" s="284"/>
      <c r="SLT149" s="284"/>
      <c r="SLU149" s="284"/>
      <c r="SLV149" s="284"/>
      <c r="SLW149" s="284"/>
      <c r="SLX149" s="284"/>
      <c r="SLY149" s="284"/>
      <c r="SLZ149" s="284"/>
      <c r="SMA149" s="284"/>
      <c r="SMB149" s="284"/>
      <c r="SMC149" s="284"/>
      <c r="SMD149" s="284"/>
      <c r="SME149" s="284"/>
      <c r="SMF149" s="284"/>
      <c r="SMG149" s="284"/>
      <c r="SMH149" s="284"/>
      <c r="SMI149" s="284"/>
      <c r="SMJ149" s="284"/>
      <c r="SMK149" s="284"/>
      <c r="SML149" s="284"/>
      <c r="SMM149" s="284"/>
      <c r="SMN149" s="284"/>
      <c r="SMO149" s="284"/>
      <c r="SMP149" s="284"/>
      <c r="SMQ149" s="284"/>
      <c r="SMR149" s="284"/>
      <c r="SMS149" s="284"/>
      <c r="SMT149" s="284"/>
      <c r="SMU149" s="284"/>
      <c r="SMV149" s="284"/>
      <c r="SMW149" s="284"/>
      <c r="SMX149" s="284"/>
      <c r="SMY149" s="284"/>
      <c r="SMZ149" s="284"/>
      <c r="SNA149" s="284"/>
      <c r="SNB149" s="284"/>
      <c r="SNC149" s="284"/>
      <c r="SND149" s="284"/>
      <c r="SNE149" s="284"/>
      <c r="SNF149" s="284"/>
      <c r="SNG149" s="284"/>
      <c r="SNH149" s="284"/>
      <c r="SNI149" s="284"/>
      <c r="SNJ149" s="284"/>
      <c r="SNK149" s="284"/>
      <c r="SNL149" s="284"/>
      <c r="SNM149" s="284"/>
      <c r="SNN149" s="284"/>
      <c r="SNO149" s="284"/>
      <c r="SNP149" s="284"/>
      <c r="SNQ149" s="284"/>
      <c r="SNR149" s="284"/>
      <c r="SNS149" s="284"/>
      <c r="SNT149" s="284"/>
      <c r="SNU149" s="284"/>
      <c r="SNV149" s="284"/>
      <c r="SNW149" s="284"/>
      <c r="SNX149" s="284"/>
      <c r="SNY149" s="284"/>
      <c r="SNZ149" s="284"/>
      <c r="SOA149" s="284"/>
      <c r="SOB149" s="284"/>
      <c r="SOC149" s="284"/>
      <c r="SOD149" s="284"/>
      <c r="SOE149" s="284"/>
      <c r="SOF149" s="284"/>
      <c r="SOG149" s="284"/>
      <c r="SOH149" s="284"/>
      <c r="SOI149" s="284"/>
      <c r="SOJ149" s="284"/>
      <c r="SOK149" s="284"/>
      <c r="SOL149" s="284"/>
      <c r="SOM149" s="284"/>
      <c r="SON149" s="284"/>
      <c r="SOO149" s="284"/>
      <c r="SOP149" s="284"/>
      <c r="SOQ149" s="284"/>
      <c r="SOR149" s="284"/>
      <c r="SOS149" s="284"/>
      <c r="SOT149" s="284"/>
      <c r="SOU149" s="284"/>
      <c r="SOV149" s="284"/>
      <c r="SOW149" s="284"/>
      <c r="SOX149" s="284"/>
      <c r="SOY149" s="284"/>
      <c r="SOZ149" s="284"/>
      <c r="SPA149" s="284"/>
      <c r="SPB149" s="284"/>
      <c r="SPC149" s="284"/>
      <c r="SPD149" s="284"/>
      <c r="SPE149" s="284"/>
      <c r="SPF149" s="284"/>
      <c r="SPG149" s="284"/>
      <c r="SPH149" s="284"/>
      <c r="SPI149" s="284"/>
      <c r="SPJ149" s="284"/>
      <c r="SPK149" s="284"/>
      <c r="SPL149" s="284"/>
      <c r="SPM149" s="284"/>
      <c r="SPN149" s="284"/>
      <c r="SPO149" s="284"/>
      <c r="SPP149" s="284"/>
      <c r="SPQ149" s="284"/>
      <c r="SPR149" s="284"/>
      <c r="SPS149" s="284"/>
      <c r="SPT149" s="284"/>
      <c r="SPU149" s="284"/>
      <c r="SPV149" s="284"/>
      <c r="SPW149" s="284"/>
      <c r="SPX149" s="284"/>
      <c r="SPY149" s="284"/>
      <c r="SPZ149" s="284"/>
      <c r="SQA149" s="284"/>
      <c r="SQB149" s="284"/>
      <c r="SQC149" s="284"/>
      <c r="SQD149" s="284"/>
      <c r="SQE149" s="284"/>
      <c r="SQF149" s="284"/>
      <c r="SQG149" s="284"/>
      <c r="SQH149" s="284"/>
      <c r="SQI149" s="284"/>
      <c r="SQJ149" s="284"/>
      <c r="SQK149" s="284"/>
      <c r="SQL149" s="284"/>
      <c r="SQM149" s="284"/>
      <c r="SQN149" s="284"/>
      <c r="SQO149" s="284"/>
      <c r="SQP149" s="284"/>
      <c r="SQQ149" s="284"/>
      <c r="SQR149" s="284"/>
      <c r="SQS149" s="284"/>
      <c r="SQT149" s="284"/>
      <c r="SQU149" s="284"/>
      <c r="SQV149" s="284"/>
      <c r="SQW149" s="284"/>
      <c r="SQX149" s="284"/>
      <c r="SQY149" s="284"/>
      <c r="SQZ149" s="284"/>
      <c r="SRA149" s="284"/>
      <c r="SRB149" s="284"/>
      <c r="SRC149" s="284"/>
      <c r="SRD149" s="284"/>
      <c r="SRE149" s="284"/>
      <c r="SRF149" s="284"/>
      <c r="SRG149" s="284"/>
      <c r="SRH149" s="284"/>
      <c r="SRI149" s="284"/>
      <c r="SRJ149" s="284"/>
      <c r="SRK149" s="284"/>
      <c r="SRL149" s="284"/>
      <c r="SRM149" s="284"/>
      <c r="SRN149" s="284"/>
      <c r="SRO149" s="284"/>
      <c r="SRP149" s="284"/>
      <c r="SRQ149" s="284"/>
      <c r="SRR149" s="284"/>
      <c r="SRS149" s="284"/>
      <c r="SRT149" s="284"/>
      <c r="SRU149" s="284"/>
      <c r="SRV149" s="284"/>
      <c r="SRW149" s="284"/>
      <c r="SRX149" s="284"/>
      <c r="SRY149" s="284"/>
      <c r="SRZ149" s="284"/>
      <c r="SSA149" s="284"/>
      <c r="SSB149" s="284"/>
      <c r="SSC149" s="284"/>
      <c r="SSD149" s="284"/>
      <c r="SSE149" s="284"/>
      <c r="SSF149" s="284"/>
      <c r="SSG149" s="284"/>
      <c r="SSH149" s="284"/>
      <c r="SSI149" s="284"/>
      <c r="SSJ149" s="284"/>
      <c r="SSK149" s="284"/>
      <c r="SSL149" s="284"/>
      <c r="SSM149" s="284"/>
      <c r="SSN149" s="284"/>
      <c r="SSO149" s="284"/>
      <c r="SSP149" s="284"/>
      <c r="SSQ149" s="284"/>
      <c r="SSR149" s="284"/>
      <c r="SSS149" s="284"/>
      <c r="SST149" s="284"/>
      <c r="SSU149" s="284"/>
      <c r="SSV149" s="284"/>
      <c r="SSW149" s="284"/>
      <c r="SSX149" s="284"/>
      <c r="SSY149" s="284"/>
      <c r="SSZ149" s="284"/>
      <c r="STA149" s="284"/>
      <c r="STB149" s="284"/>
      <c r="STC149" s="284"/>
      <c r="STD149" s="284"/>
      <c r="STE149" s="284"/>
      <c r="STF149" s="284"/>
      <c r="STG149" s="284"/>
      <c r="STH149" s="284"/>
      <c r="STI149" s="284"/>
      <c r="STJ149" s="284"/>
      <c r="STK149" s="284"/>
      <c r="STL149" s="284"/>
      <c r="STM149" s="284"/>
      <c r="STN149" s="284"/>
      <c r="STO149" s="284"/>
      <c r="STP149" s="284"/>
      <c r="STQ149" s="284"/>
      <c r="STR149" s="284"/>
      <c r="STS149" s="284"/>
      <c r="STT149" s="284"/>
      <c r="STU149" s="284"/>
      <c r="STV149" s="284"/>
      <c r="STW149" s="284"/>
      <c r="STX149" s="284"/>
      <c r="STY149" s="284"/>
      <c r="STZ149" s="284"/>
      <c r="SUA149" s="284"/>
      <c r="SUB149" s="284"/>
      <c r="SUC149" s="284"/>
      <c r="SUD149" s="284"/>
      <c r="SUE149" s="284"/>
      <c r="SUF149" s="284"/>
      <c r="SUG149" s="284"/>
      <c r="SUH149" s="284"/>
      <c r="SUI149" s="284"/>
      <c r="SUJ149" s="284"/>
      <c r="SUK149" s="284"/>
      <c r="SUL149" s="284"/>
      <c r="SUM149" s="284"/>
      <c r="SUN149" s="284"/>
      <c r="SUO149" s="284"/>
      <c r="SUP149" s="284"/>
      <c r="SUQ149" s="284"/>
      <c r="SUR149" s="284"/>
      <c r="SUS149" s="284"/>
      <c r="SUT149" s="284"/>
      <c r="SUU149" s="284"/>
      <c r="SUV149" s="284"/>
      <c r="SUW149" s="284"/>
      <c r="SUX149" s="284"/>
      <c r="SUY149" s="284"/>
      <c r="SUZ149" s="284"/>
      <c r="SVA149" s="284"/>
      <c r="SVB149" s="284"/>
      <c r="SVC149" s="284"/>
      <c r="SVD149" s="284"/>
      <c r="SVE149" s="284"/>
      <c r="SVF149" s="284"/>
      <c r="SVG149" s="284"/>
      <c r="SVH149" s="284"/>
      <c r="SVI149" s="284"/>
      <c r="SVJ149" s="284"/>
      <c r="SVK149" s="284"/>
      <c r="SVL149" s="284"/>
      <c r="SVM149" s="284"/>
      <c r="SVN149" s="284"/>
      <c r="SVO149" s="284"/>
      <c r="SVP149" s="284"/>
      <c r="SVQ149" s="284"/>
      <c r="SVR149" s="284"/>
      <c r="SVS149" s="284"/>
      <c r="SVT149" s="284"/>
      <c r="SVU149" s="284"/>
      <c r="SVV149" s="284"/>
      <c r="SVW149" s="284"/>
      <c r="SVX149" s="284"/>
      <c r="SVY149" s="284"/>
      <c r="SVZ149" s="284"/>
      <c r="SWA149" s="284"/>
      <c r="SWB149" s="284"/>
      <c r="SWC149" s="284"/>
      <c r="SWD149" s="284"/>
      <c r="SWE149" s="284"/>
      <c r="SWF149" s="284"/>
      <c r="SWG149" s="284"/>
      <c r="SWH149" s="284"/>
      <c r="SWI149" s="284"/>
      <c r="SWJ149" s="284"/>
      <c r="SWK149" s="284"/>
      <c r="SWL149" s="284"/>
      <c r="SWM149" s="284"/>
      <c r="SWN149" s="284"/>
      <c r="SWO149" s="284"/>
      <c r="SWP149" s="284"/>
      <c r="SWQ149" s="284"/>
      <c r="SWR149" s="284"/>
      <c r="SWS149" s="284"/>
      <c r="SWT149" s="284"/>
      <c r="SWU149" s="284"/>
      <c r="SWV149" s="284"/>
      <c r="SWW149" s="284"/>
      <c r="SWX149" s="284"/>
      <c r="SWY149" s="284"/>
      <c r="SWZ149" s="284"/>
      <c r="SXA149" s="284"/>
      <c r="SXB149" s="284"/>
      <c r="SXC149" s="284"/>
      <c r="SXD149" s="284"/>
      <c r="SXE149" s="284"/>
      <c r="SXF149" s="284"/>
      <c r="SXG149" s="284"/>
      <c r="SXH149" s="284"/>
      <c r="SXI149" s="284"/>
      <c r="SXJ149" s="284"/>
      <c r="SXK149" s="284"/>
      <c r="SXL149" s="284"/>
      <c r="SXM149" s="284"/>
      <c r="SXN149" s="284"/>
      <c r="SXO149" s="284"/>
      <c r="SXP149" s="284"/>
      <c r="SXQ149" s="284"/>
      <c r="SXR149" s="284"/>
      <c r="SXS149" s="284"/>
      <c r="SXT149" s="284"/>
      <c r="SXU149" s="284"/>
      <c r="SXV149" s="284"/>
      <c r="SXW149" s="284"/>
      <c r="SXX149" s="284"/>
      <c r="SXY149" s="284"/>
      <c r="SXZ149" s="284"/>
      <c r="SYA149" s="284"/>
      <c r="SYB149" s="284"/>
      <c r="SYC149" s="284"/>
      <c r="SYD149" s="284"/>
      <c r="SYE149" s="284"/>
      <c r="SYF149" s="284"/>
      <c r="SYG149" s="284"/>
      <c r="SYH149" s="284"/>
      <c r="SYI149" s="284"/>
      <c r="SYJ149" s="284"/>
      <c r="SYK149" s="284"/>
      <c r="SYL149" s="284"/>
      <c r="SYM149" s="284"/>
      <c r="SYN149" s="284"/>
      <c r="SYO149" s="284"/>
      <c r="SYP149" s="284"/>
      <c r="SYQ149" s="284"/>
      <c r="SYR149" s="284"/>
      <c r="SYS149" s="284"/>
      <c r="SYT149" s="284"/>
      <c r="SYU149" s="284"/>
      <c r="SYV149" s="284"/>
      <c r="SYW149" s="284"/>
      <c r="SYX149" s="284"/>
      <c r="SYY149" s="284"/>
      <c r="SYZ149" s="284"/>
      <c r="SZA149" s="284"/>
      <c r="SZB149" s="284"/>
      <c r="SZC149" s="284"/>
      <c r="SZD149" s="284"/>
      <c r="SZE149" s="284"/>
      <c r="SZF149" s="284"/>
      <c r="SZG149" s="284"/>
      <c r="SZH149" s="284"/>
      <c r="SZI149" s="284"/>
      <c r="SZJ149" s="284"/>
      <c r="SZK149" s="284"/>
      <c r="SZL149" s="284"/>
      <c r="SZM149" s="284"/>
      <c r="SZN149" s="284"/>
      <c r="SZO149" s="284"/>
      <c r="SZP149" s="284"/>
      <c r="SZQ149" s="284"/>
      <c r="SZR149" s="284"/>
      <c r="SZS149" s="284"/>
      <c r="SZT149" s="284"/>
      <c r="SZU149" s="284"/>
      <c r="SZV149" s="284"/>
      <c r="SZW149" s="284"/>
      <c r="SZX149" s="284"/>
      <c r="SZY149" s="284"/>
      <c r="SZZ149" s="284"/>
      <c r="TAA149" s="284"/>
      <c r="TAB149" s="284"/>
      <c r="TAC149" s="284"/>
      <c r="TAD149" s="284"/>
      <c r="TAE149" s="284"/>
      <c r="TAF149" s="284"/>
      <c r="TAG149" s="284"/>
      <c r="TAH149" s="284"/>
      <c r="TAI149" s="284"/>
      <c r="TAJ149" s="284"/>
      <c r="TAK149" s="284"/>
      <c r="TAL149" s="284"/>
      <c r="TAM149" s="284"/>
      <c r="TAN149" s="284"/>
      <c r="TAO149" s="284"/>
      <c r="TAP149" s="284"/>
      <c r="TAQ149" s="284"/>
      <c r="TAR149" s="284"/>
      <c r="TAS149" s="284"/>
      <c r="TAT149" s="284"/>
      <c r="TAU149" s="284"/>
      <c r="TAV149" s="284"/>
      <c r="TAW149" s="284"/>
      <c r="TAX149" s="284"/>
      <c r="TAY149" s="284"/>
      <c r="TAZ149" s="284"/>
      <c r="TBA149" s="284"/>
      <c r="TBB149" s="284"/>
      <c r="TBC149" s="284"/>
      <c r="TBD149" s="284"/>
      <c r="TBE149" s="284"/>
      <c r="TBF149" s="284"/>
      <c r="TBG149" s="284"/>
      <c r="TBH149" s="284"/>
      <c r="TBI149" s="284"/>
      <c r="TBJ149" s="284"/>
      <c r="TBK149" s="284"/>
      <c r="TBL149" s="284"/>
      <c r="TBM149" s="284"/>
      <c r="TBN149" s="284"/>
      <c r="TBO149" s="284"/>
      <c r="TBP149" s="284"/>
      <c r="TBQ149" s="284"/>
      <c r="TBR149" s="284"/>
      <c r="TBS149" s="284"/>
      <c r="TBT149" s="284"/>
      <c r="TBU149" s="284"/>
      <c r="TBV149" s="284"/>
      <c r="TBW149" s="284"/>
      <c r="TBX149" s="284"/>
      <c r="TBY149" s="284"/>
      <c r="TBZ149" s="284"/>
      <c r="TCA149" s="284"/>
      <c r="TCB149" s="284"/>
      <c r="TCC149" s="284"/>
      <c r="TCD149" s="284"/>
      <c r="TCE149" s="284"/>
      <c r="TCF149" s="284"/>
      <c r="TCG149" s="284"/>
      <c r="TCH149" s="284"/>
      <c r="TCI149" s="284"/>
      <c r="TCJ149" s="284"/>
      <c r="TCK149" s="284"/>
      <c r="TCL149" s="284"/>
      <c r="TCM149" s="284"/>
      <c r="TCN149" s="284"/>
      <c r="TCO149" s="284"/>
      <c r="TCP149" s="284"/>
      <c r="TCQ149" s="284"/>
      <c r="TCR149" s="284"/>
      <c r="TCS149" s="284"/>
      <c r="TCT149" s="284"/>
      <c r="TCU149" s="284"/>
      <c r="TCV149" s="284"/>
      <c r="TCW149" s="284"/>
      <c r="TCX149" s="284"/>
      <c r="TCY149" s="284"/>
      <c r="TCZ149" s="284"/>
      <c r="TDA149" s="284"/>
      <c r="TDB149" s="284"/>
      <c r="TDC149" s="284"/>
      <c r="TDD149" s="284"/>
      <c r="TDE149" s="284"/>
      <c r="TDF149" s="284"/>
      <c r="TDG149" s="284"/>
      <c r="TDH149" s="284"/>
      <c r="TDI149" s="284"/>
      <c r="TDJ149" s="284"/>
      <c r="TDK149" s="284"/>
      <c r="TDL149" s="284"/>
      <c r="TDM149" s="284"/>
      <c r="TDN149" s="284"/>
      <c r="TDO149" s="284"/>
      <c r="TDP149" s="284"/>
      <c r="TDQ149" s="284"/>
      <c r="TDR149" s="284"/>
      <c r="TDS149" s="284"/>
      <c r="TDT149" s="284"/>
      <c r="TDU149" s="284"/>
      <c r="TDV149" s="284"/>
      <c r="TDW149" s="284"/>
      <c r="TDX149" s="284"/>
      <c r="TDY149" s="284"/>
      <c r="TDZ149" s="284"/>
      <c r="TEA149" s="284"/>
      <c r="TEB149" s="284"/>
      <c r="TEC149" s="284"/>
      <c r="TED149" s="284"/>
      <c r="TEE149" s="284"/>
      <c r="TEF149" s="284"/>
      <c r="TEG149" s="284"/>
      <c r="TEH149" s="284"/>
      <c r="TEI149" s="284"/>
      <c r="TEJ149" s="284"/>
      <c r="TEK149" s="284"/>
      <c r="TEL149" s="284"/>
      <c r="TEM149" s="284"/>
      <c r="TEN149" s="284"/>
      <c r="TEO149" s="284"/>
      <c r="TEP149" s="284"/>
      <c r="TEQ149" s="284"/>
      <c r="TER149" s="284"/>
      <c r="TES149" s="284"/>
      <c r="TET149" s="284"/>
      <c r="TEU149" s="284"/>
      <c r="TEV149" s="284"/>
      <c r="TEW149" s="284"/>
      <c r="TEX149" s="284"/>
      <c r="TEY149" s="284"/>
      <c r="TEZ149" s="284"/>
      <c r="TFA149" s="284"/>
      <c r="TFB149" s="284"/>
      <c r="TFC149" s="284"/>
      <c r="TFD149" s="284"/>
      <c r="TFE149" s="284"/>
      <c r="TFF149" s="284"/>
      <c r="TFG149" s="284"/>
      <c r="TFH149" s="284"/>
      <c r="TFI149" s="284"/>
      <c r="TFJ149" s="284"/>
      <c r="TFK149" s="284"/>
      <c r="TFL149" s="284"/>
      <c r="TFM149" s="284"/>
      <c r="TFN149" s="284"/>
      <c r="TFO149" s="284"/>
      <c r="TFP149" s="284"/>
      <c r="TFQ149" s="284"/>
      <c r="TFR149" s="284"/>
      <c r="TFS149" s="284"/>
      <c r="TFT149" s="284"/>
      <c r="TFU149" s="284"/>
      <c r="TFV149" s="284"/>
      <c r="TFW149" s="284"/>
      <c r="TFX149" s="284"/>
      <c r="TFY149" s="284"/>
      <c r="TFZ149" s="284"/>
      <c r="TGA149" s="284"/>
      <c r="TGB149" s="284"/>
      <c r="TGC149" s="284"/>
      <c r="TGD149" s="284"/>
      <c r="TGE149" s="284"/>
      <c r="TGF149" s="284"/>
      <c r="TGG149" s="284"/>
      <c r="TGH149" s="284"/>
      <c r="TGI149" s="284"/>
      <c r="TGJ149" s="284"/>
      <c r="TGK149" s="284"/>
      <c r="TGL149" s="284"/>
      <c r="TGM149" s="284"/>
      <c r="TGN149" s="284"/>
      <c r="TGO149" s="284"/>
      <c r="TGP149" s="284"/>
      <c r="TGQ149" s="284"/>
      <c r="TGR149" s="284"/>
      <c r="TGS149" s="284"/>
      <c r="TGT149" s="284"/>
      <c r="TGU149" s="284"/>
      <c r="TGV149" s="284"/>
      <c r="TGW149" s="284"/>
      <c r="TGX149" s="284"/>
      <c r="TGY149" s="284"/>
      <c r="TGZ149" s="284"/>
      <c r="THA149" s="284"/>
      <c r="THB149" s="284"/>
      <c r="THC149" s="284"/>
      <c r="THD149" s="284"/>
      <c r="THE149" s="284"/>
      <c r="THF149" s="284"/>
      <c r="THG149" s="284"/>
      <c r="THH149" s="284"/>
      <c r="THI149" s="284"/>
      <c r="THJ149" s="284"/>
      <c r="THK149" s="284"/>
      <c r="THL149" s="284"/>
      <c r="THM149" s="284"/>
      <c r="THN149" s="284"/>
      <c r="THO149" s="284"/>
      <c r="THP149" s="284"/>
      <c r="THQ149" s="284"/>
      <c r="THR149" s="284"/>
      <c r="THS149" s="284"/>
      <c r="THT149" s="284"/>
      <c r="THU149" s="284"/>
      <c r="THV149" s="284"/>
      <c r="THW149" s="284"/>
      <c r="THX149" s="284"/>
      <c r="THY149" s="284"/>
      <c r="THZ149" s="284"/>
      <c r="TIA149" s="284"/>
      <c r="TIB149" s="284"/>
      <c r="TIC149" s="284"/>
      <c r="TID149" s="284"/>
      <c r="TIE149" s="284"/>
      <c r="TIF149" s="284"/>
      <c r="TIG149" s="284"/>
      <c r="TIH149" s="284"/>
      <c r="TII149" s="284"/>
      <c r="TIJ149" s="284"/>
      <c r="TIK149" s="284"/>
      <c r="TIL149" s="284"/>
      <c r="TIM149" s="284"/>
      <c r="TIN149" s="284"/>
      <c r="TIO149" s="284"/>
      <c r="TIP149" s="284"/>
      <c r="TIQ149" s="284"/>
      <c r="TIR149" s="284"/>
      <c r="TIS149" s="284"/>
      <c r="TIT149" s="284"/>
      <c r="TIU149" s="284"/>
      <c r="TIV149" s="284"/>
      <c r="TIW149" s="284"/>
      <c r="TIX149" s="284"/>
      <c r="TIY149" s="284"/>
      <c r="TIZ149" s="284"/>
      <c r="TJA149" s="284"/>
      <c r="TJB149" s="284"/>
      <c r="TJC149" s="284"/>
      <c r="TJD149" s="284"/>
      <c r="TJE149" s="284"/>
      <c r="TJF149" s="284"/>
      <c r="TJG149" s="284"/>
      <c r="TJH149" s="284"/>
      <c r="TJI149" s="284"/>
      <c r="TJJ149" s="284"/>
      <c r="TJK149" s="284"/>
      <c r="TJL149" s="284"/>
      <c r="TJM149" s="284"/>
      <c r="TJN149" s="284"/>
      <c r="TJO149" s="284"/>
      <c r="TJP149" s="284"/>
      <c r="TJQ149" s="284"/>
      <c r="TJR149" s="284"/>
      <c r="TJS149" s="284"/>
      <c r="TJT149" s="284"/>
      <c r="TJU149" s="284"/>
      <c r="TJV149" s="284"/>
      <c r="TJW149" s="284"/>
      <c r="TJX149" s="284"/>
      <c r="TJY149" s="284"/>
      <c r="TJZ149" s="284"/>
      <c r="TKA149" s="284"/>
      <c r="TKB149" s="284"/>
      <c r="TKC149" s="284"/>
      <c r="TKD149" s="284"/>
      <c r="TKE149" s="284"/>
      <c r="TKF149" s="284"/>
      <c r="TKG149" s="284"/>
      <c r="TKH149" s="284"/>
      <c r="TKI149" s="284"/>
      <c r="TKJ149" s="284"/>
      <c r="TKK149" s="284"/>
      <c r="TKL149" s="284"/>
      <c r="TKM149" s="284"/>
      <c r="TKN149" s="284"/>
      <c r="TKO149" s="284"/>
      <c r="TKP149" s="284"/>
      <c r="TKQ149" s="284"/>
      <c r="TKR149" s="284"/>
      <c r="TKS149" s="284"/>
      <c r="TKT149" s="284"/>
      <c r="TKU149" s="284"/>
      <c r="TKV149" s="284"/>
      <c r="TKW149" s="284"/>
      <c r="TKX149" s="284"/>
      <c r="TKY149" s="284"/>
      <c r="TKZ149" s="284"/>
      <c r="TLA149" s="284"/>
      <c r="TLB149" s="284"/>
      <c r="TLC149" s="284"/>
      <c r="TLD149" s="284"/>
      <c r="TLE149" s="284"/>
      <c r="TLF149" s="284"/>
      <c r="TLG149" s="284"/>
      <c r="TLH149" s="284"/>
      <c r="TLI149" s="284"/>
      <c r="TLJ149" s="284"/>
      <c r="TLK149" s="284"/>
      <c r="TLL149" s="284"/>
      <c r="TLM149" s="284"/>
      <c r="TLN149" s="284"/>
      <c r="TLO149" s="284"/>
      <c r="TLP149" s="284"/>
      <c r="TLQ149" s="284"/>
      <c r="TLR149" s="284"/>
      <c r="TLS149" s="284"/>
      <c r="TLT149" s="284"/>
      <c r="TLU149" s="284"/>
      <c r="TLV149" s="284"/>
      <c r="TLW149" s="284"/>
      <c r="TLX149" s="284"/>
      <c r="TLY149" s="284"/>
      <c r="TLZ149" s="284"/>
      <c r="TMA149" s="284"/>
      <c r="TMB149" s="284"/>
      <c r="TMC149" s="284"/>
      <c r="TMD149" s="284"/>
      <c r="TME149" s="284"/>
      <c r="TMF149" s="284"/>
      <c r="TMG149" s="284"/>
      <c r="TMH149" s="284"/>
      <c r="TMI149" s="284"/>
      <c r="TMJ149" s="284"/>
      <c r="TMK149" s="284"/>
      <c r="TML149" s="284"/>
      <c r="TMM149" s="284"/>
      <c r="TMN149" s="284"/>
      <c r="TMO149" s="284"/>
      <c r="TMP149" s="284"/>
      <c r="TMQ149" s="284"/>
      <c r="TMR149" s="284"/>
      <c r="TMS149" s="284"/>
      <c r="TMT149" s="284"/>
      <c r="TMU149" s="284"/>
      <c r="TMV149" s="284"/>
      <c r="TMW149" s="284"/>
      <c r="TMX149" s="284"/>
      <c r="TMY149" s="284"/>
      <c r="TMZ149" s="284"/>
      <c r="TNA149" s="284"/>
      <c r="TNB149" s="284"/>
      <c r="TNC149" s="284"/>
      <c r="TND149" s="284"/>
      <c r="TNE149" s="284"/>
      <c r="TNF149" s="284"/>
      <c r="TNG149" s="284"/>
      <c r="TNH149" s="284"/>
      <c r="TNI149" s="284"/>
      <c r="TNJ149" s="284"/>
      <c r="TNK149" s="284"/>
      <c r="TNL149" s="284"/>
      <c r="TNM149" s="284"/>
      <c r="TNN149" s="284"/>
      <c r="TNO149" s="284"/>
      <c r="TNP149" s="284"/>
      <c r="TNQ149" s="284"/>
      <c r="TNR149" s="284"/>
      <c r="TNS149" s="284"/>
      <c r="TNT149" s="284"/>
      <c r="TNU149" s="284"/>
      <c r="TNV149" s="284"/>
      <c r="TNW149" s="284"/>
      <c r="TNX149" s="284"/>
      <c r="TNY149" s="284"/>
      <c r="TNZ149" s="284"/>
      <c r="TOA149" s="284"/>
      <c r="TOB149" s="284"/>
      <c r="TOC149" s="284"/>
      <c r="TOD149" s="284"/>
      <c r="TOE149" s="284"/>
      <c r="TOF149" s="284"/>
      <c r="TOG149" s="284"/>
      <c r="TOH149" s="284"/>
      <c r="TOI149" s="284"/>
      <c r="TOJ149" s="284"/>
      <c r="TOK149" s="284"/>
      <c r="TOL149" s="284"/>
      <c r="TOM149" s="284"/>
      <c r="TON149" s="284"/>
      <c r="TOO149" s="284"/>
      <c r="TOP149" s="284"/>
      <c r="TOQ149" s="284"/>
      <c r="TOR149" s="284"/>
      <c r="TOS149" s="284"/>
      <c r="TOT149" s="284"/>
      <c r="TOU149" s="284"/>
      <c r="TOV149" s="284"/>
      <c r="TOW149" s="284"/>
      <c r="TOX149" s="284"/>
      <c r="TOY149" s="284"/>
      <c r="TOZ149" s="284"/>
      <c r="TPA149" s="284"/>
      <c r="TPB149" s="284"/>
      <c r="TPC149" s="284"/>
      <c r="TPD149" s="284"/>
      <c r="TPE149" s="284"/>
      <c r="TPF149" s="284"/>
      <c r="TPG149" s="284"/>
      <c r="TPH149" s="284"/>
      <c r="TPI149" s="284"/>
      <c r="TPJ149" s="284"/>
      <c r="TPK149" s="284"/>
      <c r="TPL149" s="284"/>
      <c r="TPM149" s="284"/>
      <c r="TPN149" s="284"/>
      <c r="TPO149" s="284"/>
      <c r="TPP149" s="284"/>
      <c r="TPQ149" s="284"/>
      <c r="TPR149" s="284"/>
      <c r="TPS149" s="284"/>
      <c r="TPT149" s="284"/>
      <c r="TPU149" s="284"/>
      <c r="TPV149" s="284"/>
      <c r="TPW149" s="284"/>
      <c r="TPX149" s="284"/>
      <c r="TPY149" s="284"/>
      <c r="TPZ149" s="284"/>
      <c r="TQA149" s="284"/>
      <c r="TQB149" s="284"/>
      <c r="TQC149" s="284"/>
      <c r="TQD149" s="284"/>
      <c r="TQE149" s="284"/>
      <c r="TQF149" s="284"/>
      <c r="TQG149" s="284"/>
      <c r="TQH149" s="284"/>
      <c r="TQI149" s="284"/>
      <c r="TQJ149" s="284"/>
      <c r="TQK149" s="284"/>
      <c r="TQL149" s="284"/>
      <c r="TQM149" s="284"/>
      <c r="TQN149" s="284"/>
      <c r="TQO149" s="284"/>
      <c r="TQP149" s="284"/>
      <c r="TQQ149" s="284"/>
      <c r="TQR149" s="284"/>
      <c r="TQS149" s="284"/>
      <c r="TQT149" s="284"/>
      <c r="TQU149" s="284"/>
      <c r="TQV149" s="284"/>
      <c r="TQW149" s="284"/>
      <c r="TQX149" s="284"/>
      <c r="TQY149" s="284"/>
      <c r="TQZ149" s="284"/>
      <c r="TRA149" s="284"/>
      <c r="TRB149" s="284"/>
      <c r="TRC149" s="284"/>
      <c r="TRD149" s="284"/>
      <c r="TRE149" s="284"/>
      <c r="TRF149" s="284"/>
      <c r="TRG149" s="284"/>
      <c r="TRH149" s="284"/>
      <c r="TRI149" s="284"/>
      <c r="TRJ149" s="284"/>
      <c r="TRK149" s="284"/>
      <c r="TRL149" s="284"/>
      <c r="TRM149" s="284"/>
      <c r="TRN149" s="284"/>
      <c r="TRO149" s="284"/>
      <c r="TRP149" s="284"/>
      <c r="TRQ149" s="284"/>
      <c r="TRR149" s="284"/>
      <c r="TRS149" s="284"/>
      <c r="TRT149" s="284"/>
      <c r="TRU149" s="284"/>
      <c r="TRV149" s="284"/>
      <c r="TRW149" s="284"/>
      <c r="TRX149" s="284"/>
      <c r="TRY149" s="284"/>
      <c r="TRZ149" s="284"/>
      <c r="TSA149" s="284"/>
      <c r="TSB149" s="284"/>
      <c r="TSC149" s="284"/>
      <c r="TSD149" s="284"/>
      <c r="TSE149" s="284"/>
      <c r="TSF149" s="284"/>
      <c r="TSG149" s="284"/>
      <c r="TSH149" s="284"/>
      <c r="TSI149" s="284"/>
      <c r="TSJ149" s="284"/>
      <c r="TSK149" s="284"/>
      <c r="TSL149" s="284"/>
      <c r="TSM149" s="284"/>
      <c r="TSN149" s="284"/>
      <c r="TSO149" s="284"/>
      <c r="TSP149" s="284"/>
      <c r="TSQ149" s="284"/>
      <c r="TSR149" s="284"/>
      <c r="TSS149" s="284"/>
      <c r="TST149" s="284"/>
      <c r="TSU149" s="284"/>
      <c r="TSV149" s="284"/>
      <c r="TSW149" s="284"/>
      <c r="TSX149" s="284"/>
      <c r="TSY149" s="284"/>
      <c r="TSZ149" s="284"/>
      <c r="TTA149" s="284"/>
      <c r="TTB149" s="284"/>
      <c r="TTC149" s="284"/>
      <c r="TTD149" s="284"/>
      <c r="TTE149" s="284"/>
      <c r="TTF149" s="284"/>
      <c r="TTG149" s="284"/>
      <c r="TTH149" s="284"/>
      <c r="TTI149" s="284"/>
      <c r="TTJ149" s="284"/>
      <c r="TTK149" s="284"/>
      <c r="TTL149" s="284"/>
      <c r="TTM149" s="284"/>
      <c r="TTN149" s="284"/>
      <c r="TTO149" s="284"/>
      <c r="TTP149" s="284"/>
      <c r="TTQ149" s="284"/>
      <c r="TTR149" s="284"/>
      <c r="TTS149" s="284"/>
      <c r="TTT149" s="284"/>
      <c r="TTU149" s="284"/>
      <c r="TTV149" s="284"/>
      <c r="TTW149" s="284"/>
      <c r="TTX149" s="284"/>
      <c r="TTY149" s="284"/>
      <c r="TTZ149" s="284"/>
      <c r="TUA149" s="284"/>
      <c r="TUB149" s="284"/>
      <c r="TUC149" s="284"/>
      <c r="TUD149" s="284"/>
      <c r="TUE149" s="284"/>
      <c r="TUF149" s="284"/>
      <c r="TUG149" s="284"/>
      <c r="TUH149" s="284"/>
      <c r="TUI149" s="284"/>
      <c r="TUJ149" s="284"/>
      <c r="TUK149" s="284"/>
      <c r="TUL149" s="284"/>
      <c r="TUM149" s="284"/>
      <c r="TUN149" s="284"/>
      <c r="TUO149" s="284"/>
      <c r="TUP149" s="284"/>
      <c r="TUQ149" s="284"/>
      <c r="TUR149" s="284"/>
      <c r="TUS149" s="284"/>
      <c r="TUT149" s="284"/>
      <c r="TUU149" s="284"/>
      <c r="TUV149" s="284"/>
      <c r="TUW149" s="284"/>
      <c r="TUX149" s="284"/>
      <c r="TUY149" s="284"/>
      <c r="TUZ149" s="284"/>
      <c r="TVA149" s="284"/>
      <c r="TVB149" s="284"/>
      <c r="TVC149" s="284"/>
      <c r="TVD149" s="284"/>
      <c r="TVE149" s="284"/>
      <c r="TVF149" s="284"/>
      <c r="TVG149" s="284"/>
      <c r="TVH149" s="284"/>
      <c r="TVI149" s="284"/>
      <c r="TVJ149" s="284"/>
      <c r="TVK149" s="284"/>
      <c r="TVL149" s="284"/>
      <c r="TVM149" s="284"/>
      <c r="TVN149" s="284"/>
      <c r="TVO149" s="284"/>
      <c r="TVP149" s="284"/>
      <c r="TVQ149" s="284"/>
      <c r="TVR149" s="284"/>
      <c r="TVS149" s="284"/>
      <c r="TVT149" s="284"/>
      <c r="TVU149" s="284"/>
      <c r="TVV149" s="284"/>
      <c r="TVW149" s="284"/>
      <c r="TVX149" s="284"/>
      <c r="TVY149" s="284"/>
      <c r="TVZ149" s="284"/>
      <c r="TWA149" s="284"/>
      <c r="TWB149" s="284"/>
      <c r="TWC149" s="284"/>
      <c r="TWD149" s="284"/>
      <c r="TWE149" s="284"/>
      <c r="TWF149" s="284"/>
      <c r="TWG149" s="284"/>
      <c r="TWH149" s="284"/>
      <c r="TWI149" s="284"/>
      <c r="TWJ149" s="284"/>
      <c r="TWK149" s="284"/>
      <c r="TWL149" s="284"/>
      <c r="TWM149" s="284"/>
      <c r="TWN149" s="284"/>
      <c r="TWO149" s="284"/>
      <c r="TWP149" s="284"/>
      <c r="TWQ149" s="284"/>
      <c r="TWR149" s="284"/>
      <c r="TWS149" s="284"/>
      <c r="TWT149" s="284"/>
      <c r="TWU149" s="284"/>
      <c r="TWV149" s="284"/>
      <c r="TWW149" s="284"/>
      <c r="TWX149" s="284"/>
      <c r="TWY149" s="284"/>
      <c r="TWZ149" s="284"/>
      <c r="TXA149" s="284"/>
      <c r="TXB149" s="284"/>
      <c r="TXC149" s="284"/>
      <c r="TXD149" s="284"/>
      <c r="TXE149" s="284"/>
      <c r="TXF149" s="284"/>
      <c r="TXG149" s="284"/>
      <c r="TXH149" s="284"/>
      <c r="TXI149" s="284"/>
      <c r="TXJ149" s="284"/>
      <c r="TXK149" s="284"/>
      <c r="TXL149" s="284"/>
      <c r="TXM149" s="284"/>
      <c r="TXN149" s="284"/>
      <c r="TXO149" s="284"/>
      <c r="TXP149" s="284"/>
      <c r="TXQ149" s="284"/>
      <c r="TXR149" s="284"/>
      <c r="TXS149" s="284"/>
      <c r="TXT149" s="284"/>
      <c r="TXU149" s="284"/>
      <c r="TXV149" s="284"/>
      <c r="TXW149" s="284"/>
      <c r="TXX149" s="284"/>
      <c r="TXY149" s="284"/>
      <c r="TXZ149" s="284"/>
      <c r="TYA149" s="284"/>
      <c r="TYB149" s="284"/>
      <c r="TYC149" s="284"/>
      <c r="TYD149" s="284"/>
      <c r="TYE149" s="284"/>
      <c r="TYF149" s="284"/>
      <c r="TYG149" s="284"/>
      <c r="TYH149" s="284"/>
      <c r="TYI149" s="284"/>
      <c r="TYJ149" s="284"/>
      <c r="TYK149" s="284"/>
      <c r="TYL149" s="284"/>
      <c r="TYM149" s="284"/>
      <c r="TYN149" s="284"/>
      <c r="TYO149" s="284"/>
      <c r="TYP149" s="284"/>
      <c r="TYQ149" s="284"/>
      <c r="TYR149" s="284"/>
      <c r="TYS149" s="284"/>
      <c r="TYT149" s="284"/>
      <c r="TYU149" s="284"/>
      <c r="TYV149" s="284"/>
      <c r="TYW149" s="284"/>
      <c r="TYX149" s="284"/>
      <c r="TYY149" s="284"/>
      <c r="TYZ149" s="284"/>
      <c r="TZA149" s="284"/>
      <c r="TZB149" s="284"/>
      <c r="TZC149" s="284"/>
      <c r="TZD149" s="284"/>
      <c r="TZE149" s="284"/>
      <c r="TZF149" s="284"/>
      <c r="TZG149" s="284"/>
      <c r="TZH149" s="284"/>
      <c r="TZI149" s="284"/>
      <c r="TZJ149" s="284"/>
      <c r="TZK149" s="284"/>
      <c r="TZL149" s="284"/>
      <c r="TZM149" s="284"/>
      <c r="TZN149" s="284"/>
      <c r="TZO149" s="284"/>
      <c r="TZP149" s="284"/>
      <c r="TZQ149" s="284"/>
      <c r="TZR149" s="284"/>
      <c r="TZS149" s="284"/>
      <c r="TZT149" s="284"/>
      <c r="TZU149" s="284"/>
      <c r="TZV149" s="284"/>
      <c r="TZW149" s="284"/>
      <c r="TZX149" s="284"/>
      <c r="TZY149" s="284"/>
      <c r="TZZ149" s="284"/>
      <c r="UAA149" s="284"/>
      <c r="UAB149" s="284"/>
      <c r="UAC149" s="284"/>
      <c r="UAD149" s="284"/>
      <c r="UAE149" s="284"/>
      <c r="UAF149" s="284"/>
      <c r="UAG149" s="284"/>
      <c r="UAH149" s="284"/>
      <c r="UAI149" s="284"/>
      <c r="UAJ149" s="284"/>
      <c r="UAK149" s="284"/>
      <c r="UAL149" s="284"/>
      <c r="UAM149" s="284"/>
      <c r="UAN149" s="284"/>
      <c r="UAO149" s="284"/>
      <c r="UAP149" s="284"/>
      <c r="UAQ149" s="284"/>
      <c r="UAR149" s="284"/>
      <c r="UAS149" s="284"/>
      <c r="UAT149" s="284"/>
      <c r="UAU149" s="284"/>
      <c r="UAV149" s="284"/>
      <c r="UAW149" s="284"/>
      <c r="UAX149" s="284"/>
      <c r="UAY149" s="284"/>
      <c r="UAZ149" s="284"/>
      <c r="UBA149" s="284"/>
      <c r="UBB149" s="284"/>
      <c r="UBC149" s="284"/>
      <c r="UBD149" s="284"/>
      <c r="UBE149" s="284"/>
      <c r="UBF149" s="284"/>
      <c r="UBG149" s="284"/>
      <c r="UBH149" s="284"/>
      <c r="UBI149" s="284"/>
      <c r="UBJ149" s="284"/>
      <c r="UBK149" s="284"/>
      <c r="UBL149" s="284"/>
      <c r="UBM149" s="284"/>
      <c r="UBN149" s="284"/>
      <c r="UBO149" s="284"/>
      <c r="UBP149" s="284"/>
      <c r="UBQ149" s="284"/>
      <c r="UBR149" s="284"/>
      <c r="UBS149" s="284"/>
      <c r="UBT149" s="284"/>
      <c r="UBU149" s="284"/>
      <c r="UBV149" s="284"/>
      <c r="UBW149" s="284"/>
      <c r="UBX149" s="284"/>
      <c r="UBY149" s="284"/>
      <c r="UBZ149" s="284"/>
      <c r="UCA149" s="284"/>
      <c r="UCB149" s="284"/>
      <c r="UCC149" s="284"/>
      <c r="UCD149" s="284"/>
      <c r="UCE149" s="284"/>
      <c r="UCF149" s="284"/>
      <c r="UCG149" s="284"/>
      <c r="UCH149" s="284"/>
      <c r="UCI149" s="284"/>
      <c r="UCJ149" s="284"/>
      <c r="UCK149" s="284"/>
      <c r="UCL149" s="284"/>
      <c r="UCM149" s="284"/>
      <c r="UCN149" s="284"/>
      <c r="UCO149" s="284"/>
      <c r="UCP149" s="284"/>
      <c r="UCQ149" s="284"/>
      <c r="UCR149" s="284"/>
      <c r="UCS149" s="284"/>
      <c r="UCT149" s="284"/>
      <c r="UCU149" s="284"/>
      <c r="UCV149" s="284"/>
      <c r="UCW149" s="284"/>
      <c r="UCX149" s="284"/>
      <c r="UCY149" s="284"/>
      <c r="UCZ149" s="284"/>
      <c r="UDA149" s="284"/>
      <c r="UDB149" s="284"/>
      <c r="UDC149" s="284"/>
      <c r="UDD149" s="284"/>
      <c r="UDE149" s="284"/>
      <c r="UDF149" s="284"/>
      <c r="UDG149" s="284"/>
      <c r="UDH149" s="284"/>
      <c r="UDI149" s="284"/>
      <c r="UDJ149" s="284"/>
      <c r="UDK149" s="284"/>
      <c r="UDL149" s="284"/>
      <c r="UDM149" s="284"/>
      <c r="UDN149" s="284"/>
      <c r="UDO149" s="284"/>
      <c r="UDP149" s="284"/>
      <c r="UDQ149" s="284"/>
      <c r="UDR149" s="284"/>
      <c r="UDS149" s="284"/>
      <c r="UDT149" s="284"/>
      <c r="UDU149" s="284"/>
      <c r="UDV149" s="284"/>
      <c r="UDW149" s="284"/>
      <c r="UDX149" s="284"/>
      <c r="UDY149" s="284"/>
      <c r="UDZ149" s="284"/>
      <c r="UEA149" s="284"/>
      <c r="UEB149" s="284"/>
      <c r="UEC149" s="284"/>
      <c r="UED149" s="284"/>
      <c r="UEE149" s="284"/>
      <c r="UEF149" s="284"/>
      <c r="UEG149" s="284"/>
      <c r="UEH149" s="284"/>
      <c r="UEI149" s="284"/>
      <c r="UEJ149" s="284"/>
      <c r="UEK149" s="284"/>
      <c r="UEL149" s="284"/>
      <c r="UEM149" s="284"/>
      <c r="UEN149" s="284"/>
      <c r="UEO149" s="284"/>
      <c r="UEP149" s="284"/>
      <c r="UEQ149" s="284"/>
      <c r="UER149" s="284"/>
      <c r="UES149" s="284"/>
      <c r="UET149" s="284"/>
      <c r="UEU149" s="284"/>
      <c r="UEV149" s="284"/>
      <c r="UEW149" s="284"/>
      <c r="UEX149" s="284"/>
      <c r="UEY149" s="284"/>
      <c r="UEZ149" s="284"/>
      <c r="UFA149" s="284"/>
      <c r="UFB149" s="284"/>
      <c r="UFC149" s="284"/>
      <c r="UFD149" s="284"/>
      <c r="UFE149" s="284"/>
      <c r="UFF149" s="284"/>
      <c r="UFG149" s="284"/>
      <c r="UFH149" s="284"/>
      <c r="UFI149" s="284"/>
      <c r="UFJ149" s="284"/>
      <c r="UFK149" s="284"/>
      <c r="UFL149" s="284"/>
      <c r="UFM149" s="284"/>
      <c r="UFN149" s="284"/>
      <c r="UFO149" s="284"/>
      <c r="UFP149" s="284"/>
      <c r="UFQ149" s="284"/>
      <c r="UFR149" s="284"/>
      <c r="UFS149" s="284"/>
      <c r="UFT149" s="284"/>
      <c r="UFU149" s="284"/>
      <c r="UFV149" s="284"/>
      <c r="UFW149" s="284"/>
      <c r="UFX149" s="284"/>
      <c r="UFY149" s="284"/>
      <c r="UFZ149" s="284"/>
      <c r="UGA149" s="284"/>
      <c r="UGB149" s="284"/>
      <c r="UGC149" s="284"/>
      <c r="UGD149" s="284"/>
      <c r="UGE149" s="284"/>
      <c r="UGF149" s="284"/>
      <c r="UGG149" s="284"/>
      <c r="UGH149" s="284"/>
      <c r="UGI149" s="284"/>
      <c r="UGJ149" s="284"/>
      <c r="UGK149" s="284"/>
      <c r="UGL149" s="284"/>
      <c r="UGM149" s="284"/>
      <c r="UGN149" s="284"/>
      <c r="UGO149" s="284"/>
      <c r="UGP149" s="284"/>
      <c r="UGQ149" s="284"/>
      <c r="UGR149" s="284"/>
      <c r="UGS149" s="284"/>
      <c r="UGT149" s="284"/>
      <c r="UGU149" s="284"/>
      <c r="UGV149" s="284"/>
      <c r="UGW149" s="284"/>
      <c r="UGX149" s="284"/>
      <c r="UGY149" s="284"/>
      <c r="UGZ149" s="284"/>
      <c r="UHA149" s="284"/>
      <c r="UHB149" s="284"/>
      <c r="UHC149" s="284"/>
      <c r="UHD149" s="284"/>
      <c r="UHE149" s="284"/>
      <c r="UHF149" s="284"/>
      <c r="UHG149" s="284"/>
      <c r="UHH149" s="284"/>
      <c r="UHI149" s="284"/>
      <c r="UHJ149" s="284"/>
      <c r="UHK149" s="284"/>
      <c r="UHL149" s="284"/>
      <c r="UHM149" s="284"/>
      <c r="UHN149" s="284"/>
      <c r="UHO149" s="284"/>
      <c r="UHP149" s="284"/>
      <c r="UHQ149" s="284"/>
      <c r="UHR149" s="284"/>
      <c r="UHS149" s="284"/>
      <c r="UHT149" s="284"/>
      <c r="UHU149" s="284"/>
      <c r="UHV149" s="284"/>
      <c r="UHW149" s="284"/>
      <c r="UHX149" s="284"/>
      <c r="UHY149" s="284"/>
      <c r="UHZ149" s="284"/>
      <c r="UIA149" s="284"/>
      <c r="UIB149" s="284"/>
      <c r="UIC149" s="284"/>
      <c r="UID149" s="284"/>
      <c r="UIE149" s="284"/>
      <c r="UIF149" s="284"/>
      <c r="UIG149" s="284"/>
      <c r="UIH149" s="284"/>
      <c r="UII149" s="284"/>
      <c r="UIJ149" s="284"/>
      <c r="UIK149" s="284"/>
      <c r="UIL149" s="284"/>
      <c r="UIM149" s="284"/>
      <c r="UIN149" s="284"/>
      <c r="UIO149" s="284"/>
      <c r="UIP149" s="284"/>
      <c r="UIQ149" s="284"/>
      <c r="UIR149" s="284"/>
      <c r="UIS149" s="284"/>
      <c r="UIT149" s="284"/>
      <c r="UIU149" s="284"/>
      <c r="UIV149" s="284"/>
      <c r="UIW149" s="284"/>
      <c r="UIX149" s="284"/>
      <c r="UIY149" s="284"/>
      <c r="UIZ149" s="284"/>
      <c r="UJA149" s="284"/>
      <c r="UJB149" s="284"/>
      <c r="UJC149" s="284"/>
      <c r="UJD149" s="284"/>
      <c r="UJE149" s="284"/>
      <c r="UJF149" s="284"/>
      <c r="UJG149" s="284"/>
      <c r="UJH149" s="284"/>
      <c r="UJI149" s="284"/>
      <c r="UJJ149" s="284"/>
      <c r="UJK149" s="284"/>
      <c r="UJL149" s="284"/>
      <c r="UJM149" s="284"/>
      <c r="UJN149" s="284"/>
      <c r="UJO149" s="284"/>
      <c r="UJP149" s="284"/>
      <c r="UJQ149" s="284"/>
      <c r="UJR149" s="284"/>
      <c r="UJS149" s="284"/>
      <c r="UJT149" s="284"/>
      <c r="UJU149" s="284"/>
      <c r="UJV149" s="284"/>
      <c r="UJW149" s="284"/>
      <c r="UJX149" s="284"/>
      <c r="UJY149" s="284"/>
      <c r="UJZ149" s="284"/>
      <c r="UKA149" s="284"/>
      <c r="UKB149" s="284"/>
      <c r="UKC149" s="284"/>
      <c r="UKD149" s="284"/>
      <c r="UKE149" s="284"/>
      <c r="UKF149" s="284"/>
      <c r="UKG149" s="284"/>
      <c r="UKH149" s="284"/>
      <c r="UKI149" s="284"/>
      <c r="UKJ149" s="284"/>
      <c r="UKK149" s="284"/>
      <c r="UKL149" s="284"/>
      <c r="UKM149" s="284"/>
      <c r="UKN149" s="284"/>
      <c r="UKO149" s="284"/>
      <c r="UKP149" s="284"/>
      <c r="UKQ149" s="284"/>
      <c r="UKR149" s="284"/>
      <c r="UKS149" s="284"/>
      <c r="UKT149" s="284"/>
      <c r="UKU149" s="284"/>
      <c r="UKV149" s="284"/>
      <c r="UKW149" s="284"/>
      <c r="UKX149" s="284"/>
      <c r="UKY149" s="284"/>
      <c r="UKZ149" s="284"/>
      <c r="ULA149" s="284"/>
      <c r="ULB149" s="284"/>
      <c r="ULC149" s="284"/>
      <c r="ULD149" s="284"/>
      <c r="ULE149" s="284"/>
      <c r="ULF149" s="284"/>
      <c r="ULG149" s="284"/>
      <c r="ULH149" s="284"/>
      <c r="ULI149" s="284"/>
      <c r="ULJ149" s="284"/>
      <c r="ULK149" s="284"/>
      <c r="ULL149" s="284"/>
      <c r="ULM149" s="284"/>
      <c r="ULN149" s="284"/>
      <c r="ULO149" s="284"/>
      <c r="ULP149" s="284"/>
      <c r="ULQ149" s="284"/>
      <c r="ULR149" s="284"/>
      <c r="ULS149" s="284"/>
      <c r="ULT149" s="284"/>
      <c r="ULU149" s="284"/>
      <c r="ULV149" s="284"/>
      <c r="ULW149" s="284"/>
      <c r="ULX149" s="284"/>
      <c r="ULY149" s="284"/>
      <c r="ULZ149" s="284"/>
      <c r="UMA149" s="284"/>
      <c r="UMB149" s="284"/>
      <c r="UMC149" s="284"/>
      <c r="UMD149" s="284"/>
      <c r="UME149" s="284"/>
      <c r="UMF149" s="284"/>
      <c r="UMG149" s="284"/>
      <c r="UMH149" s="284"/>
      <c r="UMI149" s="284"/>
      <c r="UMJ149" s="284"/>
      <c r="UMK149" s="284"/>
      <c r="UML149" s="284"/>
      <c r="UMM149" s="284"/>
      <c r="UMN149" s="284"/>
      <c r="UMO149" s="284"/>
      <c r="UMP149" s="284"/>
      <c r="UMQ149" s="284"/>
      <c r="UMR149" s="284"/>
      <c r="UMS149" s="284"/>
      <c r="UMT149" s="284"/>
      <c r="UMU149" s="284"/>
      <c r="UMV149" s="284"/>
      <c r="UMW149" s="284"/>
      <c r="UMX149" s="284"/>
      <c r="UMY149" s="284"/>
      <c r="UMZ149" s="284"/>
      <c r="UNA149" s="284"/>
      <c r="UNB149" s="284"/>
      <c r="UNC149" s="284"/>
      <c r="UND149" s="284"/>
      <c r="UNE149" s="284"/>
      <c r="UNF149" s="284"/>
      <c r="UNG149" s="284"/>
      <c r="UNH149" s="284"/>
      <c r="UNI149" s="284"/>
      <c r="UNJ149" s="284"/>
      <c r="UNK149" s="284"/>
      <c r="UNL149" s="284"/>
      <c r="UNM149" s="284"/>
      <c r="UNN149" s="284"/>
      <c r="UNO149" s="284"/>
      <c r="UNP149" s="284"/>
      <c r="UNQ149" s="284"/>
      <c r="UNR149" s="284"/>
      <c r="UNS149" s="284"/>
      <c r="UNT149" s="284"/>
      <c r="UNU149" s="284"/>
      <c r="UNV149" s="284"/>
      <c r="UNW149" s="284"/>
      <c r="UNX149" s="284"/>
      <c r="UNY149" s="284"/>
      <c r="UNZ149" s="284"/>
      <c r="UOA149" s="284"/>
      <c r="UOB149" s="284"/>
      <c r="UOC149" s="284"/>
      <c r="UOD149" s="284"/>
      <c r="UOE149" s="284"/>
      <c r="UOF149" s="284"/>
      <c r="UOG149" s="284"/>
      <c r="UOH149" s="284"/>
      <c r="UOI149" s="284"/>
      <c r="UOJ149" s="284"/>
      <c r="UOK149" s="284"/>
      <c r="UOL149" s="284"/>
      <c r="UOM149" s="284"/>
      <c r="UON149" s="284"/>
      <c r="UOO149" s="284"/>
      <c r="UOP149" s="284"/>
      <c r="UOQ149" s="284"/>
      <c r="UOR149" s="284"/>
      <c r="UOS149" s="284"/>
      <c r="UOT149" s="284"/>
      <c r="UOU149" s="284"/>
      <c r="UOV149" s="284"/>
      <c r="UOW149" s="284"/>
      <c r="UOX149" s="284"/>
      <c r="UOY149" s="284"/>
      <c r="UOZ149" s="284"/>
      <c r="UPA149" s="284"/>
      <c r="UPB149" s="284"/>
      <c r="UPC149" s="284"/>
      <c r="UPD149" s="284"/>
      <c r="UPE149" s="284"/>
      <c r="UPF149" s="284"/>
      <c r="UPG149" s="284"/>
      <c r="UPH149" s="284"/>
      <c r="UPI149" s="284"/>
      <c r="UPJ149" s="284"/>
      <c r="UPK149" s="284"/>
      <c r="UPL149" s="284"/>
      <c r="UPM149" s="284"/>
      <c r="UPN149" s="284"/>
      <c r="UPO149" s="284"/>
      <c r="UPP149" s="284"/>
      <c r="UPQ149" s="284"/>
      <c r="UPR149" s="284"/>
      <c r="UPS149" s="284"/>
      <c r="UPT149" s="284"/>
      <c r="UPU149" s="284"/>
      <c r="UPV149" s="284"/>
      <c r="UPW149" s="284"/>
      <c r="UPX149" s="284"/>
      <c r="UPY149" s="284"/>
      <c r="UPZ149" s="284"/>
      <c r="UQA149" s="284"/>
      <c r="UQB149" s="284"/>
      <c r="UQC149" s="284"/>
      <c r="UQD149" s="284"/>
      <c r="UQE149" s="284"/>
      <c r="UQF149" s="284"/>
      <c r="UQG149" s="284"/>
      <c r="UQH149" s="284"/>
      <c r="UQI149" s="284"/>
      <c r="UQJ149" s="284"/>
      <c r="UQK149" s="284"/>
      <c r="UQL149" s="284"/>
      <c r="UQM149" s="284"/>
      <c r="UQN149" s="284"/>
      <c r="UQO149" s="284"/>
      <c r="UQP149" s="284"/>
      <c r="UQQ149" s="284"/>
      <c r="UQR149" s="284"/>
      <c r="UQS149" s="284"/>
      <c r="UQT149" s="284"/>
      <c r="UQU149" s="284"/>
      <c r="UQV149" s="284"/>
      <c r="UQW149" s="284"/>
      <c r="UQX149" s="284"/>
      <c r="UQY149" s="284"/>
      <c r="UQZ149" s="284"/>
      <c r="URA149" s="284"/>
      <c r="URB149" s="284"/>
      <c r="URC149" s="284"/>
      <c r="URD149" s="284"/>
      <c r="URE149" s="284"/>
      <c r="URF149" s="284"/>
      <c r="URG149" s="284"/>
      <c r="URH149" s="284"/>
      <c r="URI149" s="284"/>
      <c r="URJ149" s="284"/>
      <c r="URK149" s="284"/>
      <c r="URL149" s="284"/>
      <c r="URM149" s="284"/>
      <c r="URN149" s="284"/>
      <c r="URO149" s="284"/>
      <c r="URP149" s="284"/>
      <c r="URQ149" s="284"/>
      <c r="URR149" s="284"/>
      <c r="URS149" s="284"/>
      <c r="URT149" s="284"/>
      <c r="URU149" s="284"/>
      <c r="URV149" s="284"/>
      <c r="URW149" s="284"/>
      <c r="URX149" s="284"/>
      <c r="URY149" s="284"/>
      <c r="URZ149" s="284"/>
      <c r="USA149" s="284"/>
      <c r="USB149" s="284"/>
      <c r="USC149" s="284"/>
      <c r="USD149" s="284"/>
      <c r="USE149" s="284"/>
      <c r="USF149" s="284"/>
      <c r="USG149" s="284"/>
      <c r="USH149" s="284"/>
      <c r="USI149" s="284"/>
      <c r="USJ149" s="284"/>
      <c r="USK149" s="284"/>
      <c r="USL149" s="284"/>
      <c r="USM149" s="284"/>
      <c r="USN149" s="284"/>
      <c r="USO149" s="284"/>
      <c r="USP149" s="284"/>
      <c r="USQ149" s="284"/>
      <c r="USR149" s="284"/>
      <c r="USS149" s="284"/>
      <c r="UST149" s="284"/>
      <c r="USU149" s="284"/>
      <c r="USV149" s="284"/>
      <c r="USW149" s="284"/>
      <c r="USX149" s="284"/>
      <c r="USY149" s="284"/>
      <c r="USZ149" s="284"/>
      <c r="UTA149" s="284"/>
      <c r="UTB149" s="284"/>
      <c r="UTC149" s="284"/>
      <c r="UTD149" s="284"/>
      <c r="UTE149" s="284"/>
      <c r="UTF149" s="284"/>
      <c r="UTG149" s="284"/>
      <c r="UTH149" s="284"/>
      <c r="UTI149" s="284"/>
      <c r="UTJ149" s="284"/>
      <c r="UTK149" s="284"/>
      <c r="UTL149" s="284"/>
      <c r="UTM149" s="284"/>
      <c r="UTN149" s="284"/>
      <c r="UTO149" s="284"/>
      <c r="UTP149" s="284"/>
      <c r="UTQ149" s="284"/>
      <c r="UTR149" s="284"/>
      <c r="UTS149" s="284"/>
      <c r="UTT149" s="284"/>
      <c r="UTU149" s="284"/>
      <c r="UTV149" s="284"/>
      <c r="UTW149" s="284"/>
      <c r="UTX149" s="284"/>
      <c r="UTY149" s="284"/>
      <c r="UTZ149" s="284"/>
      <c r="UUA149" s="284"/>
      <c r="UUB149" s="284"/>
      <c r="UUC149" s="284"/>
      <c r="UUD149" s="284"/>
      <c r="UUE149" s="284"/>
      <c r="UUF149" s="284"/>
      <c r="UUG149" s="284"/>
      <c r="UUH149" s="284"/>
      <c r="UUI149" s="284"/>
      <c r="UUJ149" s="284"/>
      <c r="UUK149" s="284"/>
      <c r="UUL149" s="284"/>
      <c r="UUM149" s="284"/>
      <c r="UUN149" s="284"/>
      <c r="UUO149" s="284"/>
      <c r="UUP149" s="284"/>
      <c r="UUQ149" s="284"/>
      <c r="UUR149" s="284"/>
      <c r="UUS149" s="284"/>
      <c r="UUT149" s="284"/>
      <c r="UUU149" s="284"/>
      <c r="UUV149" s="284"/>
      <c r="UUW149" s="284"/>
      <c r="UUX149" s="284"/>
      <c r="UUY149" s="284"/>
      <c r="UUZ149" s="284"/>
      <c r="UVA149" s="284"/>
      <c r="UVB149" s="284"/>
      <c r="UVC149" s="284"/>
      <c r="UVD149" s="284"/>
      <c r="UVE149" s="284"/>
      <c r="UVF149" s="284"/>
      <c r="UVG149" s="284"/>
      <c r="UVH149" s="284"/>
      <c r="UVI149" s="284"/>
      <c r="UVJ149" s="284"/>
      <c r="UVK149" s="284"/>
      <c r="UVL149" s="284"/>
      <c r="UVM149" s="284"/>
      <c r="UVN149" s="284"/>
      <c r="UVO149" s="284"/>
      <c r="UVP149" s="284"/>
      <c r="UVQ149" s="284"/>
      <c r="UVR149" s="284"/>
      <c r="UVS149" s="284"/>
      <c r="UVT149" s="284"/>
      <c r="UVU149" s="284"/>
      <c r="UVV149" s="284"/>
      <c r="UVW149" s="284"/>
      <c r="UVX149" s="284"/>
      <c r="UVY149" s="284"/>
      <c r="UVZ149" s="284"/>
      <c r="UWA149" s="284"/>
      <c r="UWB149" s="284"/>
      <c r="UWC149" s="284"/>
      <c r="UWD149" s="284"/>
      <c r="UWE149" s="284"/>
      <c r="UWF149" s="284"/>
      <c r="UWG149" s="284"/>
      <c r="UWH149" s="284"/>
      <c r="UWI149" s="284"/>
      <c r="UWJ149" s="284"/>
      <c r="UWK149" s="284"/>
      <c r="UWL149" s="284"/>
      <c r="UWM149" s="284"/>
      <c r="UWN149" s="284"/>
      <c r="UWO149" s="284"/>
      <c r="UWP149" s="284"/>
      <c r="UWQ149" s="284"/>
      <c r="UWR149" s="284"/>
      <c r="UWS149" s="284"/>
      <c r="UWT149" s="284"/>
      <c r="UWU149" s="284"/>
      <c r="UWV149" s="284"/>
      <c r="UWW149" s="284"/>
      <c r="UWX149" s="284"/>
      <c r="UWY149" s="284"/>
      <c r="UWZ149" s="284"/>
      <c r="UXA149" s="284"/>
      <c r="UXB149" s="284"/>
      <c r="UXC149" s="284"/>
      <c r="UXD149" s="284"/>
      <c r="UXE149" s="284"/>
      <c r="UXF149" s="284"/>
      <c r="UXG149" s="284"/>
      <c r="UXH149" s="284"/>
      <c r="UXI149" s="284"/>
      <c r="UXJ149" s="284"/>
      <c r="UXK149" s="284"/>
      <c r="UXL149" s="284"/>
      <c r="UXM149" s="284"/>
      <c r="UXN149" s="284"/>
      <c r="UXO149" s="284"/>
      <c r="UXP149" s="284"/>
      <c r="UXQ149" s="284"/>
      <c r="UXR149" s="284"/>
      <c r="UXS149" s="284"/>
      <c r="UXT149" s="284"/>
      <c r="UXU149" s="284"/>
      <c r="UXV149" s="284"/>
      <c r="UXW149" s="284"/>
      <c r="UXX149" s="284"/>
      <c r="UXY149" s="284"/>
      <c r="UXZ149" s="284"/>
      <c r="UYA149" s="284"/>
      <c r="UYB149" s="284"/>
      <c r="UYC149" s="284"/>
      <c r="UYD149" s="284"/>
      <c r="UYE149" s="284"/>
      <c r="UYF149" s="284"/>
      <c r="UYG149" s="284"/>
      <c r="UYH149" s="284"/>
      <c r="UYI149" s="284"/>
      <c r="UYJ149" s="284"/>
      <c r="UYK149" s="284"/>
      <c r="UYL149" s="284"/>
      <c r="UYM149" s="284"/>
      <c r="UYN149" s="284"/>
      <c r="UYO149" s="284"/>
      <c r="UYP149" s="284"/>
      <c r="UYQ149" s="284"/>
      <c r="UYR149" s="284"/>
      <c r="UYS149" s="284"/>
      <c r="UYT149" s="284"/>
      <c r="UYU149" s="284"/>
      <c r="UYV149" s="284"/>
      <c r="UYW149" s="284"/>
      <c r="UYX149" s="284"/>
      <c r="UYY149" s="284"/>
      <c r="UYZ149" s="284"/>
      <c r="UZA149" s="284"/>
      <c r="UZB149" s="284"/>
      <c r="UZC149" s="284"/>
      <c r="UZD149" s="284"/>
      <c r="UZE149" s="284"/>
      <c r="UZF149" s="284"/>
      <c r="UZG149" s="284"/>
      <c r="UZH149" s="284"/>
      <c r="UZI149" s="284"/>
      <c r="UZJ149" s="284"/>
      <c r="UZK149" s="284"/>
      <c r="UZL149" s="284"/>
      <c r="UZM149" s="284"/>
      <c r="UZN149" s="284"/>
      <c r="UZO149" s="284"/>
      <c r="UZP149" s="284"/>
      <c r="UZQ149" s="284"/>
      <c r="UZR149" s="284"/>
      <c r="UZS149" s="284"/>
      <c r="UZT149" s="284"/>
      <c r="UZU149" s="284"/>
      <c r="UZV149" s="284"/>
      <c r="UZW149" s="284"/>
      <c r="UZX149" s="284"/>
      <c r="UZY149" s="284"/>
      <c r="UZZ149" s="284"/>
      <c r="VAA149" s="284"/>
      <c r="VAB149" s="284"/>
      <c r="VAC149" s="284"/>
      <c r="VAD149" s="284"/>
      <c r="VAE149" s="284"/>
      <c r="VAF149" s="284"/>
      <c r="VAG149" s="284"/>
      <c r="VAH149" s="284"/>
      <c r="VAI149" s="284"/>
      <c r="VAJ149" s="284"/>
      <c r="VAK149" s="284"/>
      <c r="VAL149" s="284"/>
      <c r="VAM149" s="284"/>
      <c r="VAN149" s="284"/>
      <c r="VAO149" s="284"/>
      <c r="VAP149" s="284"/>
      <c r="VAQ149" s="284"/>
      <c r="VAR149" s="284"/>
      <c r="VAS149" s="284"/>
      <c r="VAT149" s="284"/>
      <c r="VAU149" s="284"/>
      <c r="VAV149" s="284"/>
      <c r="VAW149" s="284"/>
      <c r="VAX149" s="284"/>
      <c r="VAY149" s="284"/>
      <c r="VAZ149" s="284"/>
      <c r="VBA149" s="284"/>
      <c r="VBB149" s="284"/>
      <c r="VBC149" s="284"/>
      <c r="VBD149" s="284"/>
      <c r="VBE149" s="284"/>
      <c r="VBF149" s="284"/>
      <c r="VBG149" s="284"/>
      <c r="VBH149" s="284"/>
      <c r="VBI149" s="284"/>
      <c r="VBJ149" s="284"/>
      <c r="VBK149" s="284"/>
      <c r="VBL149" s="284"/>
      <c r="VBM149" s="284"/>
      <c r="VBN149" s="284"/>
      <c r="VBO149" s="284"/>
      <c r="VBP149" s="284"/>
      <c r="VBQ149" s="284"/>
      <c r="VBR149" s="284"/>
      <c r="VBS149" s="284"/>
      <c r="VBT149" s="284"/>
      <c r="VBU149" s="284"/>
      <c r="VBV149" s="284"/>
      <c r="VBW149" s="284"/>
      <c r="VBX149" s="284"/>
      <c r="VBY149" s="284"/>
      <c r="VBZ149" s="284"/>
      <c r="VCA149" s="284"/>
      <c r="VCB149" s="284"/>
      <c r="VCC149" s="284"/>
      <c r="VCD149" s="284"/>
      <c r="VCE149" s="284"/>
      <c r="VCF149" s="284"/>
      <c r="VCG149" s="284"/>
      <c r="VCH149" s="284"/>
      <c r="VCI149" s="284"/>
      <c r="VCJ149" s="284"/>
      <c r="VCK149" s="284"/>
      <c r="VCL149" s="284"/>
      <c r="VCM149" s="284"/>
      <c r="VCN149" s="284"/>
      <c r="VCO149" s="284"/>
      <c r="VCP149" s="284"/>
      <c r="VCQ149" s="284"/>
      <c r="VCR149" s="284"/>
      <c r="VCS149" s="284"/>
      <c r="VCT149" s="284"/>
      <c r="VCU149" s="284"/>
      <c r="VCV149" s="284"/>
      <c r="VCW149" s="284"/>
      <c r="VCX149" s="284"/>
      <c r="VCY149" s="284"/>
      <c r="VCZ149" s="284"/>
      <c r="VDA149" s="284"/>
      <c r="VDB149" s="284"/>
      <c r="VDC149" s="284"/>
      <c r="VDD149" s="284"/>
      <c r="VDE149" s="284"/>
      <c r="VDF149" s="284"/>
      <c r="VDG149" s="284"/>
      <c r="VDH149" s="284"/>
      <c r="VDI149" s="284"/>
      <c r="VDJ149" s="284"/>
      <c r="VDK149" s="284"/>
      <c r="VDL149" s="284"/>
      <c r="VDM149" s="284"/>
      <c r="VDN149" s="284"/>
      <c r="VDO149" s="284"/>
      <c r="VDP149" s="284"/>
      <c r="VDQ149" s="284"/>
      <c r="VDR149" s="284"/>
      <c r="VDS149" s="284"/>
      <c r="VDT149" s="284"/>
      <c r="VDU149" s="284"/>
      <c r="VDV149" s="284"/>
      <c r="VDW149" s="284"/>
      <c r="VDX149" s="284"/>
      <c r="VDY149" s="284"/>
      <c r="VDZ149" s="284"/>
      <c r="VEA149" s="284"/>
      <c r="VEB149" s="284"/>
      <c r="VEC149" s="284"/>
      <c r="VED149" s="284"/>
      <c r="VEE149" s="284"/>
      <c r="VEF149" s="284"/>
      <c r="VEG149" s="284"/>
      <c r="VEH149" s="284"/>
      <c r="VEI149" s="284"/>
      <c r="VEJ149" s="284"/>
      <c r="VEK149" s="284"/>
      <c r="VEL149" s="284"/>
      <c r="VEM149" s="284"/>
      <c r="VEN149" s="284"/>
      <c r="VEO149" s="284"/>
      <c r="VEP149" s="284"/>
      <c r="VEQ149" s="284"/>
      <c r="VER149" s="284"/>
      <c r="VES149" s="284"/>
      <c r="VET149" s="284"/>
      <c r="VEU149" s="284"/>
      <c r="VEV149" s="284"/>
      <c r="VEW149" s="284"/>
      <c r="VEX149" s="284"/>
      <c r="VEY149" s="284"/>
      <c r="VEZ149" s="284"/>
      <c r="VFA149" s="284"/>
      <c r="VFB149" s="284"/>
      <c r="VFC149" s="284"/>
      <c r="VFD149" s="284"/>
      <c r="VFE149" s="284"/>
      <c r="VFF149" s="284"/>
      <c r="VFG149" s="284"/>
      <c r="VFH149" s="284"/>
      <c r="VFI149" s="284"/>
      <c r="VFJ149" s="284"/>
      <c r="VFK149" s="284"/>
      <c r="VFL149" s="284"/>
      <c r="VFM149" s="284"/>
      <c r="VFN149" s="284"/>
      <c r="VFO149" s="284"/>
      <c r="VFP149" s="284"/>
      <c r="VFQ149" s="284"/>
      <c r="VFR149" s="284"/>
      <c r="VFS149" s="284"/>
      <c r="VFT149" s="284"/>
      <c r="VFU149" s="284"/>
      <c r="VFV149" s="284"/>
      <c r="VFW149" s="284"/>
      <c r="VFX149" s="284"/>
      <c r="VFY149" s="284"/>
      <c r="VFZ149" s="284"/>
      <c r="VGA149" s="284"/>
      <c r="VGB149" s="284"/>
      <c r="VGC149" s="284"/>
      <c r="VGD149" s="284"/>
      <c r="VGE149" s="284"/>
      <c r="VGF149" s="284"/>
      <c r="VGG149" s="284"/>
      <c r="VGH149" s="284"/>
      <c r="VGI149" s="284"/>
      <c r="VGJ149" s="284"/>
      <c r="VGK149" s="284"/>
      <c r="VGL149" s="284"/>
      <c r="VGM149" s="284"/>
      <c r="VGN149" s="284"/>
      <c r="VGO149" s="284"/>
      <c r="VGP149" s="284"/>
      <c r="VGQ149" s="284"/>
      <c r="VGR149" s="284"/>
      <c r="VGS149" s="284"/>
      <c r="VGT149" s="284"/>
      <c r="VGU149" s="284"/>
      <c r="VGV149" s="284"/>
      <c r="VGW149" s="284"/>
      <c r="VGX149" s="284"/>
      <c r="VGY149" s="284"/>
      <c r="VGZ149" s="284"/>
      <c r="VHA149" s="284"/>
      <c r="VHB149" s="284"/>
      <c r="VHC149" s="284"/>
      <c r="VHD149" s="284"/>
      <c r="VHE149" s="284"/>
      <c r="VHF149" s="284"/>
      <c r="VHG149" s="284"/>
      <c r="VHH149" s="284"/>
      <c r="VHI149" s="284"/>
      <c r="VHJ149" s="284"/>
      <c r="VHK149" s="284"/>
      <c r="VHL149" s="284"/>
      <c r="VHM149" s="284"/>
      <c r="VHN149" s="284"/>
      <c r="VHO149" s="284"/>
      <c r="VHP149" s="284"/>
      <c r="VHQ149" s="284"/>
      <c r="VHR149" s="284"/>
      <c r="VHS149" s="284"/>
      <c r="VHT149" s="284"/>
      <c r="VHU149" s="284"/>
      <c r="VHV149" s="284"/>
      <c r="VHW149" s="284"/>
      <c r="VHX149" s="284"/>
      <c r="VHY149" s="284"/>
      <c r="VHZ149" s="284"/>
      <c r="VIA149" s="284"/>
      <c r="VIB149" s="284"/>
      <c r="VIC149" s="284"/>
      <c r="VID149" s="284"/>
      <c r="VIE149" s="284"/>
      <c r="VIF149" s="284"/>
      <c r="VIG149" s="284"/>
      <c r="VIH149" s="284"/>
      <c r="VII149" s="284"/>
      <c r="VIJ149" s="284"/>
      <c r="VIK149" s="284"/>
      <c r="VIL149" s="284"/>
      <c r="VIM149" s="284"/>
      <c r="VIN149" s="284"/>
      <c r="VIO149" s="284"/>
      <c r="VIP149" s="284"/>
      <c r="VIQ149" s="284"/>
      <c r="VIR149" s="284"/>
      <c r="VIS149" s="284"/>
      <c r="VIT149" s="284"/>
      <c r="VIU149" s="284"/>
      <c r="VIV149" s="284"/>
      <c r="VIW149" s="284"/>
      <c r="VIX149" s="284"/>
      <c r="VIY149" s="284"/>
      <c r="VIZ149" s="284"/>
      <c r="VJA149" s="284"/>
      <c r="VJB149" s="284"/>
      <c r="VJC149" s="284"/>
      <c r="VJD149" s="284"/>
      <c r="VJE149" s="284"/>
      <c r="VJF149" s="284"/>
      <c r="VJG149" s="284"/>
      <c r="VJH149" s="284"/>
      <c r="VJI149" s="284"/>
      <c r="VJJ149" s="284"/>
      <c r="VJK149" s="284"/>
      <c r="VJL149" s="284"/>
      <c r="VJM149" s="284"/>
      <c r="VJN149" s="284"/>
      <c r="VJO149" s="284"/>
      <c r="VJP149" s="284"/>
      <c r="VJQ149" s="284"/>
      <c r="VJR149" s="284"/>
      <c r="VJS149" s="284"/>
      <c r="VJT149" s="284"/>
      <c r="VJU149" s="284"/>
      <c r="VJV149" s="284"/>
      <c r="VJW149" s="284"/>
      <c r="VJX149" s="284"/>
      <c r="VJY149" s="284"/>
      <c r="VJZ149" s="284"/>
      <c r="VKA149" s="284"/>
      <c r="VKB149" s="284"/>
      <c r="VKC149" s="284"/>
      <c r="VKD149" s="284"/>
      <c r="VKE149" s="284"/>
      <c r="VKF149" s="284"/>
      <c r="VKG149" s="284"/>
      <c r="VKH149" s="284"/>
      <c r="VKI149" s="284"/>
      <c r="VKJ149" s="284"/>
      <c r="VKK149" s="284"/>
      <c r="VKL149" s="284"/>
      <c r="VKM149" s="284"/>
      <c r="VKN149" s="284"/>
      <c r="VKO149" s="284"/>
      <c r="VKP149" s="284"/>
      <c r="VKQ149" s="284"/>
      <c r="VKR149" s="284"/>
      <c r="VKS149" s="284"/>
      <c r="VKT149" s="284"/>
      <c r="VKU149" s="284"/>
      <c r="VKV149" s="284"/>
      <c r="VKW149" s="284"/>
      <c r="VKX149" s="284"/>
      <c r="VKY149" s="284"/>
      <c r="VKZ149" s="284"/>
      <c r="VLA149" s="284"/>
      <c r="VLB149" s="284"/>
      <c r="VLC149" s="284"/>
      <c r="VLD149" s="284"/>
      <c r="VLE149" s="284"/>
      <c r="VLF149" s="284"/>
      <c r="VLG149" s="284"/>
      <c r="VLH149" s="284"/>
      <c r="VLI149" s="284"/>
      <c r="VLJ149" s="284"/>
      <c r="VLK149" s="284"/>
      <c r="VLL149" s="284"/>
      <c r="VLM149" s="284"/>
      <c r="VLN149" s="284"/>
      <c r="VLO149" s="284"/>
      <c r="VLP149" s="284"/>
      <c r="VLQ149" s="284"/>
      <c r="VLR149" s="284"/>
      <c r="VLS149" s="284"/>
      <c r="VLT149" s="284"/>
      <c r="VLU149" s="284"/>
      <c r="VLV149" s="284"/>
      <c r="VLW149" s="284"/>
      <c r="VLX149" s="284"/>
      <c r="VLY149" s="284"/>
      <c r="VLZ149" s="284"/>
      <c r="VMA149" s="284"/>
      <c r="VMB149" s="284"/>
      <c r="VMC149" s="284"/>
      <c r="VMD149" s="284"/>
      <c r="VME149" s="284"/>
      <c r="VMF149" s="284"/>
      <c r="VMG149" s="284"/>
      <c r="VMH149" s="284"/>
      <c r="VMI149" s="284"/>
      <c r="VMJ149" s="284"/>
      <c r="VMK149" s="284"/>
      <c r="VML149" s="284"/>
      <c r="VMM149" s="284"/>
      <c r="VMN149" s="284"/>
      <c r="VMO149" s="284"/>
      <c r="VMP149" s="284"/>
      <c r="VMQ149" s="284"/>
      <c r="VMR149" s="284"/>
      <c r="VMS149" s="284"/>
      <c r="VMT149" s="284"/>
      <c r="VMU149" s="284"/>
      <c r="VMV149" s="284"/>
      <c r="VMW149" s="284"/>
      <c r="VMX149" s="284"/>
      <c r="VMY149" s="284"/>
      <c r="VMZ149" s="284"/>
      <c r="VNA149" s="284"/>
      <c r="VNB149" s="284"/>
      <c r="VNC149" s="284"/>
      <c r="VND149" s="284"/>
      <c r="VNE149" s="284"/>
      <c r="VNF149" s="284"/>
      <c r="VNG149" s="284"/>
      <c r="VNH149" s="284"/>
      <c r="VNI149" s="284"/>
      <c r="VNJ149" s="284"/>
      <c r="VNK149" s="284"/>
      <c r="VNL149" s="284"/>
      <c r="VNM149" s="284"/>
      <c r="VNN149" s="284"/>
      <c r="VNO149" s="284"/>
      <c r="VNP149" s="284"/>
      <c r="VNQ149" s="284"/>
      <c r="VNR149" s="284"/>
      <c r="VNS149" s="284"/>
      <c r="VNT149" s="284"/>
      <c r="VNU149" s="284"/>
      <c r="VNV149" s="284"/>
      <c r="VNW149" s="284"/>
      <c r="VNX149" s="284"/>
      <c r="VNY149" s="284"/>
      <c r="VNZ149" s="284"/>
      <c r="VOA149" s="284"/>
      <c r="VOB149" s="284"/>
      <c r="VOC149" s="284"/>
      <c r="VOD149" s="284"/>
      <c r="VOE149" s="284"/>
      <c r="VOF149" s="284"/>
      <c r="VOG149" s="284"/>
      <c r="VOH149" s="284"/>
      <c r="VOI149" s="284"/>
      <c r="VOJ149" s="284"/>
      <c r="VOK149" s="284"/>
      <c r="VOL149" s="284"/>
      <c r="VOM149" s="284"/>
      <c r="VON149" s="284"/>
      <c r="VOO149" s="284"/>
      <c r="VOP149" s="284"/>
      <c r="VOQ149" s="284"/>
      <c r="VOR149" s="284"/>
      <c r="VOS149" s="284"/>
      <c r="VOT149" s="284"/>
      <c r="VOU149" s="284"/>
      <c r="VOV149" s="284"/>
      <c r="VOW149" s="284"/>
      <c r="VOX149" s="284"/>
      <c r="VOY149" s="284"/>
      <c r="VOZ149" s="284"/>
      <c r="VPA149" s="284"/>
      <c r="VPB149" s="284"/>
      <c r="VPC149" s="284"/>
      <c r="VPD149" s="284"/>
      <c r="VPE149" s="284"/>
      <c r="VPF149" s="284"/>
      <c r="VPG149" s="284"/>
      <c r="VPH149" s="284"/>
      <c r="VPI149" s="284"/>
      <c r="VPJ149" s="284"/>
      <c r="VPK149" s="284"/>
      <c r="VPL149" s="284"/>
      <c r="VPM149" s="284"/>
      <c r="VPN149" s="284"/>
      <c r="VPO149" s="284"/>
      <c r="VPP149" s="284"/>
      <c r="VPQ149" s="284"/>
      <c r="VPR149" s="284"/>
      <c r="VPS149" s="284"/>
      <c r="VPT149" s="284"/>
      <c r="VPU149" s="284"/>
      <c r="VPV149" s="284"/>
      <c r="VPW149" s="284"/>
      <c r="VPX149" s="284"/>
      <c r="VPY149" s="284"/>
      <c r="VPZ149" s="284"/>
      <c r="VQA149" s="284"/>
      <c r="VQB149" s="284"/>
      <c r="VQC149" s="284"/>
      <c r="VQD149" s="284"/>
      <c r="VQE149" s="284"/>
      <c r="VQF149" s="284"/>
      <c r="VQG149" s="284"/>
      <c r="VQH149" s="284"/>
      <c r="VQI149" s="284"/>
      <c r="VQJ149" s="284"/>
      <c r="VQK149" s="284"/>
      <c r="VQL149" s="284"/>
      <c r="VQM149" s="284"/>
      <c r="VQN149" s="284"/>
      <c r="VQO149" s="284"/>
      <c r="VQP149" s="284"/>
      <c r="VQQ149" s="284"/>
      <c r="VQR149" s="284"/>
      <c r="VQS149" s="284"/>
      <c r="VQT149" s="284"/>
      <c r="VQU149" s="284"/>
      <c r="VQV149" s="284"/>
      <c r="VQW149" s="284"/>
      <c r="VQX149" s="284"/>
      <c r="VQY149" s="284"/>
      <c r="VQZ149" s="284"/>
      <c r="VRA149" s="284"/>
      <c r="VRB149" s="284"/>
      <c r="VRC149" s="284"/>
      <c r="VRD149" s="284"/>
      <c r="VRE149" s="284"/>
      <c r="VRF149" s="284"/>
      <c r="VRG149" s="284"/>
      <c r="VRH149" s="284"/>
      <c r="VRI149" s="284"/>
      <c r="VRJ149" s="284"/>
      <c r="VRK149" s="284"/>
      <c r="VRL149" s="284"/>
      <c r="VRM149" s="284"/>
      <c r="VRN149" s="284"/>
      <c r="VRO149" s="284"/>
      <c r="VRP149" s="284"/>
      <c r="VRQ149" s="284"/>
      <c r="VRR149" s="284"/>
      <c r="VRS149" s="284"/>
      <c r="VRT149" s="284"/>
      <c r="VRU149" s="284"/>
      <c r="VRV149" s="284"/>
      <c r="VRW149" s="284"/>
      <c r="VRX149" s="284"/>
      <c r="VRY149" s="284"/>
      <c r="VRZ149" s="284"/>
      <c r="VSA149" s="284"/>
      <c r="VSB149" s="284"/>
      <c r="VSC149" s="284"/>
      <c r="VSD149" s="284"/>
      <c r="VSE149" s="284"/>
      <c r="VSF149" s="284"/>
      <c r="VSG149" s="284"/>
      <c r="VSH149" s="284"/>
      <c r="VSI149" s="284"/>
      <c r="VSJ149" s="284"/>
      <c r="VSK149" s="284"/>
      <c r="VSL149" s="284"/>
      <c r="VSM149" s="284"/>
      <c r="VSN149" s="284"/>
      <c r="VSO149" s="284"/>
      <c r="VSP149" s="284"/>
      <c r="VSQ149" s="284"/>
      <c r="VSR149" s="284"/>
      <c r="VSS149" s="284"/>
      <c r="VST149" s="284"/>
      <c r="VSU149" s="284"/>
      <c r="VSV149" s="284"/>
      <c r="VSW149" s="284"/>
      <c r="VSX149" s="284"/>
      <c r="VSY149" s="284"/>
      <c r="VSZ149" s="284"/>
      <c r="VTA149" s="284"/>
      <c r="VTB149" s="284"/>
      <c r="VTC149" s="284"/>
      <c r="VTD149" s="284"/>
      <c r="VTE149" s="284"/>
      <c r="VTF149" s="284"/>
      <c r="VTG149" s="284"/>
      <c r="VTH149" s="284"/>
      <c r="VTI149" s="284"/>
      <c r="VTJ149" s="284"/>
      <c r="VTK149" s="284"/>
      <c r="VTL149" s="284"/>
      <c r="VTM149" s="284"/>
      <c r="VTN149" s="284"/>
      <c r="VTO149" s="284"/>
      <c r="VTP149" s="284"/>
      <c r="VTQ149" s="284"/>
      <c r="VTR149" s="284"/>
      <c r="VTS149" s="284"/>
      <c r="VTT149" s="284"/>
      <c r="VTU149" s="284"/>
      <c r="VTV149" s="284"/>
      <c r="VTW149" s="284"/>
      <c r="VTX149" s="284"/>
      <c r="VTY149" s="284"/>
      <c r="VTZ149" s="284"/>
      <c r="VUA149" s="284"/>
      <c r="VUB149" s="284"/>
      <c r="VUC149" s="284"/>
      <c r="VUD149" s="284"/>
      <c r="VUE149" s="284"/>
      <c r="VUF149" s="284"/>
      <c r="VUG149" s="284"/>
      <c r="VUH149" s="284"/>
      <c r="VUI149" s="284"/>
      <c r="VUJ149" s="284"/>
      <c r="VUK149" s="284"/>
      <c r="VUL149" s="284"/>
      <c r="VUM149" s="284"/>
      <c r="VUN149" s="284"/>
      <c r="VUO149" s="284"/>
      <c r="VUP149" s="284"/>
      <c r="VUQ149" s="284"/>
      <c r="VUR149" s="284"/>
      <c r="VUS149" s="284"/>
      <c r="VUT149" s="284"/>
      <c r="VUU149" s="284"/>
      <c r="VUV149" s="284"/>
      <c r="VUW149" s="284"/>
      <c r="VUX149" s="284"/>
      <c r="VUY149" s="284"/>
      <c r="VUZ149" s="284"/>
      <c r="VVA149" s="284"/>
      <c r="VVB149" s="284"/>
      <c r="VVC149" s="284"/>
      <c r="VVD149" s="284"/>
      <c r="VVE149" s="284"/>
      <c r="VVF149" s="284"/>
      <c r="VVG149" s="284"/>
      <c r="VVH149" s="284"/>
      <c r="VVI149" s="284"/>
      <c r="VVJ149" s="284"/>
      <c r="VVK149" s="284"/>
      <c r="VVL149" s="284"/>
      <c r="VVM149" s="284"/>
      <c r="VVN149" s="284"/>
      <c r="VVO149" s="284"/>
      <c r="VVP149" s="284"/>
      <c r="VVQ149" s="284"/>
      <c r="VVR149" s="284"/>
      <c r="VVS149" s="284"/>
      <c r="VVT149" s="284"/>
      <c r="VVU149" s="284"/>
      <c r="VVV149" s="284"/>
      <c r="VVW149" s="284"/>
      <c r="VVX149" s="284"/>
      <c r="VVY149" s="284"/>
      <c r="VVZ149" s="284"/>
      <c r="VWA149" s="284"/>
      <c r="VWB149" s="284"/>
      <c r="VWC149" s="284"/>
      <c r="VWD149" s="284"/>
      <c r="VWE149" s="284"/>
      <c r="VWF149" s="284"/>
      <c r="VWG149" s="284"/>
      <c r="VWH149" s="284"/>
      <c r="VWI149" s="284"/>
      <c r="VWJ149" s="284"/>
      <c r="VWK149" s="284"/>
      <c r="VWL149" s="284"/>
      <c r="VWM149" s="284"/>
      <c r="VWN149" s="284"/>
      <c r="VWO149" s="284"/>
      <c r="VWP149" s="284"/>
      <c r="VWQ149" s="284"/>
      <c r="VWR149" s="284"/>
      <c r="VWS149" s="284"/>
      <c r="VWT149" s="284"/>
      <c r="VWU149" s="284"/>
      <c r="VWV149" s="284"/>
      <c r="VWW149" s="284"/>
      <c r="VWX149" s="284"/>
      <c r="VWY149" s="284"/>
      <c r="VWZ149" s="284"/>
      <c r="VXA149" s="284"/>
      <c r="VXB149" s="284"/>
      <c r="VXC149" s="284"/>
      <c r="VXD149" s="284"/>
      <c r="VXE149" s="284"/>
      <c r="VXF149" s="284"/>
      <c r="VXG149" s="284"/>
      <c r="VXH149" s="284"/>
      <c r="VXI149" s="284"/>
      <c r="VXJ149" s="284"/>
      <c r="VXK149" s="284"/>
      <c r="VXL149" s="284"/>
      <c r="VXM149" s="284"/>
      <c r="VXN149" s="284"/>
      <c r="VXO149" s="284"/>
      <c r="VXP149" s="284"/>
      <c r="VXQ149" s="284"/>
      <c r="VXR149" s="284"/>
      <c r="VXS149" s="284"/>
      <c r="VXT149" s="284"/>
      <c r="VXU149" s="284"/>
      <c r="VXV149" s="284"/>
      <c r="VXW149" s="284"/>
      <c r="VXX149" s="284"/>
      <c r="VXY149" s="284"/>
      <c r="VXZ149" s="284"/>
      <c r="VYA149" s="284"/>
      <c r="VYB149" s="284"/>
      <c r="VYC149" s="284"/>
      <c r="VYD149" s="284"/>
      <c r="VYE149" s="284"/>
      <c r="VYF149" s="284"/>
      <c r="VYG149" s="284"/>
      <c r="VYH149" s="284"/>
      <c r="VYI149" s="284"/>
      <c r="VYJ149" s="284"/>
      <c r="VYK149" s="284"/>
      <c r="VYL149" s="284"/>
      <c r="VYM149" s="284"/>
      <c r="VYN149" s="284"/>
      <c r="VYO149" s="284"/>
      <c r="VYP149" s="284"/>
      <c r="VYQ149" s="284"/>
      <c r="VYR149" s="284"/>
      <c r="VYS149" s="284"/>
      <c r="VYT149" s="284"/>
      <c r="VYU149" s="284"/>
      <c r="VYV149" s="284"/>
      <c r="VYW149" s="284"/>
      <c r="VYX149" s="284"/>
      <c r="VYY149" s="284"/>
      <c r="VYZ149" s="284"/>
      <c r="VZA149" s="284"/>
      <c r="VZB149" s="284"/>
      <c r="VZC149" s="284"/>
      <c r="VZD149" s="284"/>
      <c r="VZE149" s="284"/>
      <c r="VZF149" s="284"/>
      <c r="VZG149" s="284"/>
      <c r="VZH149" s="284"/>
      <c r="VZI149" s="284"/>
      <c r="VZJ149" s="284"/>
      <c r="VZK149" s="284"/>
      <c r="VZL149" s="284"/>
      <c r="VZM149" s="284"/>
      <c r="VZN149" s="284"/>
      <c r="VZO149" s="284"/>
      <c r="VZP149" s="284"/>
      <c r="VZQ149" s="284"/>
      <c r="VZR149" s="284"/>
      <c r="VZS149" s="284"/>
      <c r="VZT149" s="284"/>
      <c r="VZU149" s="284"/>
      <c r="VZV149" s="284"/>
      <c r="VZW149" s="284"/>
      <c r="VZX149" s="284"/>
      <c r="VZY149" s="284"/>
      <c r="VZZ149" s="284"/>
      <c r="WAA149" s="284"/>
      <c r="WAB149" s="284"/>
      <c r="WAC149" s="284"/>
      <c r="WAD149" s="284"/>
      <c r="WAE149" s="284"/>
      <c r="WAF149" s="284"/>
      <c r="WAG149" s="284"/>
      <c r="WAH149" s="284"/>
      <c r="WAI149" s="284"/>
      <c r="WAJ149" s="284"/>
      <c r="WAK149" s="284"/>
      <c r="WAL149" s="284"/>
      <c r="WAM149" s="284"/>
      <c r="WAN149" s="284"/>
      <c r="WAO149" s="284"/>
      <c r="WAP149" s="284"/>
      <c r="WAQ149" s="284"/>
      <c r="WAR149" s="284"/>
      <c r="WAS149" s="284"/>
      <c r="WAT149" s="284"/>
      <c r="WAU149" s="284"/>
      <c r="WAV149" s="284"/>
      <c r="WAW149" s="284"/>
      <c r="WAX149" s="284"/>
      <c r="WAY149" s="284"/>
      <c r="WAZ149" s="284"/>
      <c r="WBA149" s="284"/>
      <c r="WBB149" s="284"/>
      <c r="WBC149" s="284"/>
      <c r="WBD149" s="284"/>
      <c r="WBE149" s="284"/>
      <c r="WBF149" s="284"/>
      <c r="WBG149" s="284"/>
      <c r="WBH149" s="284"/>
      <c r="WBI149" s="284"/>
      <c r="WBJ149" s="284"/>
      <c r="WBK149" s="284"/>
      <c r="WBL149" s="284"/>
      <c r="WBM149" s="284"/>
      <c r="WBN149" s="284"/>
      <c r="WBO149" s="284"/>
      <c r="WBP149" s="284"/>
      <c r="WBQ149" s="284"/>
      <c r="WBR149" s="284"/>
      <c r="WBS149" s="284"/>
      <c r="WBT149" s="284"/>
      <c r="WBU149" s="284"/>
      <c r="WBV149" s="284"/>
      <c r="WBW149" s="284"/>
      <c r="WBX149" s="284"/>
      <c r="WBY149" s="284"/>
      <c r="WBZ149" s="284"/>
      <c r="WCA149" s="284"/>
      <c r="WCB149" s="284"/>
      <c r="WCC149" s="284"/>
      <c r="WCD149" s="284"/>
      <c r="WCE149" s="284"/>
      <c r="WCF149" s="284"/>
      <c r="WCG149" s="284"/>
      <c r="WCH149" s="284"/>
      <c r="WCI149" s="284"/>
      <c r="WCJ149" s="284"/>
      <c r="WCK149" s="284"/>
      <c r="WCL149" s="284"/>
      <c r="WCM149" s="284"/>
      <c r="WCN149" s="284"/>
      <c r="WCO149" s="284"/>
      <c r="WCP149" s="284"/>
      <c r="WCQ149" s="284"/>
      <c r="WCR149" s="284"/>
      <c r="WCS149" s="284"/>
      <c r="WCT149" s="284"/>
      <c r="WCU149" s="284"/>
      <c r="WCV149" s="284"/>
      <c r="WCW149" s="284"/>
      <c r="WCX149" s="284"/>
      <c r="WCY149" s="284"/>
      <c r="WCZ149" s="284"/>
      <c r="WDA149" s="284"/>
      <c r="WDB149" s="284"/>
      <c r="WDC149" s="284"/>
      <c r="WDD149" s="284"/>
      <c r="WDE149" s="284"/>
      <c r="WDF149" s="284"/>
      <c r="WDG149" s="284"/>
      <c r="WDH149" s="284"/>
      <c r="WDI149" s="284"/>
      <c r="WDJ149" s="284"/>
      <c r="WDK149" s="284"/>
      <c r="WDL149" s="284"/>
      <c r="WDM149" s="284"/>
      <c r="WDN149" s="284"/>
      <c r="WDO149" s="284"/>
      <c r="WDP149" s="284"/>
      <c r="WDQ149" s="284"/>
      <c r="WDR149" s="284"/>
      <c r="WDS149" s="284"/>
      <c r="WDT149" s="284"/>
      <c r="WDU149" s="284"/>
      <c r="WDV149" s="284"/>
      <c r="WDW149" s="284"/>
      <c r="WDX149" s="284"/>
      <c r="WDY149" s="284"/>
      <c r="WDZ149" s="284"/>
      <c r="WEA149" s="284"/>
      <c r="WEB149" s="284"/>
      <c r="WEC149" s="284"/>
      <c r="WED149" s="284"/>
      <c r="WEE149" s="284"/>
      <c r="WEF149" s="284"/>
      <c r="WEG149" s="284"/>
      <c r="WEH149" s="284"/>
      <c r="WEI149" s="284"/>
      <c r="WEJ149" s="284"/>
      <c r="WEK149" s="284"/>
      <c r="WEL149" s="284"/>
      <c r="WEM149" s="284"/>
      <c r="WEN149" s="284"/>
      <c r="WEO149" s="284"/>
      <c r="WEP149" s="284"/>
      <c r="WEQ149" s="284"/>
      <c r="WER149" s="284"/>
      <c r="WES149" s="284"/>
      <c r="WET149" s="284"/>
      <c r="WEU149" s="284"/>
      <c r="WEV149" s="284"/>
      <c r="WEW149" s="284"/>
      <c r="WEX149" s="284"/>
      <c r="WEY149" s="284"/>
      <c r="WEZ149" s="284"/>
      <c r="WFA149" s="284"/>
      <c r="WFB149" s="284"/>
      <c r="WFC149" s="284"/>
      <c r="WFD149" s="284"/>
      <c r="WFE149" s="284"/>
      <c r="WFF149" s="284"/>
      <c r="WFG149" s="284"/>
      <c r="WFH149" s="284"/>
      <c r="WFI149" s="284"/>
      <c r="WFJ149" s="284"/>
      <c r="WFK149" s="284"/>
      <c r="WFL149" s="284"/>
      <c r="WFM149" s="284"/>
      <c r="WFN149" s="284"/>
      <c r="WFO149" s="284"/>
      <c r="WFP149" s="284"/>
      <c r="WFQ149" s="284"/>
      <c r="WFR149" s="284"/>
      <c r="WFS149" s="284"/>
      <c r="WFT149" s="284"/>
      <c r="WFU149" s="284"/>
      <c r="WFV149" s="284"/>
      <c r="WFW149" s="284"/>
      <c r="WFX149" s="284"/>
      <c r="WFY149" s="284"/>
      <c r="WFZ149" s="284"/>
      <c r="WGA149" s="284"/>
      <c r="WGB149" s="284"/>
      <c r="WGC149" s="284"/>
      <c r="WGD149" s="284"/>
      <c r="WGE149" s="284"/>
      <c r="WGF149" s="284"/>
      <c r="WGG149" s="284"/>
      <c r="WGH149" s="284"/>
      <c r="WGI149" s="284"/>
      <c r="WGJ149" s="284"/>
      <c r="WGK149" s="284"/>
      <c r="WGL149" s="284"/>
      <c r="WGM149" s="284"/>
      <c r="WGN149" s="284"/>
      <c r="WGO149" s="284"/>
      <c r="WGP149" s="284"/>
      <c r="WGQ149" s="284"/>
      <c r="WGR149" s="284"/>
      <c r="WGS149" s="284"/>
      <c r="WGT149" s="284"/>
      <c r="WGU149" s="284"/>
      <c r="WGV149" s="284"/>
      <c r="WGW149" s="284"/>
      <c r="WGX149" s="284"/>
      <c r="WGY149" s="284"/>
      <c r="WGZ149" s="284"/>
      <c r="WHA149" s="284"/>
      <c r="WHB149" s="284"/>
      <c r="WHC149" s="284"/>
      <c r="WHD149" s="284"/>
      <c r="WHE149" s="284"/>
      <c r="WHF149" s="284"/>
      <c r="WHG149" s="284"/>
      <c r="WHH149" s="284"/>
      <c r="WHI149" s="284"/>
      <c r="WHJ149" s="284"/>
      <c r="WHK149" s="284"/>
      <c r="WHL149" s="284"/>
      <c r="WHM149" s="284"/>
      <c r="WHN149" s="284"/>
      <c r="WHO149" s="284"/>
      <c r="WHP149" s="284"/>
      <c r="WHQ149" s="284"/>
      <c r="WHR149" s="284"/>
      <c r="WHS149" s="284"/>
      <c r="WHT149" s="284"/>
      <c r="WHU149" s="284"/>
      <c r="WHV149" s="284"/>
      <c r="WHW149" s="284"/>
      <c r="WHX149" s="284"/>
      <c r="WHY149" s="284"/>
      <c r="WHZ149" s="284"/>
      <c r="WIA149" s="284"/>
      <c r="WIB149" s="284"/>
      <c r="WIC149" s="284"/>
      <c r="WID149" s="284"/>
      <c r="WIE149" s="284"/>
      <c r="WIF149" s="284"/>
      <c r="WIG149" s="284"/>
      <c r="WIH149" s="284"/>
      <c r="WII149" s="284"/>
      <c r="WIJ149" s="284"/>
      <c r="WIK149" s="284"/>
      <c r="WIL149" s="284"/>
      <c r="WIM149" s="284"/>
      <c r="WIN149" s="284"/>
      <c r="WIO149" s="284"/>
      <c r="WIP149" s="284"/>
      <c r="WIQ149" s="284"/>
      <c r="WIR149" s="284"/>
      <c r="WIS149" s="284"/>
      <c r="WIT149" s="284"/>
      <c r="WIU149" s="284"/>
      <c r="WIV149" s="284"/>
      <c r="WIW149" s="284"/>
      <c r="WIX149" s="284"/>
      <c r="WIY149" s="284"/>
      <c r="WIZ149" s="284"/>
      <c r="WJA149" s="284"/>
      <c r="WJB149" s="284"/>
      <c r="WJC149" s="284"/>
      <c r="WJD149" s="284"/>
      <c r="WJE149" s="284"/>
      <c r="WJF149" s="284"/>
      <c r="WJG149" s="284"/>
      <c r="WJH149" s="284"/>
      <c r="WJI149" s="284"/>
      <c r="WJJ149" s="284"/>
      <c r="WJK149" s="284"/>
      <c r="WJL149" s="284"/>
      <c r="WJM149" s="284"/>
      <c r="WJN149" s="284"/>
      <c r="WJO149" s="284"/>
      <c r="WJP149" s="284"/>
      <c r="WJQ149" s="284"/>
      <c r="WJR149" s="284"/>
      <c r="WJS149" s="284"/>
      <c r="WJT149" s="284"/>
      <c r="WJU149" s="284"/>
      <c r="WJV149" s="284"/>
      <c r="WJW149" s="284"/>
      <c r="WJX149" s="284"/>
      <c r="WJY149" s="284"/>
      <c r="WJZ149" s="284"/>
      <c r="WKA149" s="284"/>
      <c r="WKB149" s="284"/>
      <c r="WKC149" s="284"/>
      <c r="WKD149" s="284"/>
      <c r="WKE149" s="284"/>
      <c r="WKF149" s="284"/>
      <c r="WKG149" s="284"/>
      <c r="WKH149" s="284"/>
      <c r="WKI149" s="284"/>
      <c r="WKJ149" s="284"/>
      <c r="WKK149" s="284"/>
      <c r="WKL149" s="284"/>
      <c r="WKM149" s="284"/>
      <c r="WKN149" s="284"/>
      <c r="WKO149" s="284"/>
      <c r="WKP149" s="284"/>
      <c r="WKQ149" s="284"/>
      <c r="WKR149" s="284"/>
      <c r="WKS149" s="284"/>
      <c r="WKT149" s="284"/>
      <c r="WKU149" s="284"/>
      <c r="WKV149" s="284"/>
      <c r="WKW149" s="284"/>
      <c r="WKX149" s="284"/>
      <c r="WKY149" s="284"/>
      <c r="WKZ149" s="284"/>
      <c r="WLA149" s="284"/>
      <c r="WLB149" s="284"/>
      <c r="WLC149" s="284"/>
      <c r="WLD149" s="284"/>
      <c r="WLE149" s="284"/>
      <c r="WLF149" s="284"/>
      <c r="WLG149" s="284"/>
      <c r="WLH149" s="284"/>
      <c r="WLI149" s="284"/>
      <c r="WLJ149" s="284"/>
      <c r="WLK149" s="284"/>
      <c r="WLL149" s="284"/>
      <c r="WLM149" s="284"/>
      <c r="WLN149" s="284"/>
      <c r="WLO149" s="284"/>
      <c r="WLP149" s="284"/>
      <c r="WLQ149" s="284"/>
      <c r="WLR149" s="284"/>
      <c r="WLS149" s="284"/>
      <c r="WLT149" s="284"/>
      <c r="WLU149" s="284"/>
      <c r="WLV149" s="284"/>
      <c r="WLW149" s="284"/>
      <c r="WLX149" s="284"/>
      <c r="WLY149" s="284"/>
      <c r="WLZ149" s="284"/>
      <c r="WMA149" s="284"/>
      <c r="WMB149" s="284"/>
      <c r="WMC149" s="284"/>
      <c r="WMD149" s="284"/>
      <c r="WME149" s="284"/>
      <c r="WMF149" s="284"/>
      <c r="WMG149" s="284"/>
      <c r="WMH149" s="284"/>
      <c r="WMI149" s="284"/>
      <c r="WMJ149" s="284"/>
      <c r="WMK149" s="284"/>
      <c r="WML149" s="284"/>
      <c r="WMM149" s="284"/>
      <c r="WMN149" s="284"/>
      <c r="WMO149" s="284"/>
      <c r="WMP149" s="284"/>
      <c r="WMQ149" s="284"/>
      <c r="WMR149" s="284"/>
      <c r="WMS149" s="284"/>
      <c r="WMT149" s="284"/>
      <c r="WMU149" s="284"/>
      <c r="WMV149" s="284"/>
      <c r="WMW149" s="284"/>
      <c r="WMX149" s="284"/>
      <c r="WMY149" s="284"/>
      <c r="WMZ149" s="284"/>
      <c r="WNA149" s="284"/>
      <c r="WNB149" s="284"/>
      <c r="WNC149" s="284"/>
      <c r="WND149" s="284"/>
      <c r="WNE149" s="284"/>
      <c r="WNF149" s="284"/>
      <c r="WNG149" s="284"/>
      <c r="WNH149" s="284"/>
      <c r="WNI149" s="284"/>
      <c r="WNJ149" s="284"/>
      <c r="WNK149" s="284"/>
      <c r="WNL149" s="284"/>
      <c r="WNM149" s="284"/>
      <c r="WNN149" s="284"/>
      <c r="WNO149" s="284"/>
      <c r="WNP149" s="284"/>
      <c r="WNQ149" s="284"/>
      <c r="WNR149" s="284"/>
      <c r="WNS149" s="284"/>
      <c r="WNT149" s="284"/>
      <c r="WNU149" s="284"/>
      <c r="WNV149" s="284"/>
      <c r="WNW149" s="284"/>
      <c r="WNX149" s="284"/>
      <c r="WNY149" s="284"/>
      <c r="WNZ149" s="284"/>
      <c r="WOA149" s="284"/>
      <c r="WOB149" s="284"/>
      <c r="WOC149" s="284"/>
      <c r="WOD149" s="284"/>
      <c r="WOE149" s="284"/>
      <c r="WOF149" s="284"/>
      <c r="WOG149" s="284"/>
      <c r="WOH149" s="284"/>
      <c r="WOI149" s="284"/>
      <c r="WOJ149" s="284"/>
      <c r="WOK149" s="284"/>
      <c r="WOL149" s="284"/>
      <c r="WOM149" s="284"/>
      <c r="WON149" s="284"/>
      <c r="WOO149" s="284"/>
      <c r="WOP149" s="284"/>
      <c r="WOQ149" s="284"/>
      <c r="WOR149" s="284"/>
      <c r="WOS149" s="284"/>
      <c r="WOT149" s="284"/>
      <c r="WOU149" s="284"/>
      <c r="WOV149" s="284"/>
      <c r="WOW149" s="284"/>
      <c r="WOX149" s="284"/>
      <c r="WOY149" s="284"/>
      <c r="WOZ149" s="284"/>
      <c r="WPA149" s="284"/>
      <c r="WPB149" s="284"/>
      <c r="WPC149" s="284"/>
      <c r="WPD149" s="284"/>
      <c r="WPE149" s="284"/>
      <c r="WPF149" s="284"/>
      <c r="WPG149" s="284"/>
      <c r="WPH149" s="284"/>
      <c r="WPI149" s="284"/>
      <c r="WPJ149" s="284"/>
      <c r="WPK149" s="284"/>
      <c r="WPL149" s="284"/>
      <c r="WPM149" s="284"/>
      <c r="WPN149" s="284"/>
      <c r="WPO149" s="284"/>
      <c r="WPP149" s="284"/>
      <c r="WPQ149" s="284"/>
      <c r="WPR149" s="284"/>
      <c r="WPS149" s="284"/>
      <c r="WPT149" s="284"/>
      <c r="WPU149" s="284"/>
      <c r="WPV149" s="284"/>
      <c r="WPW149" s="284"/>
      <c r="WPX149" s="284"/>
      <c r="WPY149" s="284"/>
      <c r="WPZ149" s="284"/>
      <c r="WQA149" s="284"/>
      <c r="WQB149" s="284"/>
      <c r="WQC149" s="284"/>
      <c r="WQD149" s="284"/>
      <c r="WQE149" s="284"/>
      <c r="WQF149" s="284"/>
      <c r="WQG149" s="284"/>
      <c r="WQH149" s="284"/>
      <c r="WQI149" s="284"/>
      <c r="WQJ149" s="284"/>
      <c r="WQK149" s="284"/>
      <c r="WQL149" s="284"/>
      <c r="WQM149" s="284"/>
      <c r="WQN149" s="284"/>
      <c r="WQO149" s="284"/>
      <c r="WQP149" s="284"/>
      <c r="WQQ149" s="284"/>
      <c r="WQR149" s="284"/>
      <c r="WQS149" s="284"/>
      <c r="WQT149" s="284"/>
      <c r="WQU149" s="284"/>
      <c r="WQV149" s="284"/>
      <c r="WQW149" s="284"/>
      <c r="WQX149" s="284"/>
      <c r="WQY149" s="284"/>
      <c r="WQZ149" s="284"/>
      <c r="WRA149" s="284"/>
      <c r="WRB149" s="284"/>
      <c r="WRC149" s="284"/>
      <c r="WRD149" s="284"/>
      <c r="WRE149" s="284"/>
      <c r="WRF149" s="284"/>
      <c r="WRG149" s="284"/>
      <c r="WRH149" s="284"/>
      <c r="WRI149" s="284"/>
      <c r="WRJ149" s="284"/>
      <c r="WRK149" s="284"/>
      <c r="WRL149" s="284"/>
      <c r="WRM149" s="284"/>
      <c r="WRN149" s="284"/>
      <c r="WRO149" s="284"/>
      <c r="WRP149" s="284"/>
      <c r="WRQ149" s="284"/>
      <c r="WRR149" s="284"/>
      <c r="WRS149" s="284"/>
      <c r="WRT149" s="284"/>
      <c r="WRU149" s="284"/>
      <c r="WRV149" s="284"/>
      <c r="WRW149" s="284"/>
      <c r="WRX149" s="284"/>
      <c r="WRY149" s="284"/>
      <c r="WRZ149" s="284"/>
      <c r="WSA149" s="284"/>
      <c r="WSB149" s="284"/>
      <c r="WSC149" s="284"/>
      <c r="WSD149" s="284"/>
      <c r="WSE149" s="284"/>
      <c r="WSF149" s="284"/>
      <c r="WSG149" s="284"/>
      <c r="WSH149" s="284"/>
      <c r="WSI149" s="284"/>
      <c r="WSJ149" s="284"/>
      <c r="WSK149" s="284"/>
      <c r="WSL149" s="284"/>
      <c r="WSM149" s="284"/>
      <c r="WSN149" s="284"/>
      <c r="WSO149" s="284"/>
      <c r="WSP149" s="284"/>
      <c r="WSQ149" s="284"/>
      <c r="WSR149" s="284"/>
      <c r="WSS149" s="284"/>
      <c r="WST149" s="284"/>
      <c r="WSU149" s="284"/>
      <c r="WSV149" s="284"/>
      <c r="WSW149" s="284"/>
      <c r="WSX149" s="284"/>
      <c r="WSY149" s="284"/>
      <c r="WSZ149" s="284"/>
      <c r="WTA149" s="284"/>
      <c r="WTB149" s="284"/>
      <c r="WTC149" s="284"/>
      <c r="WTD149" s="284"/>
      <c r="WTE149" s="284"/>
      <c r="WTF149" s="284"/>
      <c r="WTG149" s="284"/>
      <c r="WTH149" s="284"/>
      <c r="WTI149" s="284"/>
      <c r="WTJ149" s="284"/>
      <c r="WTK149" s="284"/>
      <c r="WTL149" s="284"/>
      <c r="WTM149" s="284"/>
      <c r="WTN149" s="284"/>
      <c r="WTO149" s="284"/>
      <c r="WTP149" s="284"/>
      <c r="WTQ149" s="284"/>
      <c r="WTR149" s="284"/>
      <c r="WTS149" s="284"/>
      <c r="WTT149" s="284"/>
      <c r="WTU149" s="284"/>
      <c r="WTV149" s="284"/>
      <c r="WTW149" s="284"/>
      <c r="WTX149" s="284"/>
      <c r="WTY149" s="284"/>
      <c r="WTZ149" s="284"/>
      <c r="WUA149" s="284"/>
      <c r="WUB149" s="284"/>
      <c r="WUC149" s="284"/>
      <c r="WUD149" s="284"/>
      <c r="WUE149" s="284"/>
      <c r="WUF149" s="284"/>
      <c r="WUG149" s="284"/>
      <c r="WUH149" s="284"/>
      <c r="WUI149" s="284"/>
      <c r="WUJ149" s="284"/>
      <c r="WUK149" s="284"/>
      <c r="WUL149" s="284"/>
      <c r="WUM149" s="284"/>
      <c r="WUN149" s="284"/>
      <c r="WUO149" s="284"/>
      <c r="WUP149" s="284"/>
      <c r="WUQ149" s="284"/>
      <c r="WUR149" s="284"/>
      <c r="WUS149" s="284"/>
      <c r="WUT149" s="284"/>
      <c r="WUU149" s="284"/>
      <c r="WUV149" s="284"/>
      <c r="WUW149" s="284"/>
      <c r="WUX149" s="284"/>
      <c r="WUY149" s="284"/>
      <c r="WUZ149" s="284"/>
      <c r="WVA149" s="284"/>
      <c r="WVB149" s="284"/>
      <c r="WVC149" s="284"/>
      <c r="WVD149" s="284"/>
      <c r="WVE149" s="284"/>
      <c r="WVF149" s="284"/>
      <c r="WVG149" s="284"/>
      <c r="WVH149" s="284"/>
      <c r="WVI149" s="284"/>
      <c r="WVJ149" s="284"/>
      <c r="WVK149" s="284"/>
      <c r="WVL149" s="284"/>
      <c r="WVM149" s="284"/>
      <c r="WVN149" s="284"/>
      <c r="WVO149" s="284"/>
      <c r="WVP149" s="284"/>
      <c r="WVQ149" s="284"/>
      <c r="WVR149" s="284"/>
      <c r="WVS149" s="284"/>
      <c r="WVT149" s="284"/>
      <c r="WVU149" s="284"/>
      <c r="WVV149" s="284"/>
      <c r="WVW149" s="284"/>
      <c r="WVX149" s="284"/>
      <c r="WVY149" s="284"/>
      <c r="WVZ149" s="284"/>
      <c r="WWA149" s="284"/>
      <c r="WWB149" s="284"/>
      <c r="WWC149" s="284"/>
      <c r="WWD149" s="284"/>
      <c r="WWE149" s="284"/>
      <c r="WWF149" s="284"/>
      <c r="WWG149" s="284"/>
      <c r="WWH149" s="284"/>
      <c r="WWI149" s="284"/>
      <c r="WWJ149" s="284"/>
      <c r="WWK149" s="284"/>
      <c r="WWL149" s="284"/>
      <c r="WWM149" s="284"/>
      <c r="WWN149" s="284"/>
      <c r="WWO149" s="284"/>
      <c r="WWP149" s="284"/>
      <c r="WWQ149" s="284"/>
      <c r="WWR149" s="284"/>
      <c r="WWS149" s="284"/>
      <c r="WWT149" s="284"/>
      <c r="WWU149" s="284"/>
      <c r="WWV149" s="284"/>
      <c r="WWW149" s="284"/>
      <c r="WWX149" s="284"/>
      <c r="WWY149" s="284"/>
      <c r="WWZ149" s="284"/>
      <c r="WXA149" s="284"/>
      <c r="WXB149" s="284"/>
      <c r="WXC149" s="284"/>
      <c r="WXD149" s="284"/>
      <c r="WXE149" s="284"/>
      <c r="WXF149" s="284"/>
      <c r="WXG149" s="284"/>
      <c r="WXH149" s="284"/>
      <c r="WXI149" s="284"/>
      <c r="WXJ149" s="284"/>
      <c r="WXK149" s="284"/>
      <c r="WXL149" s="284"/>
      <c r="WXM149" s="284"/>
      <c r="WXN149" s="284"/>
      <c r="WXO149" s="284"/>
      <c r="WXP149" s="284"/>
      <c r="WXQ149" s="284"/>
      <c r="WXR149" s="284"/>
      <c r="WXS149" s="284"/>
      <c r="WXT149" s="284"/>
      <c r="WXU149" s="284"/>
      <c r="WXV149" s="284"/>
      <c r="WXW149" s="284"/>
      <c r="WXX149" s="284"/>
      <c r="WXY149" s="284"/>
      <c r="WXZ149" s="284"/>
      <c r="WYA149" s="284"/>
      <c r="WYB149" s="284"/>
      <c r="WYC149" s="284"/>
      <c r="WYD149" s="284"/>
      <c r="WYE149" s="284"/>
      <c r="WYF149" s="284"/>
      <c r="WYG149" s="284"/>
      <c r="WYH149" s="284"/>
      <c r="WYI149" s="284"/>
      <c r="WYJ149" s="284"/>
      <c r="WYK149" s="284"/>
      <c r="WYL149" s="284"/>
      <c r="WYM149" s="284"/>
      <c r="WYN149" s="284"/>
      <c r="WYO149" s="284"/>
      <c r="WYP149" s="284"/>
      <c r="WYQ149" s="284"/>
      <c r="WYR149" s="284"/>
      <c r="WYS149" s="284"/>
      <c r="WYT149" s="284"/>
      <c r="WYU149" s="284"/>
      <c r="WYV149" s="284"/>
      <c r="WYW149" s="284"/>
      <c r="WYX149" s="284"/>
      <c r="WYY149" s="284"/>
      <c r="WYZ149" s="284"/>
      <c r="WZA149" s="284"/>
      <c r="WZB149" s="284"/>
      <c r="WZC149" s="284"/>
      <c r="WZD149" s="284"/>
      <c r="WZE149" s="284"/>
      <c r="WZF149" s="284"/>
      <c r="WZG149" s="284"/>
      <c r="WZH149" s="284"/>
      <c r="WZI149" s="284"/>
      <c r="WZJ149" s="284"/>
      <c r="WZK149" s="284"/>
      <c r="WZL149" s="284"/>
      <c r="WZM149" s="284"/>
      <c r="WZN149" s="284"/>
      <c r="WZO149" s="284"/>
      <c r="WZP149" s="284"/>
      <c r="WZQ149" s="284"/>
      <c r="WZR149" s="284"/>
      <c r="WZS149" s="284"/>
      <c r="WZT149" s="284"/>
      <c r="WZU149" s="284"/>
      <c r="WZV149" s="284"/>
      <c r="WZW149" s="284"/>
      <c r="WZX149" s="284"/>
      <c r="WZY149" s="284"/>
      <c r="WZZ149" s="284"/>
      <c r="XAA149" s="284"/>
      <c r="XAB149" s="284"/>
      <c r="XAC149" s="284"/>
      <c r="XAD149" s="284"/>
      <c r="XAE149" s="284"/>
      <c r="XAF149" s="284"/>
      <c r="XAG149" s="284"/>
      <c r="XAH149" s="284"/>
      <c r="XAI149" s="284"/>
      <c r="XAJ149" s="284"/>
      <c r="XAK149" s="284"/>
      <c r="XAL149" s="284"/>
      <c r="XAM149" s="284"/>
      <c r="XAN149" s="284"/>
      <c r="XAO149" s="284"/>
      <c r="XAP149" s="284"/>
      <c r="XAQ149" s="284"/>
      <c r="XAR149" s="284"/>
      <c r="XAS149" s="284"/>
      <c r="XAT149" s="284"/>
      <c r="XAU149" s="284"/>
      <c r="XAV149" s="284"/>
      <c r="XAW149" s="284"/>
      <c r="XAX149" s="284"/>
      <c r="XAY149" s="284"/>
      <c r="XAZ149" s="284"/>
      <c r="XBA149" s="284"/>
      <c r="XBB149" s="284"/>
      <c r="XBC149" s="284"/>
      <c r="XBD149" s="284"/>
      <c r="XBE149" s="284"/>
      <c r="XBF149" s="284"/>
      <c r="XBG149" s="284"/>
      <c r="XBH149" s="284"/>
      <c r="XBI149" s="284"/>
      <c r="XBJ149" s="284"/>
      <c r="XBK149" s="284"/>
      <c r="XBL149" s="284"/>
      <c r="XBM149" s="284"/>
      <c r="XBN149" s="284"/>
      <c r="XBO149" s="284"/>
      <c r="XBP149" s="284"/>
      <c r="XBQ149" s="284"/>
      <c r="XBR149" s="284"/>
      <c r="XBS149" s="284"/>
      <c r="XBT149" s="284"/>
      <c r="XBU149" s="284"/>
      <c r="XBV149" s="284"/>
      <c r="XBW149" s="284"/>
      <c r="XBX149" s="284"/>
      <c r="XBY149" s="284"/>
      <c r="XBZ149" s="284"/>
      <c r="XCA149" s="284"/>
      <c r="XCB149" s="284"/>
      <c r="XCC149" s="284"/>
      <c r="XCD149" s="284"/>
      <c r="XCE149" s="284"/>
      <c r="XCF149" s="284"/>
      <c r="XCG149" s="284"/>
      <c r="XCH149" s="284"/>
      <c r="XCI149" s="284"/>
      <c r="XCJ149" s="284"/>
      <c r="XCK149" s="284"/>
      <c r="XCL149" s="284"/>
      <c r="XCM149" s="284"/>
      <c r="XCN149" s="284"/>
      <c r="XCO149" s="284"/>
      <c r="XCP149" s="284"/>
      <c r="XCQ149" s="284"/>
      <c r="XCR149" s="284"/>
      <c r="XCS149" s="284"/>
      <c r="XCT149" s="284"/>
      <c r="XCU149" s="284"/>
      <c r="XCV149" s="284"/>
      <c r="XCW149" s="284"/>
      <c r="XCX149" s="284"/>
      <c r="XCY149" s="284"/>
      <c r="XCZ149" s="284"/>
      <c r="XDA149" s="284"/>
      <c r="XDB149" s="284"/>
      <c r="XDC149" s="284"/>
      <c r="XDD149" s="284"/>
      <c r="XDE149" s="284"/>
      <c r="XDF149" s="284"/>
      <c r="XDG149" s="284"/>
      <c r="XDH149" s="284"/>
      <c r="XDI149" s="284"/>
      <c r="XDJ149" s="284"/>
      <c r="XDK149" s="284"/>
      <c r="XDL149" s="284"/>
      <c r="XDM149" s="284"/>
      <c r="XDN149" s="284"/>
      <c r="XDO149" s="284"/>
      <c r="XDP149" s="284"/>
      <c r="XDQ149" s="284"/>
      <c r="XDR149" s="284"/>
      <c r="XDS149" s="284"/>
      <c r="XDT149" s="284"/>
      <c r="XDU149" s="284"/>
      <c r="XDV149" s="284"/>
      <c r="XDW149" s="284"/>
      <c r="XDX149" s="284"/>
      <c r="XDY149" s="284"/>
      <c r="XDZ149" s="284"/>
      <c r="XEA149" s="284"/>
      <c r="XEB149" s="284"/>
      <c r="XEC149" s="284"/>
      <c r="XED149" s="284"/>
      <c r="XEE149" s="284"/>
      <c r="XEF149" s="284"/>
      <c r="XEG149" s="284"/>
      <c r="XEH149" s="284"/>
      <c r="XEI149" s="284"/>
      <c r="XEJ149" s="284"/>
      <c r="XEK149" s="284"/>
      <c r="XEL149" s="284"/>
      <c r="XEM149" s="284"/>
      <c r="XEN149" s="284"/>
      <c r="XEO149" s="284"/>
      <c r="XEP149" s="284"/>
      <c r="XEQ149" s="284"/>
      <c r="XER149" s="284"/>
      <c r="XES149" s="284"/>
      <c r="XET149" s="284"/>
      <c r="XEU149" s="284"/>
      <c r="XEV149" s="284"/>
      <c r="XEW149" s="284"/>
      <c r="XEX149" s="284"/>
      <c r="XEY149" s="284"/>
      <c r="XEZ149" s="284"/>
      <c r="XFA149" s="284"/>
      <c r="XFB149" s="284"/>
      <c r="XFC149" s="284"/>
      <c r="XFD149" s="284"/>
    </row>
    <row r="150" spans="1:16384" ht="16.5" customHeight="1">
      <c r="A150" s="285" t="s">
        <v>552</v>
      </c>
      <c r="B150" s="285"/>
      <c r="C150" s="285"/>
      <c r="D150" s="285"/>
      <c r="E150" s="285"/>
      <c r="F150" s="285"/>
      <c r="G150" s="284"/>
      <c r="H150" s="284"/>
      <c r="I150" s="284"/>
      <c r="J150" s="284"/>
      <c r="K150" s="284"/>
      <c r="L150" s="284"/>
      <c r="M150" s="284"/>
      <c r="N150" s="284"/>
      <c r="O150" s="284"/>
      <c r="P150" s="284"/>
      <c r="Q150" s="284"/>
      <c r="R150" s="284"/>
      <c r="S150" s="284"/>
      <c r="T150" s="284"/>
      <c r="U150" s="284"/>
      <c r="V150" s="284"/>
      <c r="W150" s="284"/>
      <c r="X150" s="284"/>
      <c r="Y150" s="284"/>
      <c r="Z150" s="284"/>
      <c r="AA150" s="284"/>
      <c r="AB150" s="284"/>
      <c r="AC150" s="284"/>
      <c r="AD150" s="284"/>
      <c r="AE150" s="284"/>
      <c r="AF150" s="284"/>
      <c r="AG150" s="284"/>
      <c r="AH150" s="284"/>
      <c r="AI150" s="284"/>
      <c r="AJ150" s="284"/>
      <c r="AK150" s="284"/>
      <c r="AL150" s="284"/>
      <c r="AM150" s="284"/>
      <c r="AN150" s="284"/>
      <c r="AO150" s="284"/>
      <c r="AP150" s="284"/>
      <c r="AQ150" s="284"/>
      <c r="AR150" s="284"/>
      <c r="AS150" s="284"/>
      <c r="AT150" s="284"/>
      <c r="AU150" s="284"/>
      <c r="AV150" s="284"/>
      <c r="AW150" s="284"/>
      <c r="AX150" s="284"/>
      <c r="AY150" s="284"/>
      <c r="AZ150" s="284"/>
      <c r="BA150" s="284"/>
      <c r="BB150" s="284"/>
      <c r="BC150" s="284"/>
      <c r="BD150" s="284"/>
      <c r="BE150" s="284"/>
      <c r="BF150" s="284"/>
      <c r="BG150" s="284"/>
      <c r="BH150" s="284"/>
      <c r="BI150" s="284"/>
      <c r="BJ150" s="284"/>
      <c r="BK150" s="284"/>
      <c r="BL150" s="284"/>
      <c r="BM150" s="284"/>
      <c r="BN150" s="284"/>
      <c r="BO150" s="284"/>
      <c r="BP150" s="284"/>
      <c r="BQ150" s="284"/>
      <c r="BR150" s="284"/>
      <c r="BS150" s="284"/>
      <c r="BT150" s="284"/>
      <c r="BU150" s="284"/>
      <c r="BV150" s="284"/>
      <c r="BW150" s="284"/>
      <c r="BX150" s="284"/>
      <c r="BY150" s="284"/>
      <c r="BZ150" s="284"/>
      <c r="CA150" s="284"/>
      <c r="CB150" s="284"/>
      <c r="CC150" s="284"/>
      <c r="CD150" s="284"/>
      <c r="CE150" s="284"/>
      <c r="CF150" s="284"/>
      <c r="CG150" s="284"/>
      <c r="CH150" s="284"/>
      <c r="CI150" s="284"/>
      <c r="CJ150" s="284"/>
      <c r="CK150" s="284"/>
      <c r="CL150" s="284"/>
      <c r="CM150" s="284"/>
      <c r="CN150" s="284"/>
      <c r="CO150" s="284"/>
      <c r="CP150" s="284"/>
      <c r="CQ150" s="284"/>
      <c r="CR150" s="284"/>
      <c r="CS150" s="284"/>
      <c r="CT150" s="284"/>
      <c r="CU150" s="284"/>
      <c r="CV150" s="284"/>
      <c r="CW150" s="284"/>
      <c r="CX150" s="284"/>
      <c r="CY150" s="284"/>
      <c r="CZ150" s="284"/>
      <c r="DA150" s="284"/>
      <c r="DB150" s="284"/>
      <c r="DC150" s="284"/>
      <c r="DD150" s="284"/>
      <c r="DE150" s="284"/>
      <c r="DF150" s="284"/>
      <c r="DG150" s="284"/>
      <c r="DH150" s="284"/>
      <c r="DI150" s="284"/>
      <c r="DJ150" s="284"/>
      <c r="DK150" s="284"/>
      <c r="DL150" s="284"/>
      <c r="DM150" s="284"/>
      <c r="DN150" s="284"/>
      <c r="DO150" s="284"/>
      <c r="DP150" s="284"/>
      <c r="DQ150" s="284"/>
      <c r="DR150" s="284"/>
      <c r="DS150" s="284"/>
      <c r="DT150" s="284"/>
      <c r="DU150" s="284"/>
      <c r="DV150" s="284"/>
      <c r="DW150" s="284"/>
      <c r="DX150" s="284"/>
      <c r="DY150" s="284"/>
      <c r="DZ150" s="284"/>
      <c r="EA150" s="284"/>
      <c r="EB150" s="284"/>
      <c r="EC150" s="284"/>
      <c r="ED150" s="284"/>
      <c r="EE150" s="284"/>
      <c r="EF150" s="284"/>
      <c r="EG150" s="284"/>
      <c r="EH150" s="284"/>
      <c r="EI150" s="284"/>
      <c r="EJ150" s="284"/>
      <c r="EK150" s="284"/>
      <c r="EL150" s="284"/>
      <c r="EM150" s="284"/>
      <c r="EN150" s="284"/>
      <c r="EO150" s="284"/>
      <c r="EP150" s="284"/>
      <c r="EQ150" s="284"/>
      <c r="ER150" s="284"/>
      <c r="ES150" s="284"/>
      <c r="ET150" s="284"/>
      <c r="EU150" s="284"/>
      <c r="EV150" s="284"/>
      <c r="EW150" s="284"/>
      <c r="EX150" s="284"/>
      <c r="EY150" s="284"/>
      <c r="EZ150" s="284"/>
      <c r="FA150" s="284"/>
      <c r="FB150" s="284"/>
      <c r="FC150" s="284"/>
      <c r="FD150" s="284"/>
      <c r="FE150" s="284"/>
      <c r="FF150" s="284"/>
      <c r="FG150" s="284"/>
      <c r="FH150" s="284"/>
      <c r="FI150" s="284"/>
      <c r="FJ150" s="284"/>
      <c r="FK150" s="284"/>
      <c r="FL150" s="284"/>
      <c r="FM150" s="284"/>
      <c r="FN150" s="284"/>
      <c r="FO150" s="284"/>
      <c r="FP150" s="284"/>
      <c r="FQ150" s="284"/>
      <c r="FR150" s="284"/>
      <c r="FS150" s="284"/>
      <c r="FT150" s="284"/>
      <c r="FU150" s="284"/>
      <c r="FV150" s="284"/>
      <c r="FW150" s="284"/>
      <c r="FX150" s="284"/>
      <c r="FY150" s="284"/>
      <c r="FZ150" s="284"/>
      <c r="GA150" s="284"/>
      <c r="GB150" s="284"/>
      <c r="GC150" s="284"/>
      <c r="GD150" s="284"/>
      <c r="GE150" s="284"/>
      <c r="GF150" s="284"/>
      <c r="GG150" s="284"/>
      <c r="GH150" s="284"/>
      <c r="GI150" s="284"/>
      <c r="GJ150" s="284"/>
      <c r="GK150" s="284"/>
      <c r="GL150" s="284"/>
      <c r="GM150" s="284"/>
      <c r="GN150" s="284"/>
      <c r="GO150" s="284"/>
      <c r="GP150" s="284"/>
      <c r="GQ150" s="284"/>
      <c r="GR150" s="284"/>
      <c r="GS150" s="284"/>
      <c r="GT150" s="284"/>
      <c r="GU150" s="284"/>
      <c r="GV150" s="284"/>
      <c r="GW150" s="284"/>
      <c r="GX150" s="284"/>
      <c r="GY150" s="284"/>
      <c r="GZ150" s="284"/>
      <c r="HA150" s="284"/>
      <c r="HB150" s="284"/>
      <c r="HC150" s="284"/>
      <c r="HD150" s="284"/>
      <c r="HE150" s="284"/>
      <c r="HF150" s="284"/>
      <c r="HG150" s="284"/>
      <c r="HH150" s="284"/>
      <c r="HI150" s="284"/>
      <c r="HJ150" s="284"/>
      <c r="HK150" s="284"/>
      <c r="HL150" s="284"/>
      <c r="HM150" s="284"/>
      <c r="HN150" s="284"/>
      <c r="HO150" s="284"/>
      <c r="HP150" s="284"/>
      <c r="HQ150" s="284"/>
      <c r="HR150" s="284"/>
      <c r="HS150" s="284"/>
      <c r="HT150" s="284"/>
      <c r="HU150" s="284"/>
      <c r="HV150" s="284"/>
      <c r="HW150" s="284"/>
      <c r="HX150" s="284"/>
      <c r="HY150" s="284"/>
      <c r="HZ150" s="284"/>
      <c r="IA150" s="284"/>
      <c r="IB150" s="284"/>
      <c r="IC150" s="284"/>
      <c r="ID150" s="284"/>
      <c r="IE150" s="284"/>
      <c r="IF150" s="284"/>
      <c r="IG150" s="284"/>
      <c r="IH150" s="284"/>
      <c r="II150" s="284"/>
      <c r="IJ150" s="284"/>
      <c r="IK150" s="284"/>
      <c r="IL150" s="284"/>
      <c r="IM150" s="284"/>
      <c r="IN150" s="284"/>
      <c r="IO150" s="284"/>
      <c r="IP150" s="284"/>
      <c r="IQ150" s="284"/>
      <c r="IR150" s="284"/>
      <c r="IS150" s="284"/>
      <c r="IT150" s="284"/>
      <c r="IU150" s="284"/>
      <c r="IV150" s="284"/>
      <c r="IW150" s="284"/>
      <c r="IX150" s="284"/>
      <c r="IY150" s="284"/>
      <c r="IZ150" s="284"/>
      <c r="JA150" s="284"/>
      <c r="JB150" s="284"/>
      <c r="JC150" s="284"/>
      <c r="JD150" s="284"/>
      <c r="JE150" s="284"/>
      <c r="JF150" s="284"/>
      <c r="JG150" s="284"/>
      <c r="JH150" s="284"/>
      <c r="JI150" s="284"/>
      <c r="JJ150" s="284"/>
      <c r="JK150" s="284"/>
      <c r="JL150" s="284"/>
      <c r="JM150" s="284"/>
      <c r="JN150" s="284"/>
      <c r="JO150" s="284"/>
      <c r="JP150" s="284"/>
      <c r="JQ150" s="284"/>
      <c r="JR150" s="284"/>
      <c r="JS150" s="284"/>
      <c r="JT150" s="284"/>
      <c r="JU150" s="284"/>
      <c r="JV150" s="284"/>
      <c r="JW150" s="284"/>
      <c r="JX150" s="284"/>
      <c r="JY150" s="284"/>
      <c r="JZ150" s="284"/>
      <c r="KA150" s="284"/>
      <c r="KB150" s="284"/>
      <c r="KC150" s="284"/>
      <c r="KD150" s="284"/>
      <c r="KE150" s="284"/>
      <c r="KF150" s="284"/>
      <c r="KG150" s="284"/>
      <c r="KH150" s="284"/>
      <c r="KI150" s="284"/>
      <c r="KJ150" s="284"/>
      <c r="KK150" s="284"/>
      <c r="KL150" s="284"/>
      <c r="KM150" s="284"/>
      <c r="KN150" s="284"/>
      <c r="KO150" s="284"/>
      <c r="KP150" s="284"/>
      <c r="KQ150" s="284"/>
      <c r="KR150" s="284"/>
      <c r="KS150" s="284"/>
      <c r="KT150" s="284"/>
      <c r="KU150" s="284"/>
      <c r="KV150" s="284"/>
      <c r="KW150" s="284"/>
      <c r="KX150" s="284"/>
      <c r="KY150" s="284"/>
      <c r="KZ150" s="284"/>
      <c r="LA150" s="284"/>
      <c r="LB150" s="284"/>
      <c r="LC150" s="284"/>
      <c r="LD150" s="284"/>
      <c r="LE150" s="284"/>
      <c r="LF150" s="284"/>
      <c r="LG150" s="284"/>
      <c r="LH150" s="284"/>
      <c r="LI150" s="284"/>
      <c r="LJ150" s="284"/>
      <c r="LK150" s="284"/>
      <c r="LL150" s="284"/>
      <c r="LM150" s="284"/>
      <c r="LN150" s="284"/>
      <c r="LO150" s="284"/>
      <c r="LP150" s="284"/>
      <c r="LQ150" s="284"/>
      <c r="LR150" s="284"/>
      <c r="LS150" s="284"/>
      <c r="LT150" s="284"/>
      <c r="LU150" s="284"/>
      <c r="LV150" s="284"/>
      <c r="LW150" s="284"/>
      <c r="LX150" s="284"/>
      <c r="LY150" s="284"/>
      <c r="LZ150" s="284"/>
      <c r="MA150" s="284"/>
      <c r="MB150" s="284"/>
      <c r="MC150" s="284"/>
      <c r="MD150" s="284"/>
      <c r="ME150" s="284"/>
      <c r="MF150" s="284"/>
      <c r="MG150" s="284"/>
      <c r="MH150" s="284"/>
      <c r="MI150" s="284"/>
      <c r="MJ150" s="284"/>
      <c r="MK150" s="284"/>
      <c r="ML150" s="284"/>
      <c r="MM150" s="284"/>
      <c r="MN150" s="284"/>
      <c r="MO150" s="284"/>
      <c r="MP150" s="284"/>
      <c r="MQ150" s="284"/>
      <c r="MR150" s="284"/>
      <c r="MS150" s="284"/>
      <c r="MT150" s="284"/>
      <c r="MU150" s="284"/>
      <c r="MV150" s="284"/>
      <c r="MW150" s="284"/>
      <c r="MX150" s="284"/>
      <c r="MY150" s="284"/>
      <c r="MZ150" s="284"/>
      <c r="NA150" s="284"/>
      <c r="NB150" s="284"/>
      <c r="NC150" s="284"/>
      <c r="ND150" s="284"/>
      <c r="NE150" s="284"/>
      <c r="NF150" s="284"/>
      <c r="NG150" s="284"/>
      <c r="NH150" s="284"/>
      <c r="NI150" s="284"/>
      <c r="NJ150" s="284"/>
      <c r="NK150" s="284"/>
      <c r="NL150" s="284"/>
      <c r="NM150" s="284"/>
      <c r="NN150" s="284"/>
      <c r="NO150" s="284"/>
      <c r="NP150" s="284"/>
      <c r="NQ150" s="284"/>
      <c r="NR150" s="284"/>
      <c r="NS150" s="284"/>
      <c r="NT150" s="284"/>
      <c r="NU150" s="284"/>
      <c r="NV150" s="284"/>
      <c r="NW150" s="284"/>
      <c r="NX150" s="284"/>
      <c r="NY150" s="284"/>
      <c r="NZ150" s="284"/>
      <c r="OA150" s="284"/>
      <c r="OB150" s="284"/>
      <c r="OC150" s="284"/>
      <c r="OD150" s="284"/>
      <c r="OE150" s="284"/>
      <c r="OF150" s="284"/>
      <c r="OG150" s="284"/>
      <c r="OH150" s="284"/>
      <c r="OI150" s="284"/>
      <c r="OJ150" s="284"/>
      <c r="OK150" s="284"/>
      <c r="OL150" s="284"/>
      <c r="OM150" s="284"/>
      <c r="ON150" s="284"/>
      <c r="OO150" s="284"/>
      <c r="OP150" s="284"/>
      <c r="OQ150" s="284"/>
      <c r="OR150" s="284"/>
      <c r="OS150" s="284"/>
      <c r="OT150" s="284"/>
      <c r="OU150" s="284"/>
      <c r="OV150" s="284"/>
      <c r="OW150" s="284"/>
      <c r="OX150" s="284"/>
      <c r="OY150" s="284"/>
      <c r="OZ150" s="284"/>
      <c r="PA150" s="284"/>
      <c r="PB150" s="284"/>
      <c r="PC150" s="284"/>
      <c r="PD150" s="284"/>
      <c r="PE150" s="284"/>
      <c r="PF150" s="284"/>
      <c r="PG150" s="284"/>
      <c r="PH150" s="284"/>
      <c r="PI150" s="284"/>
      <c r="PJ150" s="284"/>
      <c r="PK150" s="284"/>
      <c r="PL150" s="284"/>
      <c r="PM150" s="284"/>
      <c r="PN150" s="284"/>
      <c r="PO150" s="284"/>
      <c r="PP150" s="284"/>
      <c r="PQ150" s="284"/>
      <c r="PR150" s="284"/>
      <c r="PS150" s="284"/>
      <c r="PT150" s="284"/>
      <c r="PU150" s="284"/>
      <c r="PV150" s="284"/>
      <c r="PW150" s="284"/>
      <c r="PX150" s="284"/>
      <c r="PY150" s="284"/>
      <c r="PZ150" s="284"/>
      <c r="QA150" s="284"/>
      <c r="QB150" s="284"/>
      <c r="QC150" s="284"/>
      <c r="QD150" s="284"/>
      <c r="QE150" s="284"/>
      <c r="QF150" s="284"/>
      <c r="QG150" s="284"/>
      <c r="QH150" s="284"/>
      <c r="QI150" s="284"/>
      <c r="QJ150" s="284"/>
      <c r="QK150" s="284"/>
      <c r="QL150" s="284"/>
      <c r="QM150" s="284"/>
      <c r="QN150" s="284"/>
      <c r="QO150" s="284"/>
      <c r="QP150" s="284"/>
      <c r="QQ150" s="284"/>
      <c r="QR150" s="284"/>
      <c r="QS150" s="284"/>
      <c r="QT150" s="284"/>
      <c r="QU150" s="284"/>
      <c r="QV150" s="284"/>
      <c r="QW150" s="284"/>
      <c r="QX150" s="284"/>
      <c r="QY150" s="284"/>
      <c r="QZ150" s="284"/>
      <c r="RA150" s="284"/>
      <c r="RB150" s="284"/>
      <c r="RC150" s="284"/>
      <c r="RD150" s="284"/>
      <c r="RE150" s="284"/>
      <c r="RF150" s="284"/>
      <c r="RG150" s="284"/>
      <c r="RH150" s="284"/>
      <c r="RI150" s="284"/>
      <c r="RJ150" s="284"/>
      <c r="RK150" s="284"/>
      <c r="RL150" s="284"/>
      <c r="RM150" s="284"/>
      <c r="RN150" s="284"/>
      <c r="RO150" s="284"/>
      <c r="RP150" s="284"/>
      <c r="RQ150" s="284"/>
      <c r="RR150" s="284"/>
      <c r="RS150" s="284"/>
      <c r="RT150" s="284"/>
      <c r="RU150" s="284"/>
      <c r="RV150" s="284"/>
      <c r="RW150" s="284"/>
      <c r="RX150" s="284"/>
      <c r="RY150" s="284"/>
      <c r="RZ150" s="284"/>
      <c r="SA150" s="284"/>
      <c r="SB150" s="284"/>
      <c r="SC150" s="284"/>
      <c r="SD150" s="284"/>
      <c r="SE150" s="284"/>
      <c r="SF150" s="284"/>
      <c r="SG150" s="284"/>
      <c r="SH150" s="284"/>
      <c r="SI150" s="284"/>
      <c r="SJ150" s="284"/>
      <c r="SK150" s="284"/>
      <c r="SL150" s="284"/>
      <c r="SM150" s="284"/>
      <c r="SN150" s="284"/>
      <c r="SO150" s="284"/>
      <c r="SP150" s="284"/>
      <c r="SQ150" s="284"/>
      <c r="SR150" s="284"/>
      <c r="SS150" s="284"/>
      <c r="ST150" s="284"/>
      <c r="SU150" s="284"/>
      <c r="SV150" s="284"/>
      <c r="SW150" s="284"/>
      <c r="SX150" s="284"/>
      <c r="SY150" s="284"/>
      <c r="SZ150" s="284"/>
      <c r="TA150" s="284"/>
      <c r="TB150" s="284"/>
      <c r="TC150" s="284"/>
      <c r="TD150" s="284"/>
      <c r="TE150" s="284"/>
      <c r="TF150" s="284"/>
      <c r="TG150" s="284"/>
      <c r="TH150" s="284"/>
      <c r="TI150" s="284"/>
      <c r="TJ150" s="284"/>
      <c r="TK150" s="284"/>
      <c r="TL150" s="284"/>
      <c r="TM150" s="284"/>
      <c r="TN150" s="284"/>
      <c r="TO150" s="284"/>
      <c r="TP150" s="284"/>
      <c r="TQ150" s="284"/>
      <c r="TR150" s="284"/>
      <c r="TS150" s="284"/>
      <c r="TT150" s="284"/>
      <c r="TU150" s="284"/>
      <c r="TV150" s="284"/>
      <c r="TW150" s="284"/>
      <c r="TX150" s="284"/>
      <c r="TY150" s="284"/>
      <c r="TZ150" s="284"/>
      <c r="UA150" s="284"/>
      <c r="UB150" s="284"/>
      <c r="UC150" s="284"/>
      <c r="UD150" s="284"/>
      <c r="UE150" s="284"/>
      <c r="UF150" s="284"/>
      <c r="UG150" s="284"/>
      <c r="UH150" s="284"/>
      <c r="UI150" s="284"/>
      <c r="UJ150" s="284"/>
      <c r="UK150" s="284"/>
      <c r="UL150" s="284"/>
      <c r="UM150" s="284"/>
      <c r="UN150" s="284"/>
      <c r="UO150" s="284"/>
      <c r="UP150" s="284"/>
      <c r="UQ150" s="284"/>
      <c r="UR150" s="284"/>
      <c r="US150" s="284"/>
      <c r="UT150" s="284"/>
      <c r="UU150" s="284"/>
      <c r="UV150" s="284"/>
      <c r="UW150" s="284"/>
      <c r="UX150" s="284"/>
      <c r="UY150" s="284"/>
      <c r="UZ150" s="284"/>
      <c r="VA150" s="284"/>
      <c r="VB150" s="284"/>
      <c r="VC150" s="284"/>
      <c r="VD150" s="284"/>
      <c r="VE150" s="284"/>
      <c r="VF150" s="284"/>
      <c r="VG150" s="284"/>
      <c r="VH150" s="284"/>
      <c r="VI150" s="284"/>
      <c r="VJ150" s="284"/>
      <c r="VK150" s="284"/>
      <c r="VL150" s="284"/>
      <c r="VM150" s="284"/>
      <c r="VN150" s="284"/>
      <c r="VO150" s="284"/>
      <c r="VP150" s="284"/>
      <c r="VQ150" s="284"/>
      <c r="VR150" s="284"/>
      <c r="VS150" s="284"/>
      <c r="VT150" s="284"/>
      <c r="VU150" s="284"/>
      <c r="VV150" s="284"/>
      <c r="VW150" s="284"/>
      <c r="VX150" s="284"/>
      <c r="VY150" s="284"/>
      <c r="VZ150" s="284"/>
      <c r="WA150" s="284"/>
      <c r="WB150" s="284"/>
      <c r="WC150" s="284"/>
      <c r="WD150" s="284"/>
      <c r="WE150" s="284"/>
      <c r="WF150" s="284"/>
      <c r="WG150" s="284"/>
      <c r="WH150" s="284"/>
      <c r="WI150" s="284"/>
      <c r="WJ150" s="284"/>
      <c r="WK150" s="284"/>
      <c r="WL150" s="284"/>
      <c r="WM150" s="284"/>
      <c r="WN150" s="284"/>
      <c r="WO150" s="284"/>
      <c r="WP150" s="284"/>
      <c r="WQ150" s="284"/>
      <c r="WR150" s="284"/>
      <c r="WS150" s="284"/>
      <c r="WT150" s="284"/>
      <c r="WU150" s="284"/>
      <c r="WV150" s="284"/>
      <c r="WW150" s="284"/>
      <c r="WX150" s="284"/>
      <c r="WY150" s="284"/>
      <c r="WZ150" s="284"/>
      <c r="XA150" s="284"/>
      <c r="XB150" s="284"/>
      <c r="XC150" s="284"/>
      <c r="XD150" s="284"/>
      <c r="XE150" s="284"/>
      <c r="XF150" s="284"/>
      <c r="XG150" s="284"/>
      <c r="XH150" s="284"/>
      <c r="XI150" s="284"/>
      <c r="XJ150" s="284"/>
      <c r="XK150" s="284"/>
      <c r="XL150" s="284"/>
      <c r="XM150" s="284"/>
      <c r="XN150" s="284"/>
      <c r="XO150" s="284"/>
      <c r="XP150" s="284"/>
      <c r="XQ150" s="284"/>
      <c r="XR150" s="284"/>
      <c r="XS150" s="284"/>
      <c r="XT150" s="284"/>
      <c r="XU150" s="284"/>
      <c r="XV150" s="284"/>
      <c r="XW150" s="284"/>
      <c r="XX150" s="284"/>
      <c r="XY150" s="284"/>
      <c r="XZ150" s="284"/>
      <c r="YA150" s="284"/>
      <c r="YB150" s="284"/>
      <c r="YC150" s="284"/>
      <c r="YD150" s="284"/>
      <c r="YE150" s="284"/>
      <c r="YF150" s="284"/>
      <c r="YG150" s="284"/>
      <c r="YH150" s="284"/>
      <c r="YI150" s="284"/>
      <c r="YJ150" s="284"/>
      <c r="YK150" s="284"/>
      <c r="YL150" s="284"/>
      <c r="YM150" s="284"/>
      <c r="YN150" s="284"/>
      <c r="YO150" s="284"/>
      <c r="YP150" s="284"/>
      <c r="YQ150" s="284"/>
      <c r="YR150" s="284"/>
      <c r="YS150" s="284"/>
      <c r="YT150" s="284"/>
      <c r="YU150" s="284"/>
      <c r="YV150" s="284"/>
      <c r="YW150" s="284"/>
      <c r="YX150" s="284"/>
      <c r="YY150" s="284"/>
      <c r="YZ150" s="284"/>
      <c r="ZA150" s="284"/>
      <c r="ZB150" s="284"/>
      <c r="ZC150" s="284"/>
      <c r="ZD150" s="284"/>
      <c r="ZE150" s="284"/>
      <c r="ZF150" s="284"/>
      <c r="ZG150" s="284"/>
      <c r="ZH150" s="284"/>
      <c r="ZI150" s="284"/>
      <c r="ZJ150" s="284"/>
      <c r="ZK150" s="284"/>
      <c r="ZL150" s="284"/>
      <c r="ZM150" s="284"/>
      <c r="ZN150" s="284"/>
      <c r="ZO150" s="284"/>
      <c r="ZP150" s="284"/>
      <c r="ZQ150" s="284"/>
      <c r="ZR150" s="284"/>
      <c r="ZS150" s="284"/>
      <c r="ZT150" s="284"/>
      <c r="ZU150" s="284"/>
      <c r="ZV150" s="284"/>
      <c r="ZW150" s="284"/>
      <c r="ZX150" s="284"/>
      <c r="ZY150" s="284"/>
      <c r="ZZ150" s="284"/>
      <c r="AAA150" s="284"/>
      <c r="AAB150" s="284"/>
      <c r="AAC150" s="284"/>
      <c r="AAD150" s="284"/>
      <c r="AAE150" s="284"/>
      <c r="AAF150" s="284"/>
      <c r="AAG150" s="284"/>
      <c r="AAH150" s="284"/>
      <c r="AAI150" s="284"/>
      <c r="AAJ150" s="284"/>
      <c r="AAK150" s="284"/>
      <c r="AAL150" s="284"/>
      <c r="AAM150" s="284"/>
      <c r="AAN150" s="284"/>
      <c r="AAO150" s="284"/>
      <c r="AAP150" s="284"/>
      <c r="AAQ150" s="284"/>
      <c r="AAR150" s="284"/>
      <c r="AAS150" s="284"/>
      <c r="AAT150" s="284"/>
      <c r="AAU150" s="284"/>
      <c r="AAV150" s="284"/>
      <c r="AAW150" s="284"/>
      <c r="AAX150" s="284"/>
      <c r="AAY150" s="284"/>
      <c r="AAZ150" s="284"/>
      <c r="ABA150" s="284"/>
      <c r="ABB150" s="284"/>
      <c r="ABC150" s="284"/>
      <c r="ABD150" s="284"/>
      <c r="ABE150" s="284"/>
      <c r="ABF150" s="284"/>
      <c r="ABG150" s="284"/>
      <c r="ABH150" s="284"/>
      <c r="ABI150" s="284"/>
      <c r="ABJ150" s="284"/>
      <c r="ABK150" s="284"/>
      <c r="ABL150" s="284"/>
      <c r="ABM150" s="284"/>
      <c r="ABN150" s="284"/>
      <c r="ABO150" s="284"/>
      <c r="ABP150" s="284"/>
      <c r="ABQ150" s="284"/>
      <c r="ABR150" s="284"/>
      <c r="ABS150" s="284"/>
      <c r="ABT150" s="284"/>
      <c r="ABU150" s="284"/>
      <c r="ABV150" s="284"/>
      <c r="ABW150" s="284"/>
      <c r="ABX150" s="284"/>
      <c r="ABY150" s="284"/>
      <c r="ABZ150" s="284"/>
      <c r="ACA150" s="284"/>
      <c r="ACB150" s="284"/>
      <c r="ACC150" s="284"/>
      <c r="ACD150" s="284"/>
      <c r="ACE150" s="284"/>
      <c r="ACF150" s="284"/>
      <c r="ACG150" s="284"/>
      <c r="ACH150" s="284"/>
      <c r="ACI150" s="284"/>
      <c r="ACJ150" s="284"/>
      <c r="ACK150" s="284"/>
      <c r="ACL150" s="284"/>
      <c r="ACM150" s="284"/>
      <c r="ACN150" s="284"/>
      <c r="ACO150" s="284"/>
      <c r="ACP150" s="284"/>
      <c r="ACQ150" s="284"/>
      <c r="ACR150" s="284"/>
      <c r="ACS150" s="284"/>
      <c r="ACT150" s="284"/>
      <c r="ACU150" s="284"/>
      <c r="ACV150" s="284"/>
      <c r="ACW150" s="284"/>
      <c r="ACX150" s="284"/>
      <c r="ACY150" s="284"/>
      <c r="ACZ150" s="284"/>
      <c r="ADA150" s="284"/>
      <c r="ADB150" s="284"/>
      <c r="ADC150" s="284"/>
      <c r="ADD150" s="284"/>
      <c r="ADE150" s="284"/>
      <c r="ADF150" s="284"/>
      <c r="ADG150" s="284"/>
      <c r="ADH150" s="284"/>
      <c r="ADI150" s="284"/>
      <c r="ADJ150" s="284"/>
      <c r="ADK150" s="284"/>
      <c r="ADL150" s="284"/>
      <c r="ADM150" s="284"/>
      <c r="ADN150" s="284"/>
      <c r="ADO150" s="284"/>
      <c r="ADP150" s="284"/>
      <c r="ADQ150" s="284"/>
      <c r="ADR150" s="284"/>
      <c r="ADS150" s="284"/>
      <c r="ADT150" s="284"/>
      <c r="ADU150" s="284"/>
      <c r="ADV150" s="284"/>
      <c r="ADW150" s="284"/>
      <c r="ADX150" s="284"/>
      <c r="ADY150" s="284"/>
      <c r="ADZ150" s="284"/>
      <c r="AEA150" s="284"/>
      <c r="AEB150" s="284"/>
      <c r="AEC150" s="284"/>
      <c r="AED150" s="284"/>
      <c r="AEE150" s="284"/>
      <c r="AEF150" s="284"/>
      <c r="AEG150" s="284"/>
      <c r="AEH150" s="284"/>
      <c r="AEI150" s="284"/>
      <c r="AEJ150" s="284"/>
      <c r="AEK150" s="284"/>
      <c r="AEL150" s="284"/>
      <c r="AEM150" s="284"/>
      <c r="AEN150" s="284"/>
      <c r="AEO150" s="284"/>
      <c r="AEP150" s="284"/>
      <c r="AEQ150" s="284"/>
      <c r="AER150" s="284"/>
      <c r="AES150" s="284"/>
      <c r="AET150" s="284"/>
      <c r="AEU150" s="284"/>
      <c r="AEV150" s="284"/>
      <c r="AEW150" s="284"/>
      <c r="AEX150" s="284"/>
      <c r="AEY150" s="284"/>
      <c r="AEZ150" s="284"/>
      <c r="AFA150" s="284"/>
      <c r="AFB150" s="284"/>
      <c r="AFC150" s="284"/>
      <c r="AFD150" s="284"/>
      <c r="AFE150" s="284"/>
      <c r="AFF150" s="284"/>
      <c r="AFG150" s="284"/>
      <c r="AFH150" s="284"/>
      <c r="AFI150" s="284"/>
      <c r="AFJ150" s="284"/>
      <c r="AFK150" s="284"/>
      <c r="AFL150" s="284"/>
      <c r="AFM150" s="284"/>
      <c r="AFN150" s="284"/>
      <c r="AFO150" s="284"/>
      <c r="AFP150" s="284"/>
      <c r="AFQ150" s="284"/>
      <c r="AFR150" s="284"/>
      <c r="AFS150" s="284"/>
      <c r="AFT150" s="284"/>
      <c r="AFU150" s="284"/>
      <c r="AFV150" s="284"/>
      <c r="AFW150" s="284"/>
      <c r="AFX150" s="284"/>
      <c r="AFY150" s="284"/>
      <c r="AFZ150" s="284"/>
      <c r="AGA150" s="284"/>
      <c r="AGB150" s="284"/>
      <c r="AGC150" s="284"/>
      <c r="AGD150" s="284"/>
      <c r="AGE150" s="284"/>
      <c r="AGF150" s="284"/>
      <c r="AGG150" s="284"/>
      <c r="AGH150" s="284"/>
      <c r="AGI150" s="284"/>
      <c r="AGJ150" s="284"/>
      <c r="AGK150" s="284"/>
      <c r="AGL150" s="284"/>
      <c r="AGM150" s="284"/>
      <c r="AGN150" s="284"/>
      <c r="AGO150" s="284"/>
      <c r="AGP150" s="284"/>
      <c r="AGQ150" s="284"/>
      <c r="AGR150" s="284"/>
      <c r="AGS150" s="284"/>
      <c r="AGT150" s="284"/>
      <c r="AGU150" s="284"/>
      <c r="AGV150" s="284"/>
      <c r="AGW150" s="284"/>
      <c r="AGX150" s="284"/>
      <c r="AGY150" s="284"/>
      <c r="AGZ150" s="284"/>
      <c r="AHA150" s="284"/>
      <c r="AHB150" s="284"/>
      <c r="AHC150" s="284"/>
      <c r="AHD150" s="284"/>
      <c r="AHE150" s="284"/>
      <c r="AHF150" s="284"/>
      <c r="AHG150" s="284"/>
      <c r="AHH150" s="284"/>
      <c r="AHI150" s="284"/>
      <c r="AHJ150" s="284"/>
      <c r="AHK150" s="284"/>
      <c r="AHL150" s="284"/>
      <c r="AHM150" s="284"/>
      <c r="AHN150" s="284"/>
      <c r="AHO150" s="284"/>
      <c r="AHP150" s="284"/>
      <c r="AHQ150" s="284"/>
      <c r="AHR150" s="284"/>
      <c r="AHS150" s="284"/>
      <c r="AHT150" s="284"/>
      <c r="AHU150" s="284"/>
      <c r="AHV150" s="284"/>
      <c r="AHW150" s="284"/>
      <c r="AHX150" s="284"/>
      <c r="AHY150" s="284"/>
      <c r="AHZ150" s="284"/>
      <c r="AIA150" s="284"/>
      <c r="AIB150" s="284"/>
      <c r="AIC150" s="284"/>
      <c r="AID150" s="284"/>
      <c r="AIE150" s="284"/>
      <c r="AIF150" s="284"/>
      <c r="AIG150" s="284"/>
      <c r="AIH150" s="284"/>
      <c r="AII150" s="284"/>
      <c r="AIJ150" s="284"/>
      <c r="AIK150" s="284"/>
      <c r="AIL150" s="284"/>
      <c r="AIM150" s="284"/>
      <c r="AIN150" s="284"/>
      <c r="AIO150" s="284"/>
      <c r="AIP150" s="284"/>
      <c r="AIQ150" s="284"/>
      <c r="AIR150" s="284"/>
      <c r="AIS150" s="284"/>
      <c r="AIT150" s="284"/>
      <c r="AIU150" s="284"/>
      <c r="AIV150" s="284"/>
      <c r="AIW150" s="284"/>
      <c r="AIX150" s="284"/>
      <c r="AIY150" s="284"/>
      <c r="AIZ150" s="284"/>
      <c r="AJA150" s="284"/>
      <c r="AJB150" s="284"/>
      <c r="AJC150" s="284"/>
      <c r="AJD150" s="284"/>
      <c r="AJE150" s="284"/>
      <c r="AJF150" s="284"/>
      <c r="AJG150" s="284"/>
      <c r="AJH150" s="284"/>
      <c r="AJI150" s="284"/>
      <c r="AJJ150" s="284"/>
      <c r="AJK150" s="284"/>
      <c r="AJL150" s="284"/>
      <c r="AJM150" s="284"/>
      <c r="AJN150" s="284"/>
      <c r="AJO150" s="284"/>
      <c r="AJP150" s="284"/>
      <c r="AJQ150" s="284"/>
      <c r="AJR150" s="284"/>
      <c r="AJS150" s="284"/>
      <c r="AJT150" s="284"/>
      <c r="AJU150" s="284"/>
      <c r="AJV150" s="284"/>
      <c r="AJW150" s="284"/>
      <c r="AJX150" s="284"/>
      <c r="AJY150" s="284"/>
      <c r="AJZ150" s="284"/>
      <c r="AKA150" s="284"/>
      <c r="AKB150" s="284"/>
      <c r="AKC150" s="284"/>
      <c r="AKD150" s="284"/>
      <c r="AKE150" s="284"/>
      <c r="AKF150" s="284"/>
      <c r="AKG150" s="284"/>
      <c r="AKH150" s="284"/>
      <c r="AKI150" s="284"/>
      <c r="AKJ150" s="284"/>
      <c r="AKK150" s="284"/>
      <c r="AKL150" s="284"/>
      <c r="AKM150" s="284"/>
      <c r="AKN150" s="284"/>
      <c r="AKO150" s="284"/>
      <c r="AKP150" s="284"/>
      <c r="AKQ150" s="284"/>
      <c r="AKR150" s="284"/>
      <c r="AKS150" s="284"/>
      <c r="AKT150" s="284"/>
      <c r="AKU150" s="284"/>
      <c r="AKV150" s="284"/>
      <c r="AKW150" s="284"/>
      <c r="AKX150" s="284"/>
      <c r="AKY150" s="284"/>
      <c r="AKZ150" s="284"/>
      <c r="ALA150" s="284"/>
      <c r="ALB150" s="284"/>
      <c r="ALC150" s="284"/>
      <c r="ALD150" s="284"/>
      <c r="ALE150" s="284"/>
      <c r="ALF150" s="284"/>
      <c r="ALG150" s="284"/>
      <c r="ALH150" s="284"/>
      <c r="ALI150" s="284"/>
      <c r="ALJ150" s="284"/>
      <c r="ALK150" s="284"/>
      <c r="ALL150" s="284"/>
      <c r="ALM150" s="284"/>
      <c r="ALN150" s="284"/>
      <c r="ALO150" s="284"/>
      <c r="ALP150" s="284"/>
      <c r="ALQ150" s="284"/>
      <c r="ALR150" s="284"/>
      <c r="ALS150" s="284"/>
      <c r="ALT150" s="284"/>
      <c r="ALU150" s="284"/>
      <c r="ALV150" s="284"/>
      <c r="ALW150" s="284"/>
      <c r="ALX150" s="284"/>
      <c r="ALY150" s="284"/>
      <c r="ALZ150" s="284"/>
      <c r="AMA150" s="284"/>
      <c r="AMB150" s="284"/>
      <c r="AMC150" s="284"/>
      <c r="AMD150" s="284"/>
      <c r="AME150" s="284"/>
      <c r="AMF150" s="284"/>
      <c r="AMG150" s="284"/>
      <c r="AMH150" s="284"/>
      <c r="AMI150" s="284"/>
      <c r="AMJ150" s="284"/>
      <c r="AMK150" s="284"/>
      <c r="AML150" s="284"/>
      <c r="AMM150" s="284"/>
      <c r="AMN150" s="284"/>
      <c r="AMO150" s="284"/>
      <c r="AMP150" s="284"/>
      <c r="AMQ150" s="284"/>
      <c r="AMR150" s="284"/>
      <c r="AMS150" s="284"/>
      <c r="AMT150" s="284"/>
      <c r="AMU150" s="284"/>
      <c r="AMV150" s="284"/>
      <c r="AMW150" s="284"/>
      <c r="AMX150" s="284"/>
      <c r="AMY150" s="284"/>
      <c r="AMZ150" s="284"/>
      <c r="ANA150" s="284"/>
      <c r="ANB150" s="284"/>
      <c r="ANC150" s="284"/>
      <c r="AND150" s="284"/>
      <c r="ANE150" s="284"/>
      <c r="ANF150" s="284"/>
      <c r="ANG150" s="284"/>
      <c r="ANH150" s="284"/>
      <c r="ANI150" s="284"/>
      <c r="ANJ150" s="284"/>
      <c r="ANK150" s="284"/>
      <c r="ANL150" s="284"/>
      <c r="ANM150" s="284"/>
      <c r="ANN150" s="284"/>
      <c r="ANO150" s="284"/>
      <c r="ANP150" s="284"/>
      <c r="ANQ150" s="284"/>
      <c r="ANR150" s="284"/>
      <c r="ANS150" s="284"/>
      <c r="ANT150" s="284"/>
      <c r="ANU150" s="284"/>
      <c r="ANV150" s="284"/>
      <c r="ANW150" s="284"/>
      <c r="ANX150" s="284"/>
      <c r="ANY150" s="284"/>
      <c r="ANZ150" s="284"/>
      <c r="AOA150" s="284"/>
      <c r="AOB150" s="284"/>
      <c r="AOC150" s="284"/>
      <c r="AOD150" s="284"/>
      <c r="AOE150" s="284"/>
      <c r="AOF150" s="284"/>
      <c r="AOG150" s="284"/>
      <c r="AOH150" s="284"/>
      <c r="AOI150" s="284"/>
      <c r="AOJ150" s="284"/>
      <c r="AOK150" s="284"/>
      <c r="AOL150" s="284"/>
      <c r="AOM150" s="284"/>
      <c r="AON150" s="284"/>
      <c r="AOO150" s="284"/>
      <c r="AOP150" s="284"/>
      <c r="AOQ150" s="284"/>
      <c r="AOR150" s="284"/>
      <c r="AOS150" s="284"/>
      <c r="AOT150" s="284"/>
      <c r="AOU150" s="284"/>
      <c r="AOV150" s="284"/>
      <c r="AOW150" s="284"/>
      <c r="AOX150" s="284"/>
      <c r="AOY150" s="284"/>
      <c r="AOZ150" s="284"/>
      <c r="APA150" s="284"/>
      <c r="APB150" s="284"/>
      <c r="APC150" s="284"/>
      <c r="APD150" s="284"/>
      <c r="APE150" s="284"/>
      <c r="APF150" s="284"/>
      <c r="APG150" s="284"/>
      <c r="APH150" s="284"/>
      <c r="API150" s="284"/>
      <c r="APJ150" s="284"/>
      <c r="APK150" s="284"/>
      <c r="APL150" s="284"/>
      <c r="APM150" s="284"/>
      <c r="APN150" s="284"/>
      <c r="APO150" s="284"/>
      <c r="APP150" s="284"/>
      <c r="APQ150" s="284"/>
      <c r="APR150" s="284"/>
      <c r="APS150" s="284"/>
      <c r="APT150" s="284"/>
      <c r="APU150" s="284"/>
      <c r="APV150" s="284"/>
      <c r="APW150" s="284"/>
      <c r="APX150" s="284"/>
      <c r="APY150" s="284"/>
      <c r="APZ150" s="284"/>
      <c r="AQA150" s="284"/>
      <c r="AQB150" s="284"/>
      <c r="AQC150" s="284"/>
      <c r="AQD150" s="284"/>
      <c r="AQE150" s="284"/>
      <c r="AQF150" s="284"/>
      <c r="AQG150" s="284"/>
      <c r="AQH150" s="284"/>
      <c r="AQI150" s="284"/>
      <c r="AQJ150" s="284"/>
      <c r="AQK150" s="284"/>
      <c r="AQL150" s="284"/>
      <c r="AQM150" s="284"/>
      <c r="AQN150" s="284"/>
      <c r="AQO150" s="284"/>
      <c r="AQP150" s="284"/>
      <c r="AQQ150" s="284"/>
      <c r="AQR150" s="284"/>
      <c r="AQS150" s="284"/>
      <c r="AQT150" s="284"/>
      <c r="AQU150" s="284"/>
      <c r="AQV150" s="284"/>
      <c r="AQW150" s="284"/>
      <c r="AQX150" s="284"/>
      <c r="AQY150" s="284"/>
      <c r="AQZ150" s="284"/>
      <c r="ARA150" s="284"/>
      <c r="ARB150" s="284"/>
      <c r="ARC150" s="284"/>
      <c r="ARD150" s="284"/>
      <c r="ARE150" s="284"/>
      <c r="ARF150" s="284"/>
      <c r="ARG150" s="284"/>
      <c r="ARH150" s="284"/>
      <c r="ARI150" s="284"/>
      <c r="ARJ150" s="284"/>
      <c r="ARK150" s="284"/>
      <c r="ARL150" s="284"/>
      <c r="ARM150" s="284"/>
      <c r="ARN150" s="284"/>
      <c r="ARO150" s="284"/>
      <c r="ARP150" s="284"/>
      <c r="ARQ150" s="284"/>
      <c r="ARR150" s="284"/>
      <c r="ARS150" s="284"/>
      <c r="ART150" s="284"/>
      <c r="ARU150" s="284"/>
      <c r="ARV150" s="284"/>
      <c r="ARW150" s="284"/>
      <c r="ARX150" s="284"/>
      <c r="ARY150" s="284"/>
      <c r="ARZ150" s="284"/>
      <c r="ASA150" s="284"/>
      <c r="ASB150" s="284"/>
      <c r="ASC150" s="284"/>
      <c r="ASD150" s="284"/>
      <c r="ASE150" s="284"/>
      <c r="ASF150" s="284"/>
      <c r="ASG150" s="284"/>
      <c r="ASH150" s="284"/>
      <c r="ASI150" s="284"/>
      <c r="ASJ150" s="284"/>
      <c r="ASK150" s="284"/>
      <c r="ASL150" s="284"/>
      <c r="ASM150" s="284"/>
      <c r="ASN150" s="284"/>
      <c r="ASO150" s="284"/>
      <c r="ASP150" s="284"/>
      <c r="ASQ150" s="284"/>
      <c r="ASR150" s="284"/>
      <c r="ASS150" s="284"/>
      <c r="AST150" s="284"/>
      <c r="ASU150" s="284"/>
      <c r="ASV150" s="284"/>
      <c r="ASW150" s="284"/>
      <c r="ASX150" s="284"/>
      <c r="ASY150" s="284"/>
      <c r="ASZ150" s="284"/>
      <c r="ATA150" s="284"/>
      <c r="ATB150" s="284"/>
      <c r="ATC150" s="284"/>
      <c r="ATD150" s="284"/>
      <c r="ATE150" s="284"/>
      <c r="ATF150" s="284"/>
      <c r="ATG150" s="284"/>
      <c r="ATH150" s="284"/>
      <c r="ATI150" s="284"/>
      <c r="ATJ150" s="284"/>
      <c r="ATK150" s="284"/>
      <c r="ATL150" s="284"/>
      <c r="ATM150" s="284"/>
      <c r="ATN150" s="284"/>
      <c r="ATO150" s="284"/>
      <c r="ATP150" s="284"/>
      <c r="ATQ150" s="284"/>
      <c r="ATR150" s="284"/>
      <c r="ATS150" s="284"/>
      <c r="ATT150" s="284"/>
      <c r="ATU150" s="284"/>
      <c r="ATV150" s="284"/>
      <c r="ATW150" s="284"/>
      <c r="ATX150" s="284"/>
      <c r="ATY150" s="284"/>
      <c r="ATZ150" s="284"/>
      <c r="AUA150" s="284"/>
      <c r="AUB150" s="284"/>
      <c r="AUC150" s="284"/>
      <c r="AUD150" s="284"/>
      <c r="AUE150" s="284"/>
      <c r="AUF150" s="284"/>
      <c r="AUG150" s="284"/>
      <c r="AUH150" s="284"/>
      <c r="AUI150" s="284"/>
      <c r="AUJ150" s="284"/>
      <c r="AUK150" s="284"/>
      <c r="AUL150" s="284"/>
      <c r="AUM150" s="284"/>
      <c r="AUN150" s="284"/>
      <c r="AUO150" s="284"/>
      <c r="AUP150" s="284"/>
      <c r="AUQ150" s="284"/>
      <c r="AUR150" s="284"/>
      <c r="AUS150" s="284"/>
      <c r="AUT150" s="284"/>
      <c r="AUU150" s="284"/>
      <c r="AUV150" s="284"/>
      <c r="AUW150" s="284"/>
      <c r="AUX150" s="284"/>
      <c r="AUY150" s="284"/>
      <c r="AUZ150" s="284"/>
      <c r="AVA150" s="284"/>
      <c r="AVB150" s="284"/>
      <c r="AVC150" s="284"/>
      <c r="AVD150" s="284"/>
      <c r="AVE150" s="284"/>
      <c r="AVF150" s="284"/>
      <c r="AVG150" s="284"/>
      <c r="AVH150" s="284"/>
      <c r="AVI150" s="284"/>
      <c r="AVJ150" s="284"/>
      <c r="AVK150" s="284"/>
      <c r="AVL150" s="284"/>
      <c r="AVM150" s="284"/>
      <c r="AVN150" s="284"/>
      <c r="AVO150" s="284"/>
      <c r="AVP150" s="284"/>
      <c r="AVQ150" s="284"/>
      <c r="AVR150" s="284"/>
      <c r="AVS150" s="284"/>
      <c r="AVT150" s="284"/>
      <c r="AVU150" s="284"/>
      <c r="AVV150" s="284"/>
      <c r="AVW150" s="284"/>
      <c r="AVX150" s="284"/>
      <c r="AVY150" s="284"/>
      <c r="AVZ150" s="284"/>
      <c r="AWA150" s="284"/>
      <c r="AWB150" s="284"/>
      <c r="AWC150" s="284"/>
      <c r="AWD150" s="284"/>
      <c r="AWE150" s="284"/>
      <c r="AWF150" s="284"/>
      <c r="AWG150" s="284"/>
      <c r="AWH150" s="284"/>
      <c r="AWI150" s="284"/>
      <c r="AWJ150" s="284"/>
      <c r="AWK150" s="284"/>
      <c r="AWL150" s="284"/>
      <c r="AWM150" s="284"/>
      <c r="AWN150" s="284"/>
      <c r="AWO150" s="284"/>
      <c r="AWP150" s="284"/>
      <c r="AWQ150" s="284"/>
      <c r="AWR150" s="284"/>
      <c r="AWS150" s="284"/>
      <c r="AWT150" s="284"/>
      <c r="AWU150" s="284"/>
      <c r="AWV150" s="284"/>
      <c r="AWW150" s="284"/>
      <c r="AWX150" s="284"/>
      <c r="AWY150" s="284"/>
      <c r="AWZ150" s="284"/>
      <c r="AXA150" s="284"/>
      <c r="AXB150" s="284"/>
      <c r="AXC150" s="284"/>
      <c r="AXD150" s="284"/>
      <c r="AXE150" s="284"/>
      <c r="AXF150" s="284"/>
      <c r="AXG150" s="284"/>
      <c r="AXH150" s="284"/>
      <c r="AXI150" s="284"/>
      <c r="AXJ150" s="284"/>
      <c r="AXK150" s="284"/>
      <c r="AXL150" s="284"/>
      <c r="AXM150" s="284"/>
      <c r="AXN150" s="284"/>
      <c r="AXO150" s="284"/>
      <c r="AXP150" s="284"/>
      <c r="AXQ150" s="284"/>
      <c r="AXR150" s="284"/>
      <c r="AXS150" s="284"/>
      <c r="AXT150" s="284"/>
      <c r="AXU150" s="284"/>
      <c r="AXV150" s="284"/>
      <c r="AXW150" s="284"/>
      <c r="AXX150" s="284"/>
      <c r="AXY150" s="284"/>
      <c r="AXZ150" s="284"/>
      <c r="AYA150" s="284"/>
      <c r="AYB150" s="284"/>
      <c r="AYC150" s="284"/>
      <c r="AYD150" s="284"/>
      <c r="AYE150" s="284"/>
      <c r="AYF150" s="284"/>
      <c r="AYG150" s="284"/>
      <c r="AYH150" s="284"/>
      <c r="AYI150" s="284"/>
      <c r="AYJ150" s="284"/>
      <c r="AYK150" s="284"/>
      <c r="AYL150" s="284"/>
      <c r="AYM150" s="284"/>
      <c r="AYN150" s="284"/>
      <c r="AYO150" s="284"/>
      <c r="AYP150" s="284"/>
      <c r="AYQ150" s="284"/>
      <c r="AYR150" s="284"/>
      <c r="AYS150" s="284"/>
      <c r="AYT150" s="284"/>
      <c r="AYU150" s="284"/>
      <c r="AYV150" s="284"/>
      <c r="AYW150" s="284"/>
      <c r="AYX150" s="284"/>
      <c r="AYY150" s="284"/>
      <c r="AYZ150" s="284"/>
      <c r="AZA150" s="284"/>
      <c r="AZB150" s="284"/>
      <c r="AZC150" s="284"/>
      <c r="AZD150" s="284"/>
      <c r="AZE150" s="284"/>
      <c r="AZF150" s="284"/>
      <c r="AZG150" s="284"/>
      <c r="AZH150" s="284"/>
      <c r="AZI150" s="284"/>
      <c r="AZJ150" s="284"/>
      <c r="AZK150" s="284"/>
      <c r="AZL150" s="284"/>
      <c r="AZM150" s="284"/>
      <c r="AZN150" s="284"/>
      <c r="AZO150" s="284"/>
      <c r="AZP150" s="284"/>
      <c r="AZQ150" s="284"/>
      <c r="AZR150" s="284"/>
      <c r="AZS150" s="284"/>
      <c r="AZT150" s="284"/>
      <c r="AZU150" s="284"/>
      <c r="AZV150" s="284"/>
      <c r="AZW150" s="284"/>
      <c r="AZX150" s="284"/>
      <c r="AZY150" s="284"/>
      <c r="AZZ150" s="284"/>
      <c r="BAA150" s="284"/>
      <c r="BAB150" s="284"/>
      <c r="BAC150" s="284"/>
      <c r="BAD150" s="284"/>
      <c r="BAE150" s="284"/>
      <c r="BAF150" s="284"/>
      <c r="BAG150" s="284"/>
      <c r="BAH150" s="284"/>
      <c r="BAI150" s="284"/>
      <c r="BAJ150" s="284"/>
      <c r="BAK150" s="284"/>
      <c r="BAL150" s="284"/>
      <c r="BAM150" s="284"/>
      <c r="BAN150" s="284"/>
      <c r="BAO150" s="284"/>
      <c r="BAP150" s="284"/>
      <c r="BAQ150" s="284"/>
      <c r="BAR150" s="284"/>
      <c r="BAS150" s="284"/>
      <c r="BAT150" s="284"/>
      <c r="BAU150" s="284"/>
      <c r="BAV150" s="284"/>
      <c r="BAW150" s="284"/>
      <c r="BAX150" s="284"/>
      <c r="BAY150" s="284"/>
      <c r="BAZ150" s="284"/>
      <c r="BBA150" s="284"/>
      <c r="BBB150" s="284"/>
      <c r="BBC150" s="284"/>
      <c r="BBD150" s="284"/>
      <c r="BBE150" s="284"/>
      <c r="BBF150" s="284"/>
      <c r="BBG150" s="284"/>
      <c r="BBH150" s="284"/>
      <c r="BBI150" s="284"/>
      <c r="BBJ150" s="284"/>
      <c r="BBK150" s="284"/>
      <c r="BBL150" s="284"/>
      <c r="BBM150" s="284"/>
      <c r="BBN150" s="284"/>
      <c r="BBO150" s="284"/>
      <c r="BBP150" s="284"/>
      <c r="BBQ150" s="284"/>
      <c r="BBR150" s="284"/>
      <c r="BBS150" s="284"/>
      <c r="BBT150" s="284"/>
      <c r="BBU150" s="284"/>
      <c r="BBV150" s="284"/>
      <c r="BBW150" s="284"/>
      <c r="BBX150" s="284"/>
      <c r="BBY150" s="284"/>
      <c r="BBZ150" s="284"/>
      <c r="BCA150" s="284"/>
      <c r="BCB150" s="284"/>
      <c r="BCC150" s="284"/>
      <c r="BCD150" s="284"/>
      <c r="BCE150" s="284"/>
      <c r="BCF150" s="284"/>
      <c r="BCG150" s="284"/>
      <c r="BCH150" s="284"/>
      <c r="BCI150" s="284"/>
      <c r="BCJ150" s="284"/>
      <c r="BCK150" s="284"/>
      <c r="BCL150" s="284"/>
      <c r="BCM150" s="284"/>
      <c r="BCN150" s="284"/>
      <c r="BCO150" s="284"/>
      <c r="BCP150" s="284"/>
      <c r="BCQ150" s="284"/>
      <c r="BCR150" s="284"/>
      <c r="BCS150" s="284"/>
      <c r="BCT150" s="284"/>
      <c r="BCU150" s="284"/>
      <c r="BCV150" s="284"/>
      <c r="BCW150" s="284"/>
      <c r="BCX150" s="284"/>
      <c r="BCY150" s="284"/>
      <c r="BCZ150" s="284"/>
      <c r="BDA150" s="284"/>
      <c r="BDB150" s="284"/>
      <c r="BDC150" s="284"/>
      <c r="BDD150" s="284"/>
      <c r="BDE150" s="284"/>
      <c r="BDF150" s="284"/>
      <c r="BDG150" s="284"/>
      <c r="BDH150" s="284"/>
      <c r="BDI150" s="284"/>
      <c r="BDJ150" s="284"/>
      <c r="BDK150" s="284"/>
      <c r="BDL150" s="284"/>
      <c r="BDM150" s="284"/>
      <c r="BDN150" s="284"/>
      <c r="BDO150" s="284"/>
      <c r="BDP150" s="284"/>
      <c r="BDQ150" s="284"/>
      <c r="BDR150" s="284"/>
      <c r="BDS150" s="284"/>
      <c r="BDT150" s="284"/>
      <c r="BDU150" s="284"/>
      <c r="BDV150" s="284"/>
      <c r="BDW150" s="284"/>
      <c r="BDX150" s="284"/>
      <c r="BDY150" s="284"/>
      <c r="BDZ150" s="284"/>
      <c r="BEA150" s="284"/>
      <c r="BEB150" s="284"/>
      <c r="BEC150" s="284"/>
      <c r="BED150" s="284"/>
      <c r="BEE150" s="284"/>
      <c r="BEF150" s="284"/>
      <c r="BEG150" s="284"/>
      <c r="BEH150" s="284"/>
      <c r="BEI150" s="284"/>
      <c r="BEJ150" s="284"/>
      <c r="BEK150" s="284"/>
      <c r="BEL150" s="284"/>
      <c r="BEM150" s="284"/>
      <c r="BEN150" s="284"/>
      <c r="BEO150" s="284"/>
      <c r="BEP150" s="284"/>
      <c r="BEQ150" s="284"/>
      <c r="BER150" s="284"/>
      <c r="BES150" s="284"/>
      <c r="BET150" s="284"/>
      <c r="BEU150" s="284"/>
      <c r="BEV150" s="284"/>
      <c r="BEW150" s="284"/>
      <c r="BEX150" s="284"/>
      <c r="BEY150" s="284"/>
      <c r="BEZ150" s="284"/>
      <c r="BFA150" s="284"/>
      <c r="BFB150" s="284"/>
      <c r="BFC150" s="284"/>
      <c r="BFD150" s="284"/>
      <c r="BFE150" s="284"/>
      <c r="BFF150" s="284"/>
      <c r="BFG150" s="284"/>
      <c r="BFH150" s="284"/>
      <c r="BFI150" s="284"/>
      <c r="BFJ150" s="284"/>
      <c r="BFK150" s="284"/>
      <c r="BFL150" s="284"/>
      <c r="BFM150" s="284"/>
      <c r="BFN150" s="284"/>
      <c r="BFO150" s="284"/>
      <c r="BFP150" s="284"/>
      <c r="BFQ150" s="284"/>
      <c r="BFR150" s="284"/>
      <c r="BFS150" s="284"/>
      <c r="BFT150" s="284"/>
      <c r="BFU150" s="284"/>
      <c r="BFV150" s="284"/>
      <c r="BFW150" s="284"/>
      <c r="BFX150" s="284"/>
      <c r="BFY150" s="284"/>
      <c r="BFZ150" s="284"/>
      <c r="BGA150" s="284"/>
      <c r="BGB150" s="284"/>
      <c r="BGC150" s="284"/>
      <c r="BGD150" s="284"/>
      <c r="BGE150" s="284"/>
      <c r="BGF150" s="284"/>
      <c r="BGG150" s="284"/>
      <c r="BGH150" s="284"/>
      <c r="BGI150" s="284"/>
      <c r="BGJ150" s="284"/>
      <c r="BGK150" s="284"/>
      <c r="BGL150" s="284"/>
      <c r="BGM150" s="284"/>
      <c r="BGN150" s="284"/>
      <c r="BGO150" s="284"/>
      <c r="BGP150" s="284"/>
      <c r="BGQ150" s="284"/>
      <c r="BGR150" s="284"/>
      <c r="BGS150" s="284"/>
      <c r="BGT150" s="284"/>
      <c r="BGU150" s="284"/>
      <c r="BGV150" s="284"/>
      <c r="BGW150" s="284"/>
      <c r="BGX150" s="284"/>
      <c r="BGY150" s="284"/>
      <c r="BGZ150" s="284"/>
      <c r="BHA150" s="284"/>
      <c r="BHB150" s="284"/>
      <c r="BHC150" s="284"/>
      <c r="BHD150" s="284"/>
      <c r="BHE150" s="284"/>
      <c r="BHF150" s="284"/>
      <c r="BHG150" s="284"/>
      <c r="BHH150" s="284"/>
      <c r="BHI150" s="284"/>
      <c r="BHJ150" s="284"/>
      <c r="BHK150" s="284"/>
      <c r="BHL150" s="284"/>
      <c r="BHM150" s="284"/>
      <c r="BHN150" s="284"/>
      <c r="BHO150" s="284"/>
      <c r="BHP150" s="284"/>
      <c r="BHQ150" s="284"/>
      <c r="BHR150" s="284"/>
      <c r="BHS150" s="284"/>
      <c r="BHT150" s="284"/>
      <c r="BHU150" s="284"/>
      <c r="BHV150" s="284"/>
      <c r="BHW150" s="284"/>
      <c r="BHX150" s="284"/>
      <c r="BHY150" s="284"/>
      <c r="BHZ150" s="284"/>
      <c r="BIA150" s="284"/>
      <c r="BIB150" s="284"/>
      <c r="BIC150" s="284"/>
      <c r="BID150" s="284"/>
      <c r="BIE150" s="284"/>
      <c r="BIF150" s="284"/>
      <c r="BIG150" s="284"/>
      <c r="BIH150" s="284"/>
      <c r="BII150" s="284"/>
      <c r="BIJ150" s="284"/>
      <c r="BIK150" s="284"/>
      <c r="BIL150" s="284"/>
      <c r="BIM150" s="284"/>
      <c r="BIN150" s="284"/>
      <c r="BIO150" s="284"/>
      <c r="BIP150" s="284"/>
      <c r="BIQ150" s="284"/>
      <c r="BIR150" s="284"/>
      <c r="BIS150" s="284"/>
      <c r="BIT150" s="284"/>
      <c r="BIU150" s="284"/>
      <c r="BIV150" s="284"/>
      <c r="BIW150" s="284"/>
      <c r="BIX150" s="284"/>
      <c r="BIY150" s="284"/>
      <c r="BIZ150" s="284"/>
      <c r="BJA150" s="284"/>
      <c r="BJB150" s="284"/>
      <c r="BJC150" s="284"/>
      <c r="BJD150" s="284"/>
      <c r="BJE150" s="284"/>
      <c r="BJF150" s="284"/>
      <c r="BJG150" s="284"/>
      <c r="BJH150" s="284"/>
      <c r="BJI150" s="284"/>
      <c r="BJJ150" s="284"/>
      <c r="BJK150" s="284"/>
      <c r="BJL150" s="284"/>
      <c r="BJM150" s="284"/>
      <c r="BJN150" s="284"/>
      <c r="BJO150" s="284"/>
      <c r="BJP150" s="284"/>
      <c r="BJQ150" s="284"/>
      <c r="BJR150" s="284"/>
      <c r="BJS150" s="284"/>
      <c r="BJT150" s="284"/>
      <c r="BJU150" s="284"/>
      <c r="BJV150" s="284"/>
      <c r="BJW150" s="284"/>
      <c r="BJX150" s="284"/>
      <c r="BJY150" s="284"/>
      <c r="BJZ150" s="284"/>
      <c r="BKA150" s="284"/>
      <c r="BKB150" s="284"/>
      <c r="BKC150" s="284"/>
      <c r="BKD150" s="284"/>
      <c r="BKE150" s="284"/>
      <c r="BKF150" s="284"/>
      <c r="BKG150" s="284"/>
      <c r="BKH150" s="284"/>
      <c r="BKI150" s="284"/>
      <c r="BKJ150" s="284"/>
      <c r="BKK150" s="284"/>
      <c r="BKL150" s="284"/>
      <c r="BKM150" s="284"/>
      <c r="BKN150" s="284"/>
      <c r="BKO150" s="284"/>
      <c r="BKP150" s="284"/>
      <c r="BKQ150" s="284"/>
      <c r="BKR150" s="284"/>
      <c r="BKS150" s="284"/>
      <c r="BKT150" s="284"/>
      <c r="BKU150" s="284"/>
      <c r="BKV150" s="284"/>
      <c r="BKW150" s="284"/>
      <c r="BKX150" s="284"/>
      <c r="BKY150" s="284"/>
      <c r="BKZ150" s="284"/>
      <c r="BLA150" s="284"/>
      <c r="BLB150" s="284"/>
      <c r="BLC150" s="284"/>
      <c r="BLD150" s="284"/>
      <c r="BLE150" s="284"/>
      <c r="BLF150" s="284"/>
      <c r="BLG150" s="284"/>
      <c r="BLH150" s="284"/>
      <c r="BLI150" s="284"/>
      <c r="BLJ150" s="284"/>
      <c r="BLK150" s="284"/>
      <c r="BLL150" s="284"/>
      <c r="BLM150" s="284"/>
      <c r="BLN150" s="284"/>
      <c r="BLO150" s="284"/>
      <c r="BLP150" s="284"/>
      <c r="BLQ150" s="284"/>
      <c r="BLR150" s="284"/>
      <c r="BLS150" s="284"/>
      <c r="BLT150" s="284"/>
      <c r="BLU150" s="284"/>
      <c r="BLV150" s="284"/>
      <c r="BLW150" s="284"/>
      <c r="BLX150" s="284"/>
      <c r="BLY150" s="284"/>
      <c r="BLZ150" s="284"/>
      <c r="BMA150" s="284"/>
      <c r="BMB150" s="284"/>
      <c r="BMC150" s="284"/>
      <c r="BMD150" s="284"/>
      <c r="BME150" s="284"/>
      <c r="BMF150" s="284"/>
      <c r="BMG150" s="284"/>
      <c r="BMH150" s="284"/>
      <c r="BMI150" s="284"/>
      <c r="BMJ150" s="284"/>
      <c r="BMK150" s="284"/>
      <c r="BML150" s="284"/>
      <c r="BMM150" s="284"/>
      <c r="BMN150" s="284"/>
      <c r="BMO150" s="284"/>
      <c r="BMP150" s="284"/>
      <c r="BMQ150" s="284"/>
      <c r="BMR150" s="284"/>
      <c r="BMS150" s="284"/>
      <c r="BMT150" s="284"/>
      <c r="BMU150" s="284"/>
      <c r="BMV150" s="284"/>
      <c r="BMW150" s="284"/>
      <c r="BMX150" s="284"/>
      <c r="BMY150" s="284"/>
      <c r="BMZ150" s="284"/>
      <c r="BNA150" s="284"/>
      <c r="BNB150" s="284"/>
      <c r="BNC150" s="284"/>
      <c r="BND150" s="284"/>
      <c r="BNE150" s="284"/>
      <c r="BNF150" s="284"/>
      <c r="BNG150" s="284"/>
      <c r="BNH150" s="284"/>
      <c r="BNI150" s="284"/>
      <c r="BNJ150" s="284"/>
      <c r="BNK150" s="284"/>
      <c r="BNL150" s="284"/>
      <c r="BNM150" s="284"/>
      <c r="BNN150" s="284"/>
      <c r="BNO150" s="284"/>
      <c r="BNP150" s="284"/>
      <c r="BNQ150" s="284"/>
      <c r="BNR150" s="284"/>
      <c r="BNS150" s="284"/>
      <c r="BNT150" s="284"/>
      <c r="BNU150" s="284"/>
      <c r="BNV150" s="284"/>
      <c r="BNW150" s="284"/>
      <c r="BNX150" s="284"/>
      <c r="BNY150" s="284"/>
      <c r="BNZ150" s="284"/>
      <c r="BOA150" s="284"/>
      <c r="BOB150" s="284"/>
      <c r="BOC150" s="284"/>
      <c r="BOD150" s="284"/>
      <c r="BOE150" s="284"/>
      <c r="BOF150" s="284"/>
      <c r="BOG150" s="284"/>
      <c r="BOH150" s="284"/>
      <c r="BOI150" s="284"/>
      <c r="BOJ150" s="284"/>
      <c r="BOK150" s="284"/>
      <c r="BOL150" s="284"/>
      <c r="BOM150" s="284"/>
      <c r="BON150" s="284"/>
      <c r="BOO150" s="284"/>
      <c r="BOP150" s="284"/>
      <c r="BOQ150" s="284"/>
      <c r="BOR150" s="284"/>
      <c r="BOS150" s="284"/>
      <c r="BOT150" s="284"/>
      <c r="BOU150" s="284"/>
      <c r="BOV150" s="284"/>
      <c r="BOW150" s="284"/>
      <c r="BOX150" s="284"/>
      <c r="BOY150" s="284"/>
      <c r="BOZ150" s="284"/>
      <c r="BPA150" s="284"/>
      <c r="BPB150" s="284"/>
      <c r="BPC150" s="284"/>
      <c r="BPD150" s="284"/>
      <c r="BPE150" s="284"/>
      <c r="BPF150" s="284"/>
      <c r="BPG150" s="284"/>
      <c r="BPH150" s="284"/>
      <c r="BPI150" s="284"/>
      <c r="BPJ150" s="284"/>
      <c r="BPK150" s="284"/>
      <c r="BPL150" s="284"/>
      <c r="BPM150" s="284"/>
      <c r="BPN150" s="284"/>
      <c r="BPO150" s="284"/>
      <c r="BPP150" s="284"/>
      <c r="BPQ150" s="284"/>
      <c r="BPR150" s="284"/>
      <c r="BPS150" s="284"/>
      <c r="BPT150" s="284"/>
      <c r="BPU150" s="284"/>
      <c r="BPV150" s="284"/>
      <c r="BPW150" s="284"/>
      <c r="BPX150" s="284"/>
      <c r="BPY150" s="284"/>
      <c r="BPZ150" s="284"/>
      <c r="BQA150" s="284"/>
      <c r="BQB150" s="284"/>
      <c r="BQC150" s="284"/>
      <c r="BQD150" s="284"/>
      <c r="BQE150" s="284"/>
      <c r="BQF150" s="284"/>
      <c r="BQG150" s="284"/>
      <c r="BQH150" s="284"/>
      <c r="BQI150" s="284"/>
      <c r="BQJ150" s="284"/>
      <c r="BQK150" s="284"/>
      <c r="BQL150" s="284"/>
      <c r="BQM150" s="284"/>
      <c r="BQN150" s="284"/>
      <c r="BQO150" s="284"/>
      <c r="BQP150" s="284"/>
      <c r="BQQ150" s="284"/>
      <c r="BQR150" s="284"/>
      <c r="BQS150" s="284"/>
      <c r="BQT150" s="284"/>
      <c r="BQU150" s="284"/>
      <c r="BQV150" s="284"/>
      <c r="BQW150" s="284"/>
      <c r="BQX150" s="284"/>
      <c r="BQY150" s="284"/>
      <c r="BQZ150" s="284"/>
      <c r="BRA150" s="284"/>
      <c r="BRB150" s="284"/>
      <c r="BRC150" s="284"/>
      <c r="BRD150" s="284"/>
      <c r="BRE150" s="284"/>
      <c r="BRF150" s="284"/>
      <c r="BRG150" s="284"/>
      <c r="BRH150" s="284"/>
      <c r="BRI150" s="284"/>
      <c r="BRJ150" s="284"/>
      <c r="BRK150" s="284"/>
      <c r="BRL150" s="284"/>
      <c r="BRM150" s="284"/>
      <c r="BRN150" s="284"/>
      <c r="BRO150" s="284"/>
      <c r="BRP150" s="284"/>
      <c r="BRQ150" s="284"/>
      <c r="BRR150" s="284"/>
      <c r="BRS150" s="284"/>
      <c r="BRT150" s="284"/>
      <c r="BRU150" s="284"/>
      <c r="BRV150" s="284"/>
      <c r="BRW150" s="284"/>
      <c r="BRX150" s="284"/>
      <c r="BRY150" s="284"/>
      <c r="BRZ150" s="284"/>
      <c r="BSA150" s="284"/>
      <c r="BSB150" s="284"/>
      <c r="BSC150" s="284"/>
      <c r="BSD150" s="284"/>
      <c r="BSE150" s="284"/>
      <c r="BSF150" s="284"/>
      <c r="BSG150" s="284"/>
      <c r="BSH150" s="284"/>
      <c r="BSI150" s="284"/>
      <c r="BSJ150" s="284"/>
      <c r="BSK150" s="284"/>
      <c r="BSL150" s="284"/>
      <c r="BSM150" s="284"/>
      <c r="BSN150" s="284"/>
      <c r="BSO150" s="284"/>
      <c r="BSP150" s="284"/>
      <c r="BSQ150" s="284"/>
      <c r="BSR150" s="284"/>
      <c r="BSS150" s="284"/>
      <c r="BST150" s="284"/>
      <c r="BSU150" s="284"/>
      <c r="BSV150" s="284"/>
      <c r="BSW150" s="284"/>
      <c r="BSX150" s="284"/>
      <c r="BSY150" s="284"/>
      <c r="BSZ150" s="284"/>
      <c r="BTA150" s="284"/>
      <c r="BTB150" s="284"/>
      <c r="BTC150" s="284"/>
      <c r="BTD150" s="284"/>
      <c r="BTE150" s="284"/>
      <c r="BTF150" s="284"/>
      <c r="BTG150" s="284"/>
      <c r="BTH150" s="284"/>
      <c r="BTI150" s="284"/>
      <c r="BTJ150" s="284"/>
      <c r="BTK150" s="284"/>
      <c r="BTL150" s="284"/>
      <c r="BTM150" s="284"/>
      <c r="BTN150" s="284"/>
      <c r="BTO150" s="284"/>
      <c r="BTP150" s="284"/>
      <c r="BTQ150" s="284"/>
      <c r="BTR150" s="284"/>
      <c r="BTS150" s="284"/>
      <c r="BTT150" s="284"/>
      <c r="BTU150" s="284"/>
      <c r="BTV150" s="284"/>
      <c r="BTW150" s="284"/>
      <c r="BTX150" s="284"/>
      <c r="BTY150" s="284"/>
      <c r="BTZ150" s="284"/>
      <c r="BUA150" s="284"/>
      <c r="BUB150" s="284"/>
      <c r="BUC150" s="284"/>
      <c r="BUD150" s="284"/>
      <c r="BUE150" s="284"/>
      <c r="BUF150" s="284"/>
      <c r="BUG150" s="284"/>
      <c r="BUH150" s="284"/>
      <c r="BUI150" s="284"/>
      <c r="BUJ150" s="284"/>
      <c r="BUK150" s="284"/>
      <c r="BUL150" s="284"/>
      <c r="BUM150" s="284"/>
      <c r="BUN150" s="284"/>
      <c r="BUO150" s="284"/>
      <c r="BUP150" s="284"/>
      <c r="BUQ150" s="284"/>
      <c r="BUR150" s="284"/>
      <c r="BUS150" s="284"/>
      <c r="BUT150" s="284"/>
      <c r="BUU150" s="284"/>
      <c r="BUV150" s="284"/>
      <c r="BUW150" s="284"/>
      <c r="BUX150" s="284"/>
      <c r="BUY150" s="284"/>
      <c r="BUZ150" s="284"/>
      <c r="BVA150" s="284"/>
      <c r="BVB150" s="284"/>
      <c r="BVC150" s="284"/>
      <c r="BVD150" s="284"/>
      <c r="BVE150" s="284"/>
      <c r="BVF150" s="284"/>
      <c r="BVG150" s="284"/>
      <c r="BVH150" s="284"/>
      <c r="BVI150" s="284"/>
      <c r="BVJ150" s="284"/>
      <c r="BVK150" s="284"/>
      <c r="BVL150" s="284"/>
      <c r="BVM150" s="284"/>
      <c r="BVN150" s="284"/>
      <c r="BVO150" s="284"/>
      <c r="BVP150" s="284"/>
      <c r="BVQ150" s="284"/>
      <c r="BVR150" s="284"/>
      <c r="BVS150" s="284"/>
      <c r="BVT150" s="284"/>
      <c r="BVU150" s="284"/>
      <c r="BVV150" s="284"/>
      <c r="BVW150" s="284"/>
      <c r="BVX150" s="284"/>
      <c r="BVY150" s="284"/>
      <c r="BVZ150" s="284"/>
      <c r="BWA150" s="284"/>
      <c r="BWB150" s="284"/>
      <c r="BWC150" s="284"/>
      <c r="BWD150" s="284"/>
      <c r="BWE150" s="284"/>
      <c r="BWF150" s="284"/>
      <c r="BWG150" s="284"/>
      <c r="BWH150" s="284"/>
      <c r="BWI150" s="284"/>
      <c r="BWJ150" s="284"/>
      <c r="BWK150" s="284"/>
      <c r="BWL150" s="284"/>
      <c r="BWM150" s="284"/>
      <c r="BWN150" s="284"/>
      <c r="BWO150" s="284"/>
      <c r="BWP150" s="284"/>
      <c r="BWQ150" s="284"/>
      <c r="BWR150" s="284"/>
      <c r="BWS150" s="284"/>
      <c r="BWT150" s="284"/>
      <c r="BWU150" s="284"/>
      <c r="BWV150" s="284"/>
      <c r="BWW150" s="284"/>
      <c r="BWX150" s="284"/>
      <c r="BWY150" s="284"/>
      <c r="BWZ150" s="284"/>
      <c r="BXA150" s="284"/>
      <c r="BXB150" s="284"/>
      <c r="BXC150" s="284"/>
      <c r="BXD150" s="284"/>
      <c r="BXE150" s="284"/>
      <c r="BXF150" s="284"/>
      <c r="BXG150" s="284"/>
      <c r="BXH150" s="284"/>
      <c r="BXI150" s="284"/>
      <c r="BXJ150" s="284"/>
      <c r="BXK150" s="284"/>
      <c r="BXL150" s="284"/>
      <c r="BXM150" s="284"/>
      <c r="BXN150" s="284"/>
      <c r="BXO150" s="284"/>
      <c r="BXP150" s="284"/>
      <c r="BXQ150" s="284"/>
      <c r="BXR150" s="284"/>
      <c r="BXS150" s="284"/>
      <c r="BXT150" s="284"/>
      <c r="BXU150" s="284"/>
      <c r="BXV150" s="284"/>
      <c r="BXW150" s="284"/>
      <c r="BXX150" s="284"/>
      <c r="BXY150" s="284"/>
      <c r="BXZ150" s="284"/>
      <c r="BYA150" s="284"/>
      <c r="BYB150" s="284"/>
      <c r="BYC150" s="284"/>
      <c r="BYD150" s="284"/>
      <c r="BYE150" s="284"/>
      <c r="BYF150" s="284"/>
      <c r="BYG150" s="284"/>
      <c r="BYH150" s="284"/>
      <c r="BYI150" s="284"/>
      <c r="BYJ150" s="284"/>
      <c r="BYK150" s="284"/>
      <c r="BYL150" s="284"/>
      <c r="BYM150" s="284"/>
      <c r="BYN150" s="284"/>
      <c r="BYO150" s="284"/>
      <c r="BYP150" s="284"/>
      <c r="BYQ150" s="284"/>
      <c r="BYR150" s="284"/>
      <c r="BYS150" s="284"/>
      <c r="BYT150" s="284"/>
      <c r="BYU150" s="284"/>
      <c r="BYV150" s="284"/>
      <c r="BYW150" s="284"/>
      <c r="BYX150" s="284"/>
      <c r="BYY150" s="284"/>
      <c r="BYZ150" s="284"/>
      <c r="BZA150" s="284"/>
      <c r="BZB150" s="284"/>
      <c r="BZC150" s="284"/>
      <c r="BZD150" s="284"/>
      <c r="BZE150" s="284"/>
      <c r="BZF150" s="284"/>
      <c r="BZG150" s="284"/>
      <c r="BZH150" s="284"/>
      <c r="BZI150" s="284"/>
      <c r="BZJ150" s="284"/>
      <c r="BZK150" s="284"/>
      <c r="BZL150" s="284"/>
      <c r="BZM150" s="284"/>
      <c r="BZN150" s="284"/>
      <c r="BZO150" s="284"/>
      <c r="BZP150" s="284"/>
      <c r="BZQ150" s="284"/>
      <c r="BZR150" s="284"/>
      <c r="BZS150" s="284"/>
      <c r="BZT150" s="284"/>
      <c r="BZU150" s="284"/>
      <c r="BZV150" s="284"/>
      <c r="BZW150" s="284"/>
      <c r="BZX150" s="284"/>
      <c r="BZY150" s="284"/>
      <c r="BZZ150" s="284"/>
      <c r="CAA150" s="284"/>
      <c r="CAB150" s="284"/>
      <c r="CAC150" s="284"/>
      <c r="CAD150" s="284"/>
      <c r="CAE150" s="284"/>
      <c r="CAF150" s="284"/>
      <c r="CAG150" s="284"/>
      <c r="CAH150" s="284"/>
      <c r="CAI150" s="284"/>
      <c r="CAJ150" s="284"/>
      <c r="CAK150" s="284"/>
      <c r="CAL150" s="284"/>
      <c r="CAM150" s="284"/>
      <c r="CAN150" s="284"/>
      <c r="CAO150" s="284"/>
      <c r="CAP150" s="284"/>
      <c r="CAQ150" s="284"/>
      <c r="CAR150" s="284"/>
      <c r="CAS150" s="284"/>
      <c r="CAT150" s="284"/>
      <c r="CAU150" s="284"/>
      <c r="CAV150" s="284"/>
      <c r="CAW150" s="284"/>
      <c r="CAX150" s="284"/>
      <c r="CAY150" s="284"/>
      <c r="CAZ150" s="284"/>
      <c r="CBA150" s="284"/>
      <c r="CBB150" s="284"/>
      <c r="CBC150" s="284"/>
      <c r="CBD150" s="284"/>
      <c r="CBE150" s="284"/>
      <c r="CBF150" s="284"/>
      <c r="CBG150" s="284"/>
      <c r="CBH150" s="284"/>
      <c r="CBI150" s="284"/>
      <c r="CBJ150" s="284"/>
      <c r="CBK150" s="284"/>
      <c r="CBL150" s="284"/>
      <c r="CBM150" s="284"/>
      <c r="CBN150" s="284"/>
      <c r="CBO150" s="284"/>
      <c r="CBP150" s="284"/>
      <c r="CBQ150" s="284"/>
      <c r="CBR150" s="284"/>
      <c r="CBS150" s="284"/>
      <c r="CBT150" s="284"/>
      <c r="CBU150" s="284"/>
      <c r="CBV150" s="284"/>
      <c r="CBW150" s="284"/>
      <c r="CBX150" s="284"/>
      <c r="CBY150" s="284"/>
      <c r="CBZ150" s="284"/>
      <c r="CCA150" s="284"/>
      <c r="CCB150" s="284"/>
      <c r="CCC150" s="284"/>
      <c r="CCD150" s="284"/>
      <c r="CCE150" s="284"/>
      <c r="CCF150" s="284"/>
      <c r="CCG150" s="284"/>
      <c r="CCH150" s="284"/>
      <c r="CCI150" s="284"/>
      <c r="CCJ150" s="284"/>
      <c r="CCK150" s="284"/>
      <c r="CCL150" s="284"/>
      <c r="CCM150" s="284"/>
      <c r="CCN150" s="284"/>
      <c r="CCO150" s="284"/>
      <c r="CCP150" s="284"/>
      <c r="CCQ150" s="284"/>
      <c r="CCR150" s="284"/>
      <c r="CCS150" s="284"/>
      <c r="CCT150" s="284"/>
      <c r="CCU150" s="284"/>
      <c r="CCV150" s="284"/>
      <c r="CCW150" s="284"/>
      <c r="CCX150" s="284"/>
      <c r="CCY150" s="284"/>
      <c r="CCZ150" s="284"/>
      <c r="CDA150" s="284"/>
      <c r="CDB150" s="284"/>
      <c r="CDC150" s="284"/>
      <c r="CDD150" s="284"/>
      <c r="CDE150" s="284"/>
      <c r="CDF150" s="284"/>
      <c r="CDG150" s="284"/>
      <c r="CDH150" s="284"/>
      <c r="CDI150" s="284"/>
      <c r="CDJ150" s="284"/>
      <c r="CDK150" s="284"/>
      <c r="CDL150" s="284"/>
      <c r="CDM150" s="284"/>
      <c r="CDN150" s="284"/>
      <c r="CDO150" s="284"/>
      <c r="CDP150" s="284"/>
      <c r="CDQ150" s="284"/>
      <c r="CDR150" s="284"/>
      <c r="CDS150" s="284"/>
      <c r="CDT150" s="284"/>
      <c r="CDU150" s="284"/>
      <c r="CDV150" s="284"/>
      <c r="CDW150" s="284"/>
      <c r="CDX150" s="284"/>
      <c r="CDY150" s="284"/>
      <c r="CDZ150" s="284"/>
      <c r="CEA150" s="284"/>
      <c r="CEB150" s="284"/>
      <c r="CEC150" s="284"/>
      <c r="CED150" s="284"/>
      <c r="CEE150" s="284"/>
      <c r="CEF150" s="284"/>
      <c r="CEG150" s="284"/>
      <c r="CEH150" s="284"/>
      <c r="CEI150" s="284"/>
      <c r="CEJ150" s="284"/>
      <c r="CEK150" s="284"/>
      <c r="CEL150" s="284"/>
      <c r="CEM150" s="284"/>
      <c r="CEN150" s="284"/>
      <c r="CEO150" s="284"/>
      <c r="CEP150" s="284"/>
      <c r="CEQ150" s="284"/>
      <c r="CER150" s="284"/>
      <c r="CES150" s="284"/>
      <c r="CET150" s="284"/>
      <c r="CEU150" s="284"/>
      <c r="CEV150" s="284"/>
      <c r="CEW150" s="284"/>
      <c r="CEX150" s="284"/>
      <c r="CEY150" s="284"/>
      <c r="CEZ150" s="284"/>
      <c r="CFA150" s="284"/>
      <c r="CFB150" s="284"/>
      <c r="CFC150" s="284"/>
      <c r="CFD150" s="284"/>
      <c r="CFE150" s="284"/>
      <c r="CFF150" s="284"/>
      <c r="CFG150" s="284"/>
      <c r="CFH150" s="284"/>
      <c r="CFI150" s="284"/>
      <c r="CFJ150" s="284"/>
      <c r="CFK150" s="284"/>
      <c r="CFL150" s="284"/>
      <c r="CFM150" s="284"/>
      <c r="CFN150" s="284"/>
      <c r="CFO150" s="284"/>
      <c r="CFP150" s="284"/>
      <c r="CFQ150" s="284"/>
      <c r="CFR150" s="284"/>
      <c r="CFS150" s="284"/>
      <c r="CFT150" s="284"/>
      <c r="CFU150" s="284"/>
      <c r="CFV150" s="284"/>
      <c r="CFW150" s="284"/>
      <c r="CFX150" s="284"/>
      <c r="CFY150" s="284"/>
      <c r="CFZ150" s="284"/>
      <c r="CGA150" s="284"/>
      <c r="CGB150" s="284"/>
      <c r="CGC150" s="284"/>
      <c r="CGD150" s="284"/>
      <c r="CGE150" s="284"/>
      <c r="CGF150" s="284"/>
      <c r="CGG150" s="284"/>
      <c r="CGH150" s="284"/>
      <c r="CGI150" s="284"/>
      <c r="CGJ150" s="284"/>
      <c r="CGK150" s="284"/>
      <c r="CGL150" s="284"/>
      <c r="CGM150" s="284"/>
      <c r="CGN150" s="284"/>
      <c r="CGO150" s="284"/>
      <c r="CGP150" s="284"/>
      <c r="CGQ150" s="284"/>
      <c r="CGR150" s="284"/>
      <c r="CGS150" s="284"/>
      <c r="CGT150" s="284"/>
      <c r="CGU150" s="284"/>
      <c r="CGV150" s="284"/>
      <c r="CGW150" s="284"/>
      <c r="CGX150" s="284"/>
      <c r="CGY150" s="284"/>
      <c r="CGZ150" s="284"/>
      <c r="CHA150" s="284"/>
      <c r="CHB150" s="284"/>
      <c r="CHC150" s="284"/>
      <c r="CHD150" s="284"/>
      <c r="CHE150" s="284"/>
      <c r="CHF150" s="284"/>
      <c r="CHG150" s="284"/>
      <c r="CHH150" s="284"/>
      <c r="CHI150" s="284"/>
      <c r="CHJ150" s="284"/>
      <c r="CHK150" s="284"/>
      <c r="CHL150" s="284"/>
      <c r="CHM150" s="284"/>
      <c r="CHN150" s="284"/>
      <c r="CHO150" s="284"/>
      <c r="CHP150" s="284"/>
      <c r="CHQ150" s="284"/>
      <c r="CHR150" s="284"/>
      <c r="CHS150" s="284"/>
      <c r="CHT150" s="284"/>
      <c r="CHU150" s="284"/>
      <c r="CHV150" s="284"/>
      <c r="CHW150" s="284"/>
      <c r="CHX150" s="284"/>
      <c r="CHY150" s="284"/>
      <c r="CHZ150" s="284"/>
      <c r="CIA150" s="284"/>
      <c r="CIB150" s="284"/>
      <c r="CIC150" s="284"/>
      <c r="CID150" s="284"/>
      <c r="CIE150" s="284"/>
      <c r="CIF150" s="284"/>
      <c r="CIG150" s="284"/>
      <c r="CIH150" s="284"/>
      <c r="CII150" s="284"/>
      <c r="CIJ150" s="284"/>
      <c r="CIK150" s="284"/>
      <c r="CIL150" s="284"/>
      <c r="CIM150" s="284"/>
      <c r="CIN150" s="284"/>
      <c r="CIO150" s="284"/>
      <c r="CIP150" s="284"/>
      <c r="CIQ150" s="284"/>
      <c r="CIR150" s="284"/>
      <c r="CIS150" s="284"/>
      <c r="CIT150" s="284"/>
      <c r="CIU150" s="284"/>
      <c r="CIV150" s="284"/>
      <c r="CIW150" s="284"/>
      <c r="CIX150" s="284"/>
      <c r="CIY150" s="284"/>
      <c r="CIZ150" s="284"/>
      <c r="CJA150" s="284"/>
      <c r="CJB150" s="284"/>
      <c r="CJC150" s="284"/>
      <c r="CJD150" s="284"/>
      <c r="CJE150" s="284"/>
      <c r="CJF150" s="284"/>
      <c r="CJG150" s="284"/>
      <c r="CJH150" s="284"/>
      <c r="CJI150" s="284"/>
      <c r="CJJ150" s="284"/>
      <c r="CJK150" s="284"/>
      <c r="CJL150" s="284"/>
      <c r="CJM150" s="284"/>
      <c r="CJN150" s="284"/>
      <c r="CJO150" s="284"/>
      <c r="CJP150" s="284"/>
      <c r="CJQ150" s="284"/>
      <c r="CJR150" s="284"/>
      <c r="CJS150" s="284"/>
      <c r="CJT150" s="284"/>
      <c r="CJU150" s="284"/>
      <c r="CJV150" s="284"/>
      <c r="CJW150" s="284"/>
      <c r="CJX150" s="284"/>
      <c r="CJY150" s="284"/>
      <c r="CJZ150" s="284"/>
      <c r="CKA150" s="284"/>
      <c r="CKB150" s="284"/>
      <c r="CKC150" s="284"/>
      <c r="CKD150" s="284"/>
      <c r="CKE150" s="284"/>
      <c r="CKF150" s="284"/>
      <c r="CKG150" s="284"/>
      <c r="CKH150" s="284"/>
      <c r="CKI150" s="284"/>
      <c r="CKJ150" s="284"/>
      <c r="CKK150" s="284"/>
      <c r="CKL150" s="284"/>
      <c r="CKM150" s="284"/>
      <c r="CKN150" s="284"/>
      <c r="CKO150" s="284"/>
      <c r="CKP150" s="284"/>
      <c r="CKQ150" s="284"/>
      <c r="CKR150" s="284"/>
      <c r="CKS150" s="284"/>
      <c r="CKT150" s="284"/>
      <c r="CKU150" s="284"/>
      <c r="CKV150" s="284"/>
      <c r="CKW150" s="284"/>
      <c r="CKX150" s="284"/>
      <c r="CKY150" s="284"/>
      <c r="CKZ150" s="284"/>
      <c r="CLA150" s="284"/>
      <c r="CLB150" s="284"/>
      <c r="CLC150" s="284"/>
      <c r="CLD150" s="284"/>
      <c r="CLE150" s="284"/>
      <c r="CLF150" s="284"/>
      <c r="CLG150" s="284"/>
      <c r="CLH150" s="284"/>
      <c r="CLI150" s="284"/>
      <c r="CLJ150" s="284"/>
      <c r="CLK150" s="284"/>
      <c r="CLL150" s="284"/>
      <c r="CLM150" s="284"/>
      <c r="CLN150" s="284"/>
      <c r="CLO150" s="284"/>
      <c r="CLP150" s="284"/>
      <c r="CLQ150" s="284"/>
      <c r="CLR150" s="284"/>
      <c r="CLS150" s="284"/>
      <c r="CLT150" s="284"/>
      <c r="CLU150" s="284"/>
      <c r="CLV150" s="284"/>
      <c r="CLW150" s="284"/>
      <c r="CLX150" s="284"/>
      <c r="CLY150" s="284"/>
      <c r="CLZ150" s="284"/>
      <c r="CMA150" s="284"/>
      <c r="CMB150" s="284"/>
      <c r="CMC150" s="284"/>
      <c r="CMD150" s="284"/>
      <c r="CME150" s="284"/>
      <c r="CMF150" s="284"/>
      <c r="CMG150" s="284"/>
      <c r="CMH150" s="284"/>
      <c r="CMI150" s="284"/>
      <c r="CMJ150" s="284"/>
      <c r="CMK150" s="284"/>
      <c r="CML150" s="284"/>
      <c r="CMM150" s="284"/>
      <c r="CMN150" s="284"/>
      <c r="CMO150" s="284"/>
      <c r="CMP150" s="284"/>
      <c r="CMQ150" s="284"/>
      <c r="CMR150" s="284"/>
      <c r="CMS150" s="284"/>
      <c r="CMT150" s="284"/>
      <c r="CMU150" s="284"/>
      <c r="CMV150" s="284"/>
      <c r="CMW150" s="284"/>
      <c r="CMX150" s="284"/>
      <c r="CMY150" s="284"/>
      <c r="CMZ150" s="284"/>
      <c r="CNA150" s="284"/>
      <c r="CNB150" s="284"/>
      <c r="CNC150" s="284"/>
      <c r="CND150" s="284"/>
      <c r="CNE150" s="284"/>
      <c r="CNF150" s="284"/>
      <c r="CNG150" s="284"/>
      <c r="CNH150" s="284"/>
      <c r="CNI150" s="284"/>
      <c r="CNJ150" s="284"/>
      <c r="CNK150" s="284"/>
      <c r="CNL150" s="284"/>
      <c r="CNM150" s="284"/>
      <c r="CNN150" s="284"/>
      <c r="CNO150" s="284"/>
      <c r="CNP150" s="284"/>
      <c r="CNQ150" s="284"/>
      <c r="CNR150" s="284"/>
      <c r="CNS150" s="284"/>
      <c r="CNT150" s="284"/>
      <c r="CNU150" s="284"/>
      <c r="CNV150" s="284"/>
      <c r="CNW150" s="284"/>
      <c r="CNX150" s="284"/>
      <c r="CNY150" s="284"/>
      <c r="CNZ150" s="284"/>
      <c r="COA150" s="284"/>
      <c r="COB150" s="284"/>
      <c r="COC150" s="284"/>
      <c r="COD150" s="284"/>
      <c r="COE150" s="284"/>
      <c r="COF150" s="284"/>
      <c r="COG150" s="284"/>
      <c r="COH150" s="284"/>
      <c r="COI150" s="284"/>
      <c r="COJ150" s="284"/>
      <c r="COK150" s="284"/>
      <c r="COL150" s="284"/>
      <c r="COM150" s="284"/>
      <c r="CON150" s="284"/>
      <c r="COO150" s="284"/>
      <c r="COP150" s="284"/>
      <c r="COQ150" s="284"/>
      <c r="COR150" s="284"/>
      <c r="COS150" s="284"/>
      <c r="COT150" s="284"/>
      <c r="COU150" s="284"/>
      <c r="COV150" s="284"/>
      <c r="COW150" s="284"/>
      <c r="COX150" s="284"/>
      <c r="COY150" s="284"/>
      <c r="COZ150" s="284"/>
      <c r="CPA150" s="284"/>
      <c r="CPB150" s="284"/>
      <c r="CPC150" s="284"/>
      <c r="CPD150" s="284"/>
      <c r="CPE150" s="284"/>
      <c r="CPF150" s="284"/>
      <c r="CPG150" s="284"/>
      <c r="CPH150" s="284"/>
      <c r="CPI150" s="284"/>
      <c r="CPJ150" s="284"/>
      <c r="CPK150" s="284"/>
      <c r="CPL150" s="284"/>
      <c r="CPM150" s="284"/>
      <c r="CPN150" s="284"/>
      <c r="CPO150" s="284"/>
      <c r="CPP150" s="284"/>
      <c r="CPQ150" s="284"/>
      <c r="CPR150" s="284"/>
      <c r="CPS150" s="284"/>
      <c r="CPT150" s="284"/>
      <c r="CPU150" s="284"/>
      <c r="CPV150" s="284"/>
      <c r="CPW150" s="284"/>
      <c r="CPX150" s="284"/>
      <c r="CPY150" s="284"/>
      <c r="CPZ150" s="284"/>
      <c r="CQA150" s="284"/>
      <c r="CQB150" s="284"/>
      <c r="CQC150" s="284"/>
      <c r="CQD150" s="284"/>
      <c r="CQE150" s="284"/>
      <c r="CQF150" s="284"/>
      <c r="CQG150" s="284"/>
      <c r="CQH150" s="284"/>
      <c r="CQI150" s="284"/>
      <c r="CQJ150" s="284"/>
      <c r="CQK150" s="284"/>
      <c r="CQL150" s="284"/>
      <c r="CQM150" s="284"/>
      <c r="CQN150" s="284"/>
      <c r="CQO150" s="284"/>
      <c r="CQP150" s="284"/>
      <c r="CQQ150" s="284"/>
      <c r="CQR150" s="284"/>
      <c r="CQS150" s="284"/>
      <c r="CQT150" s="284"/>
      <c r="CQU150" s="284"/>
      <c r="CQV150" s="284"/>
      <c r="CQW150" s="284"/>
      <c r="CQX150" s="284"/>
      <c r="CQY150" s="284"/>
      <c r="CQZ150" s="284"/>
      <c r="CRA150" s="284"/>
      <c r="CRB150" s="284"/>
      <c r="CRC150" s="284"/>
      <c r="CRD150" s="284"/>
      <c r="CRE150" s="284"/>
      <c r="CRF150" s="284"/>
      <c r="CRG150" s="284"/>
      <c r="CRH150" s="284"/>
      <c r="CRI150" s="284"/>
      <c r="CRJ150" s="284"/>
      <c r="CRK150" s="284"/>
      <c r="CRL150" s="284"/>
      <c r="CRM150" s="284"/>
      <c r="CRN150" s="284"/>
      <c r="CRO150" s="284"/>
      <c r="CRP150" s="284"/>
      <c r="CRQ150" s="284"/>
      <c r="CRR150" s="284"/>
      <c r="CRS150" s="284"/>
      <c r="CRT150" s="284"/>
      <c r="CRU150" s="284"/>
      <c r="CRV150" s="284"/>
      <c r="CRW150" s="284"/>
      <c r="CRX150" s="284"/>
      <c r="CRY150" s="284"/>
      <c r="CRZ150" s="284"/>
      <c r="CSA150" s="284"/>
      <c r="CSB150" s="284"/>
      <c r="CSC150" s="284"/>
      <c r="CSD150" s="284"/>
      <c r="CSE150" s="284"/>
      <c r="CSF150" s="284"/>
      <c r="CSG150" s="284"/>
      <c r="CSH150" s="284"/>
      <c r="CSI150" s="284"/>
      <c r="CSJ150" s="284"/>
      <c r="CSK150" s="284"/>
      <c r="CSL150" s="284"/>
      <c r="CSM150" s="284"/>
      <c r="CSN150" s="284"/>
      <c r="CSO150" s="284"/>
      <c r="CSP150" s="284"/>
      <c r="CSQ150" s="284"/>
      <c r="CSR150" s="284"/>
      <c r="CSS150" s="284"/>
      <c r="CST150" s="284"/>
      <c r="CSU150" s="284"/>
      <c r="CSV150" s="284"/>
      <c r="CSW150" s="284"/>
      <c r="CSX150" s="284"/>
      <c r="CSY150" s="284"/>
      <c r="CSZ150" s="284"/>
      <c r="CTA150" s="284"/>
      <c r="CTB150" s="284"/>
      <c r="CTC150" s="284"/>
      <c r="CTD150" s="284"/>
      <c r="CTE150" s="284"/>
      <c r="CTF150" s="284"/>
      <c r="CTG150" s="284"/>
      <c r="CTH150" s="284"/>
      <c r="CTI150" s="284"/>
      <c r="CTJ150" s="284"/>
      <c r="CTK150" s="284"/>
      <c r="CTL150" s="284"/>
      <c r="CTM150" s="284"/>
      <c r="CTN150" s="284"/>
      <c r="CTO150" s="284"/>
      <c r="CTP150" s="284"/>
      <c r="CTQ150" s="284"/>
      <c r="CTR150" s="284"/>
      <c r="CTS150" s="284"/>
      <c r="CTT150" s="284"/>
      <c r="CTU150" s="284"/>
      <c r="CTV150" s="284"/>
      <c r="CTW150" s="284"/>
      <c r="CTX150" s="284"/>
      <c r="CTY150" s="284"/>
      <c r="CTZ150" s="284"/>
      <c r="CUA150" s="284"/>
      <c r="CUB150" s="284"/>
      <c r="CUC150" s="284"/>
      <c r="CUD150" s="284"/>
      <c r="CUE150" s="284"/>
      <c r="CUF150" s="284"/>
      <c r="CUG150" s="284"/>
      <c r="CUH150" s="284"/>
      <c r="CUI150" s="284"/>
      <c r="CUJ150" s="284"/>
      <c r="CUK150" s="284"/>
      <c r="CUL150" s="284"/>
      <c r="CUM150" s="284"/>
      <c r="CUN150" s="284"/>
      <c r="CUO150" s="284"/>
      <c r="CUP150" s="284"/>
      <c r="CUQ150" s="284"/>
      <c r="CUR150" s="284"/>
      <c r="CUS150" s="284"/>
      <c r="CUT150" s="284"/>
      <c r="CUU150" s="284"/>
      <c r="CUV150" s="284"/>
      <c r="CUW150" s="284"/>
      <c r="CUX150" s="284"/>
      <c r="CUY150" s="284"/>
      <c r="CUZ150" s="284"/>
      <c r="CVA150" s="284"/>
      <c r="CVB150" s="284"/>
      <c r="CVC150" s="284"/>
      <c r="CVD150" s="284"/>
      <c r="CVE150" s="284"/>
      <c r="CVF150" s="284"/>
      <c r="CVG150" s="284"/>
      <c r="CVH150" s="284"/>
      <c r="CVI150" s="284"/>
      <c r="CVJ150" s="284"/>
      <c r="CVK150" s="284"/>
      <c r="CVL150" s="284"/>
      <c r="CVM150" s="284"/>
      <c r="CVN150" s="284"/>
      <c r="CVO150" s="284"/>
      <c r="CVP150" s="284"/>
      <c r="CVQ150" s="284"/>
      <c r="CVR150" s="284"/>
      <c r="CVS150" s="284"/>
      <c r="CVT150" s="284"/>
      <c r="CVU150" s="284"/>
      <c r="CVV150" s="284"/>
      <c r="CVW150" s="284"/>
      <c r="CVX150" s="284"/>
      <c r="CVY150" s="284"/>
      <c r="CVZ150" s="284"/>
      <c r="CWA150" s="284"/>
      <c r="CWB150" s="284"/>
      <c r="CWC150" s="284"/>
      <c r="CWD150" s="284"/>
      <c r="CWE150" s="284"/>
      <c r="CWF150" s="284"/>
      <c r="CWG150" s="284"/>
      <c r="CWH150" s="284"/>
      <c r="CWI150" s="284"/>
      <c r="CWJ150" s="284"/>
      <c r="CWK150" s="284"/>
      <c r="CWL150" s="284"/>
      <c r="CWM150" s="284"/>
      <c r="CWN150" s="284"/>
      <c r="CWO150" s="284"/>
      <c r="CWP150" s="284"/>
      <c r="CWQ150" s="284"/>
      <c r="CWR150" s="284"/>
      <c r="CWS150" s="284"/>
      <c r="CWT150" s="284"/>
      <c r="CWU150" s="284"/>
      <c r="CWV150" s="284"/>
      <c r="CWW150" s="284"/>
      <c r="CWX150" s="284"/>
      <c r="CWY150" s="284"/>
      <c r="CWZ150" s="284"/>
      <c r="CXA150" s="284"/>
      <c r="CXB150" s="284"/>
      <c r="CXC150" s="284"/>
      <c r="CXD150" s="284"/>
      <c r="CXE150" s="284"/>
      <c r="CXF150" s="284"/>
      <c r="CXG150" s="284"/>
      <c r="CXH150" s="284"/>
      <c r="CXI150" s="284"/>
      <c r="CXJ150" s="284"/>
      <c r="CXK150" s="284"/>
      <c r="CXL150" s="284"/>
      <c r="CXM150" s="284"/>
      <c r="CXN150" s="284"/>
      <c r="CXO150" s="284"/>
      <c r="CXP150" s="284"/>
      <c r="CXQ150" s="284"/>
      <c r="CXR150" s="284"/>
      <c r="CXS150" s="284"/>
      <c r="CXT150" s="284"/>
      <c r="CXU150" s="284"/>
      <c r="CXV150" s="284"/>
      <c r="CXW150" s="284"/>
      <c r="CXX150" s="284"/>
      <c r="CXY150" s="284"/>
      <c r="CXZ150" s="284"/>
      <c r="CYA150" s="284"/>
      <c r="CYB150" s="284"/>
      <c r="CYC150" s="284"/>
      <c r="CYD150" s="284"/>
      <c r="CYE150" s="284"/>
      <c r="CYF150" s="284"/>
      <c r="CYG150" s="284"/>
      <c r="CYH150" s="284"/>
      <c r="CYI150" s="284"/>
      <c r="CYJ150" s="284"/>
      <c r="CYK150" s="284"/>
      <c r="CYL150" s="284"/>
      <c r="CYM150" s="284"/>
      <c r="CYN150" s="284"/>
      <c r="CYO150" s="284"/>
      <c r="CYP150" s="284"/>
      <c r="CYQ150" s="284"/>
      <c r="CYR150" s="284"/>
      <c r="CYS150" s="284"/>
      <c r="CYT150" s="284"/>
      <c r="CYU150" s="284"/>
      <c r="CYV150" s="284"/>
      <c r="CYW150" s="284"/>
      <c r="CYX150" s="284"/>
      <c r="CYY150" s="284"/>
      <c r="CYZ150" s="284"/>
      <c r="CZA150" s="284"/>
      <c r="CZB150" s="284"/>
      <c r="CZC150" s="284"/>
      <c r="CZD150" s="284"/>
      <c r="CZE150" s="284"/>
      <c r="CZF150" s="284"/>
      <c r="CZG150" s="284"/>
      <c r="CZH150" s="284"/>
      <c r="CZI150" s="284"/>
      <c r="CZJ150" s="284"/>
      <c r="CZK150" s="284"/>
      <c r="CZL150" s="284"/>
      <c r="CZM150" s="284"/>
      <c r="CZN150" s="284"/>
      <c r="CZO150" s="284"/>
      <c r="CZP150" s="284"/>
      <c r="CZQ150" s="284"/>
      <c r="CZR150" s="284"/>
      <c r="CZS150" s="284"/>
      <c r="CZT150" s="284"/>
      <c r="CZU150" s="284"/>
      <c r="CZV150" s="284"/>
      <c r="CZW150" s="284"/>
      <c r="CZX150" s="284"/>
      <c r="CZY150" s="284"/>
      <c r="CZZ150" s="284"/>
      <c r="DAA150" s="284"/>
      <c r="DAB150" s="284"/>
      <c r="DAC150" s="284"/>
      <c r="DAD150" s="284"/>
      <c r="DAE150" s="284"/>
      <c r="DAF150" s="284"/>
      <c r="DAG150" s="284"/>
      <c r="DAH150" s="284"/>
      <c r="DAI150" s="284"/>
      <c r="DAJ150" s="284"/>
      <c r="DAK150" s="284"/>
      <c r="DAL150" s="284"/>
      <c r="DAM150" s="284"/>
      <c r="DAN150" s="284"/>
      <c r="DAO150" s="284"/>
      <c r="DAP150" s="284"/>
      <c r="DAQ150" s="284"/>
      <c r="DAR150" s="284"/>
      <c r="DAS150" s="284"/>
      <c r="DAT150" s="284"/>
      <c r="DAU150" s="284"/>
      <c r="DAV150" s="284"/>
      <c r="DAW150" s="284"/>
      <c r="DAX150" s="284"/>
      <c r="DAY150" s="284"/>
      <c r="DAZ150" s="284"/>
      <c r="DBA150" s="284"/>
      <c r="DBB150" s="284"/>
      <c r="DBC150" s="284"/>
      <c r="DBD150" s="284"/>
      <c r="DBE150" s="284"/>
      <c r="DBF150" s="284"/>
      <c r="DBG150" s="284"/>
      <c r="DBH150" s="284"/>
      <c r="DBI150" s="284"/>
      <c r="DBJ150" s="284"/>
      <c r="DBK150" s="284"/>
      <c r="DBL150" s="284"/>
      <c r="DBM150" s="284"/>
      <c r="DBN150" s="284"/>
      <c r="DBO150" s="284"/>
      <c r="DBP150" s="284"/>
      <c r="DBQ150" s="284"/>
      <c r="DBR150" s="284"/>
      <c r="DBS150" s="284"/>
      <c r="DBT150" s="284"/>
      <c r="DBU150" s="284"/>
      <c r="DBV150" s="284"/>
      <c r="DBW150" s="284"/>
      <c r="DBX150" s="284"/>
      <c r="DBY150" s="284"/>
      <c r="DBZ150" s="284"/>
      <c r="DCA150" s="284"/>
      <c r="DCB150" s="284"/>
      <c r="DCC150" s="284"/>
      <c r="DCD150" s="284"/>
      <c r="DCE150" s="284"/>
      <c r="DCF150" s="284"/>
      <c r="DCG150" s="284"/>
      <c r="DCH150" s="284"/>
      <c r="DCI150" s="284"/>
      <c r="DCJ150" s="284"/>
      <c r="DCK150" s="284"/>
      <c r="DCL150" s="284"/>
      <c r="DCM150" s="284"/>
      <c r="DCN150" s="284"/>
      <c r="DCO150" s="284"/>
      <c r="DCP150" s="284"/>
      <c r="DCQ150" s="284"/>
      <c r="DCR150" s="284"/>
      <c r="DCS150" s="284"/>
      <c r="DCT150" s="284"/>
      <c r="DCU150" s="284"/>
      <c r="DCV150" s="284"/>
      <c r="DCW150" s="284"/>
      <c r="DCX150" s="284"/>
      <c r="DCY150" s="284"/>
      <c r="DCZ150" s="284"/>
      <c r="DDA150" s="284"/>
      <c r="DDB150" s="284"/>
      <c r="DDC150" s="284"/>
      <c r="DDD150" s="284"/>
      <c r="DDE150" s="284"/>
      <c r="DDF150" s="284"/>
      <c r="DDG150" s="284"/>
      <c r="DDH150" s="284"/>
      <c r="DDI150" s="284"/>
      <c r="DDJ150" s="284"/>
      <c r="DDK150" s="284"/>
      <c r="DDL150" s="284"/>
      <c r="DDM150" s="284"/>
      <c r="DDN150" s="284"/>
      <c r="DDO150" s="284"/>
      <c r="DDP150" s="284"/>
      <c r="DDQ150" s="284"/>
      <c r="DDR150" s="284"/>
      <c r="DDS150" s="284"/>
      <c r="DDT150" s="284"/>
      <c r="DDU150" s="284"/>
      <c r="DDV150" s="284"/>
      <c r="DDW150" s="284"/>
      <c r="DDX150" s="284"/>
      <c r="DDY150" s="284"/>
      <c r="DDZ150" s="284"/>
      <c r="DEA150" s="284"/>
      <c r="DEB150" s="284"/>
      <c r="DEC150" s="284"/>
      <c r="DED150" s="284"/>
      <c r="DEE150" s="284"/>
      <c r="DEF150" s="284"/>
      <c r="DEG150" s="284"/>
      <c r="DEH150" s="284"/>
      <c r="DEI150" s="284"/>
      <c r="DEJ150" s="284"/>
      <c r="DEK150" s="284"/>
      <c r="DEL150" s="284"/>
      <c r="DEM150" s="284"/>
      <c r="DEN150" s="284"/>
      <c r="DEO150" s="284"/>
      <c r="DEP150" s="284"/>
      <c r="DEQ150" s="284"/>
      <c r="DER150" s="284"/>
      <c r="DES150" s="284"/>
      <c r="DET150" s="284"/>
      <c r="DEU150" s="284"/>
      <c r="DEV150" s="284"/>
      <c r="DEW150" s="284"/>
      <c r="DEX150" s="284"/>
      <c r="DEY150" s="284"/>
      <c r="DEZ150" s="284"/>
      <c r="DFA150" s="284"/>
      <c r="DFB150" s="284"/>
      <c r="DFC150" s="284"/>
      <c r="DFD150" s="284"/>
      <c r="DFE150" s="284"/>
      <c r="DFF150" s="284"/>
      <c r="DFG150" s="284"/>
      <c r="DFH150" s="284"/>
      <c r="DFI150" s="284"/>
      <c r="DFJ150" s="284"/>
      <c r="DFK150" s="284"/>
      <c r="DFL150" s="284"/>
      <c r="DFM150" s="284"/>
      <c r="DFN150" s="284"/>
      <c r="DFO150" s="284"/>
      <c r="DFP150" s="284"/>
      <c r="DFQ150" s="284"/>
      <c r="DFR150" s="284"/>
      <c r="DFS150" s="284"/>
      <c r="DFT150" s="284"/>
      <c r="DFU150" s="284"/>
      <c r="DFV150" s="284"/>
      <c r="DFW150" s="284"/>
      <c r="DFX150" s="284"/>
      <c r="DFY150" s="284"/>
      <c r="DFZ150" s="284"/>
      <c r="DGA150" s="284"/>
      <c r="DGB150" s="284"/>
      <c r="DGC150" s="284"/>
      <c r="DGD150" s="284"/>
      <c r="DGE150" s="284"/>
      <c r="DGF150" s="284"/>
      <c r="DGG150" s="284"/>
      <c r="DGH150" s="284"/>
      <c r="DGI150" s="284"/>
      <c r="DGJ150" s="284"/>
      <c r="DGK150" s="284"/>
      <c r="DGL150" s="284"/>
      <c r="DGM150" s="284"/>
      <c r="DGN150" s="284"/>
      <c r="DGO150" s="284"/>
      <c r="DGP150" s="284"/>
      <c r="DGQ150" s="284"/>
      <c r="DGR150" s="284"/>
      <c r="DGS150" s="284"/>
      <c r="DGT150" s="284"/>
      <c r="DGU150" s="284"/>
      <c r="DGV150" s="284"/>
      <c r="DGW150" s="284"/>
      <c r="DGX150" s="284"/>
      <c r="DGY150" s="284"/>
      <c r="DGZ150" s="284"/>
      <c r="DHA150" s="284"/>
      <c r="DHB150" s="284"/>
      <c r="DHC150" s="284"/>
      <c r="DHD150" s="284"/>
      <c r="DHE150" s="284"/>
      <c r="DHF150" s="284"/>
      <c r="DHG150" s="284"/>
      <c r="DHH150" s="284"/>
      <c r="DHI150" s="284"/>
      <c r="DHJ150" s="284"/>
      <c r="DHK150" s="284"/>
      <c r="DHL150" s="284"/>
      <c r="DHM150" s="284"/>
      <c r="DHN150" s="284"/>
      <c r="DHO150" s="284"/>
      <c r="DHP150" s="284"/>
      <c r="DHQ150" s="284"/>
      <c r="DHR150" s="284"/>
      <c r="DHS150" s="284"/>
      <c r="DHT150" s="284"/>
      <c r="DHU150" s="284"/>
      <c r="DHV150" s="284"/>
      <c r="DHW150" s="284"/>
      <c r="DHX150" s="284"/>
      <c r="DHY150" s="284"/>
      <c r="DHZ150" s="284"/>
      <c r="DIA150" s="284"/>
      <c r="DIB150" s="284"/>
      <c r="DIC150" s="284"/>
      <c r="DID150" s="284"/>
      <c r="DIE150" s="284"/>
      <c r="DIF150" s="284"/>
      <c r="DIG150" s="284"/>
      <c r="DIH150" s="284"/>
      <c r="DII150" s="284"/>
      <c r="DIJ150" s="284"/>
      <c r="DIK150" s="284"/>
      <c r="DIL150" s="284"/>
      <c r="DIM150" s="284"/>
      <c r="DIN150" s="284"/>
      <c r="DIO150" s="284"/>
      <c r="DIP150" s="284"/>
      <c r="DIQ150" s="284"/>
      <c r="DIR150" s="284"/>
      <c r="DIS150" s="284"/>
      <c r="DIT150" s="284"/>
      <c r="DIU150" s="284"/>
      <c r="DIV150" s="284"/>
      <c r="DIW150" s="284"/>
      <c r="DIX150" s="284"/>
      <c r="DIY150" s="284"/>
      <c r="DIZ150" s="284"/>
      <c r="DJA150" s="284"/>
      <c r="DJB150" s="284"/>
      <c r="DJC150" s="284"/>
      <c r="DJD150" s="284"/>
      <c r="DJE150" s="284"/>
      <c r="DJF150" s="284"/>
      <c r="DJG150" s="284"/>
      <c r="DJH150" s="284"/>
      <c r="DJI150" s="284"/>
      <c r="DJJ150" s="284"/>
      <c r="DJK150" s="284"/>
      <c r="DJL150" s="284"/>
      <c r="DJM150" s="284"/>
      <c r="DJN150" s="284"/>
      <c r="DJO150" s="284"/>
      <c r="DJP150" s="284"/>
      <c r="DJQ150" s="284"/>
      <c r="DJR150" s="284"/>
      <c r="DJS150" s="284"/>
      <c r="DJT150" s="284"/>
      <c r="DJU150" s="284"/>
      <c r="DJV150" s="284"/>
      <c r="DJW150" s="284"/>
      <c r="DJX150" s="284"/>
      <c r="DJY150" s="284"/>
      <c r="DJZ150" s="284"/>
      <c r="DKA150" s="284"/>
      <c r="DKB150" s="284"/>
      <c r="DKC150" s="284"/>
      <c r="DKD150" s="284"/>
      <c r="DKE150" s="284"/>
      <c r="DKF150" s="284"/>
      <c r="DKG150" s="284"/>
      <c r="DKH150" s="284"/>
      <c r="DKI150" s="284"/>
      <c r="DKJ150" s="284"/>
      <c r="DKK150" s="284"/>
      <c r="DKL150" s="284"/>
      <c r="DKM150" s="284"/>
      <c r="DKN150" s="284"/>
      <c r="DKO150" s="284"/>
      <c r="DKP150" s="284"/>
      <c r="DKQ150" s="284"/>
      <c r="DKR150" s="284"/>
      <c r="DKS150" s="284"/>
      <c r="DKT150" s="284"/>
      <c r="DKU150" s="284"/>
      <c r="DKV150" s="284"/>
      <c r="DKW150" s="284"/>
      <c r="DKX150" s="284"/>
      <c r="DKY150" s="284"/>
      <c r="DKZ150" s="284"/>
      <c r="DLA150" s="284"/>
      <c r="DLB150" s="284"/>
      <c r="DLC150" s="284"/>
      <c r="DLD150" s="284"/>
      <c r="DLE150" s="284"/>
      <c r="DLF150" s="284"/>
      <c r="DLG150" s="284"/>
      <c r="DLH150" s="284"/>
      <c r="DLI150" s="284"/>
      <c r="DLJ150" s="284"/>
      <c r="DLK150" s="284"/>
      <c r="DLL150" s="284"/>
      <c r="DLM150" s="284"/>
      <c r="DLN150" s="284"/>
      <c r="DLO150" s="284"/>
      <c r="DLP150" s="284"/>
      <c r="DLQ150" s="284"/>
      <c r="DLR150" s="284"/>
      <c r="DLS150" s="284"/>
      <c r="DLT150" s="284"/>
      <c r="DLU150" s="284"/>
      <c r="DLV150" s="284"/>
      <c r="DLW150" s="284"/>
      <c r="DLX150" s="284"/>
      <c r="DLY150" s="284"/>
      <c r="DLZ150" s="284"/>
      <c r="DMA150" s="284"/>
      <c r="DMB150" s="284"/>
      <c r="DMC150" s="284"/>
      <c r="DMD150" s="284"/>
      <c r="DME150" s="284"/>
      <c r="DMF150" s="284"/>
      <c r="DMG150" s="284"/>
      <c r="DMH150" s="284"/>
      <c r="DMI150" s="284"/>
      <c r="DMJ150" s="284"/>
      <c r="DMK150" s="284"/>
      <c r="DML150" s="284"/>
      <c r="DMM150" s="284"/>
      <c r="DMN150" s="284"/>
      <c r="DMO150" s="284"/>
      <c r="DMP150" s="284"/>
      <c r="DMQ150" s="284"/>
      <c r="DMR150" s="284"/>
      <c r="DMS150" s="284"/>
      <c r="DMT150" s="284"/>
      <c r="DMU150" s="284"/>
      <c r="DMV150" s="284"/>
      <c r="DMW150" s="284"/>
      <c r="DMX150" s="284"/>
      <c r="DMY150" s="284"/>
      <c r="DMZ150" s="284"/>
      <c r="DNA150" s="284"/>
      <c r="DNB150" s="284"/>
      <c r="DNC150" s="284"/>
      <c r="DND150" s="284"/>
      <c r="DNE150" s="284"/>
      <c r="DNF150" s="284"/>
      <c r="DNG150" s="284"/>
      <c r="DNH150" s="284"/>
      <c r="DNI150" s="284"/>
      <c r="DNJ150" s="284"/>
      <c r="DNK150" s="284"/>
      <c r="DNL150" s="284"/>
      <c r="DNM150" s="284"/>
      <c r="DNN150" s="284"/>
      <c r="DNO150" s="284"/>
      <c r="DNP150" s="284"/>
      <c r="DNQ150" s="284"/>
      <c r="DNR150" s="284"/>
      <c r="DNS150" s="284"/>
      <c r="DNT150" s="284"/>
      <c r="DNU150" s="284"/>
      <c r="DNV150" s="284"/>
      <c r="DNW150" s="284"/>
      <c r="DNX150" s="284"/>
      <c r="DNY150" s="284"/>
      <c r="DNZ150" s="284"/>
      <c r="DOA150" s="284"/>
      <c r="DOB150" s="284"/>
      <c r="DOC150" s="284"/>
      <c r="DOD150" s="284"/>
      <c r="DOE150" s="284"/>
      <c r="DOF150" s="284"/>
      <c r="DOG150" s="284"/>
      <c r="DOH150" s="284"/>
      <c r="DOI150" s="284"/>
      <c r="DOJ150" s="284"/>
      <c r="DOK150" s="284"/>
      <c r="DOL150" s="284"/>
      <c r="DOM150" s="284"/>
      <c r="DON150" s="284"/>
      <c r="DOO150" s="284"/>
      <c r="DOP150" s="284"/>
      <c r="DOQ150" s="284"/>
      <c r="DOR150" s="284"/>
      <c r="DOS150" s="284"/>
      <c r="DOT150" s="284"/>
      <c r="DOU150" s="284"/>
      <c r="DOV150" s="284"/>
      <c r="DOW150" s="284"/>
      <c r="DOX150" s="284"/>
      <c r="DOY150" s="284"/>
      <c r="DOZ150" s="284"/>
      <c r="DPA150" s="284"/>
      <c r="DPB150" s="284"/>
      <c r="DPC150" s="284"/>
      <c r="DPD150" s="284"/>
      <c r="DPE150" s="284"/>
      <c r="DPF150" s="284"/>
      <c r="DPG150" s="284"/>
      <c r="DPH150" s="284"/>
      <c r="DPI150" s="284"/>
      <c r="DPJ150" s="284"/>
      <c r="DPK150" s="284"/>
      <c r="DPL150" s="284"/>
      <c r="DPM150" s="284"/>
      <c r="DPN150" s="284"/>
      <c r="DPO150" s="284"/>
      <c r="DPP150" s="284"/>
      <c r="DPQ150" s="284"/>
      <c r="DPR150" s="284"/>
      <c r="DPS150" s="284"/>
      <c r="DPT150" s="284"/>
      <c r="DPU150" s="284"/>
      <c r="DPV150" s="284"/>
      <c r="DPW150" s="284"/>
      <c r="DPX150" s="284"/>
      <c r="DPY150" s="284"/>
      <c r="DPZ150" s="284"/>
      <c r="DQA150" s="284"/>
      <c r="DQB150" s="284"/>
      <c r="DQC150" s="284"/>
      <c r="DQD150" s="284"/>
      <c r="DQE150" s="284"/>
      <c r="DQF150" s="284"/>
      <c r="DQG150" s="284"/>
      <c r="DQH150" s="284"/>
      <c r="DQI150" s="284"/>
      <c r="DQJ150" s="284"/>
      <c r="DQK150" s="284"/>
      <c r="DQL150" s="284"/>
      <c r="DQM150" s="284"/>
      <c r="DQN150" s="284"/>
      <c r="DQO150" s="284"/>
      <c r="DQP150" s="284"/>
      <c r="DQQ150" s="284"/>
      <c r="DQR150" s="284"/>
      <c r="DQS150" s="284"/>
      <c r="DQT150" s="284"/>
      <c r="DQU150" s="284"/>
      <c r="DQV150" s="284"/>
      <c r="DQW150" s="284"/>
      <c r="DQX150" s="284"/>
      <c r="DQY150" s="284"/>
      <c r="DQZ150" s="284"/>
      <c r="DRA150" s="284"/>
      <c r="DRB150" s="284"/>
      <c r="DRC150" s="284"/>
      <c r="DRD150" s="284"/>
      <c r="DRE150" s="284"/>
      <c r="DRF150" s="284"/>
      <c r="DRG150" s="284"/>
      <c r="DRH150" s="284"/>
      <c r="DRI150" s="284"/>
      <c r="DRJ150" s="284"/>
      <c r="DRK150" s="284"/>
      <c r="DRL150" s="284"/>
      <c r="DRM150" s="284"/>
      <c r="DRN150" s="284"/>
      <c r="DRO150" s="284"/>
      <c r="DRP150" s="284"/>
      <c r="DRQ150" s="284"/>
      <c r="DRR150" s="284"/>
      <c r="DRS150" s="284"/>
      <c r="DRT150" s="284"/>
      <c r="DRU150" s="284"/>
      <c r="DRV150" s="284"/>
      <c r="DRW150" s="284"/>
      <c r="DRX150" s="284"/>
      <c r="DRY150" s="284"/>
      <c r="DRZ150" s="284"/>
      <c r="DSA150" s="284"/>
      <c r="DSB150" s="284"/>
      <c r="DSC150" s="284"/>
      <c r="DSD150" s="284"/>
      <c r="DSE150" s="284"/>
      <c r="DSF150" s="284"/>
      <c r="DSG150" s="284"/>
      <c r="DSH150" s="284"/>
      <c r="DSI150" s="284"/>
      <c r="DSJ150" s="284"/>
      <c r="DSK150" s="284"/>
      <c r="DSL150" s="284"/>
      <c r="DSM150" s="284"/>
      <c r="DSN150" s="284"/>
      <c r="DSO150" s="284"/>
      <c r="DSP150" s="284"/>
      <c r="DSQ150" s="284"/>
      <c r="DSR150" s="284"/>
      <c r="DSS150" s="284"/>
      <c r="DST150" s="284"/>
      <c r="DSU150" s="284"/>
      <c r="DSV150" s="284"/>
      <c r="DSW150" s="284"/>
      <c r="DSX150" s="284"/>
      <c r="DSY150" s="284"/>
      <c r="DSZ150" s="284"/>
      <c r="DTA150" s="284"/>
      <c r="DTB150" s="284"/>
      <c r="DTC150" s="284"/>
      <c r="DTD150" s="284"/>
      <c r="DTE150" s="284"/>
      <c r="DTF150" s="284"/>
      <c r="DTG150" s="284"/>
      <c r="DTH150" s="284"/>
      <c r="DTI150" s="284"/>
      <c r="DTJ150" s="284"/>
      <c r="DTK150" s="284"/>
      <c r="DTL150" s="284"/>
      <c r="DTM150" s="284"/>
      <c r="DTN150" s="284"/>
      <c r="DTO150" s="284"/>
      <c r="DTP150" s="284"/>
      <c r="DTQ150" s="284"/>
      <c r="DTR150" s="284"/>
      <c r="DTS150" s="284"/>
      <c r="DTT150" s="284"/>
      <c r="DTU150" s="284"/>
      <c r="DTV150" s="284"/>
      <c r="DTW150" s="284"/>
      <c r="DTX150" s="284"/>
      <c r="DTY150" s="284"/>
      <c r="DTZ150" s="284"/>
      <c r="DUA150" s="284"/>
      <c r="DUB150" s="284"/>
      <c r="DUC150" s="284"/>
      <c r="DUD150" s="284"/>
      <c r="DUE150" s="284"/>
      <c r="DUF150" s="284"/>
      <c r="DUG150" s="284"/>
      <c r="DUH150" s="284"/>
      <c r="DUI150" s="284"/>
      <c r="DUJ150" s="284"/>
      <c r="DUK150" s="284"/>
      <c r="DUL150" s="284"/>
      <c r="DUM150" s="284"/>
      <c r="DUN150" s="284"/>
      <c r="DUO150" s="284"/>
      <c r="DUP150" s="284"/>
      <c r="DUQ150" s="284"/>
      <c r="DUR150" s="284"/>
      <c r="DUS150" s="284"/>
      <c r="DUT150" s="284"/>
      <c r="DUU150" s="284"/>
      <c r="DUV150" s="284"/>
      <c r="DUW150" s="284"/>
      <c r="DUX150" s="284"/>
      <c r="DUY150" s="284"/>
      <c r="DUZ150" s="284"/>
      <c r="DVA150" s="284"/>
      <c r="DVB150" s="284"/>
      <c r="DVC150" s="284"/>
      <c r="DVD150" s="284"/>
      <c r="DVE150" s="284"/>
      <c r="DVF150" s="284"/>
      <c r="DVG150" s="284"/>
      <c r="DVH150" s="284"/>
      <c r="DVI150" s="284"/>
      <c r="DVJ150" s="284"/>
      <c r="DVK150" s="284"/>
      <c r="DVL150" s="284"/>
      <c r="DVM150" s="284"/>
      <c r="DVN150" s="284"/>
      <c r="DVO150" s="284"/>
      <c r="DVP150" s="284"/>
      <c r="DVQ150" s="284"/>
      <c r="DVR150" s="284"/>
      <c r="DVS150" s="284"/>
      <c r="DVT150" s="284"/>
      <c r="DVU150" s="284"/>
      <c r="DVV150" s="284"/>
      <c r="DVW150" s="284"/>
      <c r="DVX150" s="284"/>
      <c r="DVY150" s="284"/>
      <c r="DVZ150" s="284"/>
      <c r="DWA150" s="284"/>
      <c r="DWB150" s="284"/>
      <c r="DWC150" s="284"/>
      <c r="DWD150" s="284"/>
      <c r="DWE150" s="284"/>
      <c r="DWF150" s="284"/>
      <c r="DWG150" s="284"/>
      <c r="DWH150" s="284"/>
      <c r="DWI150" s="284"/>
      <c r="DWJ150" s="284"/>
      <c r="DWK150" s="284"/>
      <c r="DWL150" s="284"/>
      <c r="DWM150" s="284"/>
      <c r="DWN150" s="284"/>
      <c r="DWO150" s="284"/>
      <c r="DWP150" s="284"/>
      <c r="DWQ150" s="284"/>
      <c r="DWR150" s="284"/>
      <c r="DWS150" s="284"/>
      <c r="DWT150" s="284"/>
      <c r="DWU150" s="284"/>
      <c r="DWV150" s="284"/>
      <c r="DWW150" s="284"/>
      <c r="DWX150" s="284"/>
      <c r="DWY150" s="284"/>
      <c r="DWZ150" s="284"/>
      <c r="DXA150" s="284"/>
      <c r="DXB150" s="284"/>
      <c r="DXC150" s="284"/>
      <c r="DXD150" s="284"/>
      <c r="DXE150" s="284"/>
      <c r="DXF150" s="284"/>
      <c r="DXG150" s="284"/>
      <c r="DXH150" s="284"/>
      <c r="DXI150" s="284"/>
      <c r="DXJ150" s="284"/>
      <c r="DXK150" s="284"/>
      <c r="DXL150" s="284"/>
      <c r="DXM150" s="284"/>
      <c r="DXN150" s="284"/>
      <c r="DXO150" s="284"/>
      <c r="DXP150" s="284"/>
      <c r="DXQ150" s="284"/>
      <c r="DXR150" s="284"/>
      <c r="DXS150" s="284"/>
      <c r="DXT150" s="284"/>
      <c r="DXU150" s="284"/>
      <c r="DXV150" s="284"/>
      <c r="DXW150" s="284"/>
      <c r="DXX150" s="284"/>
      <c r="DXY150" s="284"/>
      <c r="DXZ150" s="284"/>
      <c r="DYA150" s="284"/>
      <c r="DYB150" s="284"/>
      <c r="DYC150" s="284"/>
      <c r="DYD150" s="284"/>
      <c r="DYE150" s="284"/>
      <c r="DYF150" s="284"/>
      <c r="DYG150" s="284"/>
      <c r="DYH150" s="284"/>
      <c r="DYI150" s="284"/>
      <c r="DYJ150" s="284"/>
      <c r="DYK150" s="284"/>
      <c r="DYL150" s="284"/>
      <c r="DYM150" s="284"/>
      <c r="DYN150" s="284"/>
      <c r="DYO150" s="284"/>
      <c r="DYP150" s="284"/>
      <c r="DYQ150" s="284"/>
      <c r="DYR150" s="284"/>
      <c r="DYS150" s="284"/>
      <c r="DYT150" s="284"/>
      <c r="DYU150" s="284"/>
      <c r="DYV150" s="284"/>
      <c r="DYW150" s="284"/>
      <c r="DYX150" s="284"/>
      <c r="DYY150" s="284"/>
      <c r="DYZ150" s="284"/>
      <c r="DZA150" s="284"/>
      <c r="DZB150" s="284"/>
      <c r="DZC150" s="284"/>
      <c r="DZD150" s="284"/>
      <c r="DZE150" s="284"/>
      <c r="DZF150" s="284"/>
      <c r="DZG150" s="284"/>
      <c r="DZH150" s="284"/>
      <c r="DZI150" s="284"/>
      <c r="DZJ150" s="284"/>
      <c r="DZK150" s="284"/>
      <c r="DZL150" s="284"/>
      <c r="DZM150" s="284"/>
      <c r="DZN150" s="284"/>
      <c r="DZO150" s="284"/>
      <c r="DZP150" s="284"/>
      <c r="DZQ150" s="284"/>
      <c r="DZR150" s="284"/>
      <c r="DZS150" s="284"/>
      <c r="DZT150" s="284"/>
      <c r="DZU150" s="284"/>
      <c r="DZV150" s="284"/>
      <c r="DZW150" s="284"/>
      <c r="DZX150" s="284"/>
      <c r="DZY150" s="284"/>
      <c r="DZZ150" s="284"/>
      <c r="EAA150" s="284"/>
      <c r="EAB150" s="284"/>
      <c r="EAC150" s="284"/>
      <c r="EAD150" s="284"/>
      <c r="EAE150" s="284"/>
      <c r="EAF150" s="284"/>
      <c r="EAG150" s="284"/>
      <c r="EAH150" s="284"/>
      <c r="EAI150" s="284"/>
      <c r="EAJ150" s="284"/>
      <c r="EAK150" s="284"/>
      <c r="EAL150" s="284"/>
      <c r="EAM150" s="284"/>
      <c r="EAN150" s="284"/>
      <c r="EAO150" s="284"/>
      <c r="EAP150" s="284"/>
      <c r="EAQ150" s="284"/>
      <c r="EAR150" s="284"/>
      <c r="EAS150" s="284"/>
      <c r="EAT150" s="284"/>
      <c r="EAU150" s="284"/>
      <c r="EAV150" s="284"/>
      <c r="EAW150" s="284"/>
      <c r="EAX150" s="284"/>
      <c r="EAY150" s="284"/>
      <c r="EAZ150" s="284"/>
      <c r="EBA150" s="284"/>
      <c r="EBB150" s="284"/>
      <c r="EBC150" s="284"/>
      <c r="EBD150" s="284"/>
      <c r="EBE150" s="284"/>
      <c r="EBF150" s="284"/>
      <c r="EBG150" s="284"/>
      <c r="EBH150" s="284"/>
      <c r="EBI150" s="284"/>
      <c r="EBJ150" s="284"/>
      <c r="EBK150" s="284"/>
      <c r="EBL150" s="284"/>
      <c r="EBM150" s="284"/>
      <c r="EBN150" s="284"/>
      <c r="EBO150" s="284"/>
      <c r="EBP150" s="284"/>
      <c r="EBQ150" s="284"/>
      <c r="EBR150" s="284"/>
      <c r="EBS150" s="284"/>
      <c r="EBT150" s="284"/>
      <c r="EBU150" s="284"/>
      <c r="EBV150" s="284"/>
      <c r="EBW150" s="284"/>
      <c r="EBX150" s="284"/>
      <c r="EBY150" s="284"/>
      <c r="EBZ150" s="284"/>
      <c r="ECA150" s="284"/>
      <c r="ECB150" s="284"/>
      <c r="ECC150" s="284"/>
      <c r="ECD150" s="284"/>
      <c r="ECE150" s="284"/>
      <c r="ECF150" s="284"/>
      <c r="ECG150" s="284"/>
      <c r="ECH150" s="284"/>
      <c r="ECI150" s="284"/>
      <c r="ECJ150" s="284"/>
      <c r="ECK150" s="284"/>
      <c r="ECL150" s="284"/>
      <c r="ECM150" s="284"/>
      <c r="ECN150" s="284"/>
      <c r="ECO150" s="284"/>
      <c r="ECP150" s="284"/>
      <c r="ECQ150" s="284"/>
      <c r="ECR150" s="284"/>
      <c r="ECS150" s="284"/>
      <c r="ECT150" s="284"/>
      <c r="ECU150" s="284"/>
      <c r="ECV150" s="284"/>
      <c r="ECW150" s="284"/>
      <c r="ECX150" s="284"/>
      <c r="ECY150" s="284"/>
      <c r="ECZ150" s="284"/>
      <c r="EDA150" s="284"/>
      <c r="EDB150" s="284"/>
      <c r="EDC150" s="284"/>
      <c r="EDD150" s="284"/>
      <c r="EDE150" s="284"/>
      <c r="EDF150" s="284"/>
      <c r="EDG150" s="284"/>
      <c r="EDH150" s="284"/>
      <c r="EDI150" s="284"/>
      <c r="EDJ150" s="284"/>
      <c r="EDK150" s="284"/>
      <c r="EDL150" s="284"/>
      <c r="EDM150" s="284"/>
      <c r="EDN150" s="284"/>
      <c r="EDO150" s="284"/>
      <c r="EDP150" s="284"/>
      <c r="EDQ150" s="284"/>
      <c r="EDR150" s="284"/>
      <c r="EDS150" s="284"/>
      <c r="EDT150" s="284"/>
      <c r="EDU150" s="284"/>
      <c r="EDV150" s="284"/>
      <c r="EDW150" s="284"/>
      <c r="EDX150" s="284"/>
      <c r="EDY150" s="284"/>
      <c r="EDZ150" s="284"/>
      <c r="EEA150" s="284"/>
      <c r="EEB150" s="284"/>
      <c r="EEC150" s="284"/>
      <c r="EED150" s="284"/>
      <c r="EEE150" s="284"/>
      <c r="EEF150" s="284"/>
      <c r="EEG150" s="284"/>
      <c r="EEH150" s="284"/>
      <c r="EEI150" s="284"/>
      <c r="EEJ150" s="284"/>
      <c r="EEK150" s="284"/>
      <c r="EEL150" s="284"/>
      <c r="EEM150" s="284"/>
      <c r="EEN150" s="284"/>
      <c r="EEO150" s="284"/>
      <c r="EEP150" s="284"/>
      <c r="EEQ150" s="284"/>
      <c r="EER150" s="284"/>
      <c r="EES150" s="284"/>
      <c r="EET150" s="284"/>
      <c r="EEU150" s="284"/>
      <c r="EEV150" s="284"/>
      <c r="EEW150" s="284"/>
      <c r="EEX150" s="284"/>
      <c r="EEY150" s="284"/>
      <c r="EEZ150" s="284"/>
      <c r="EFA150" s="284"/>
      <c r="EFB150" s="284"/>
      <c r="EFC150" s="284"/>
      <c r="EFD150" s="284"/>
      <c r="EFE150" s="284"/>
      <c r="EFF150" s="284"/>
      <c r="EFG150" s="284"/>
      <c r="EFH150" s="284"/>
      <c r="EFI150" s="284"/>
      <c r="EFJ150" s="284"/>
      <c r="EFK150" s="284"/>
      <c r="EFL150" s="284"/>
      <c r="EFM150" s="284"/>
      <c r="EFN150" s="284"/>
      <c r="EFO150" s="284"/>
      <c r="EFP150" s="284"/>
      <c r="EFQ150" s="284"/>
      <c r="EFR150" s="284"/>
      <c r="EFS150" s="284"/>
      <c r="EFT150" s="284"/>
      <c r="EFU150" s="284"/>
      <c r="EFV150" s="284"/>
      <c r="EFW150" s="284"/>
      <c r="EFX150" s="284"/>
      <c r="EFY150" s="284"/>
      <c r="EFZ150" s="284"/>
      <c r="EGA150" s="284"/>
      <c r="EGB150" s="284"/>
      <c r="EGC150" s="284"/>
      <c r="EGD150" s="284"/>
      <c r="EGE150" s="284"/>
      <c r="EGF150" s="284"/>
      <c r="EGG150" s="284"/>
      <c r="EGH150" s="284"/>
      <c r="EGI150" s="284"/>
      <c r="EGJ150" s="284"/>
      <c r="EGK150" s="284"/>
      <c r="EGL150" s="284"/>
      <c r="EGM150" s="284"/>
      <c r="EGN150" s="284"/>
      <c r="EGO150" s="284"/>
      <c r="EGP150" s="284"/>
      <c r="EGQ150" s="284"/>
      <c r="EGR150" s="284"/>
      <c r="EGS150" s="284"/>
      <c r="EGT150" s="284"/>
      <c r="EGU150" s="284"/>
      <c r="EGV150" s="284"/>
      <c r="EGW150" s="284"/>
      <c r="EGX150" s="284"/>
      <c r="EGY150" s="284"/>
      <c r="EGZ150" s="284"/>
      <c r="EHA150" s="284"/>
      <c r="EHB150" s="284"/>
      <c r="EHC150" s="284"/>
      <c r="EHD150" s="284"/>
      <c r="EHE150" s="284"/>
      <c r="EHF150" s="284"/>
      <c r="EHG150" s="284"/>
      <c r="EHH150" s="284"/>
      <c r="EHI150" s="284"/>
      <c r="EHJ150" s="284"/>
      <c r="EHK150" s="284"/>
      <c r="EHL150" s="284"/>
      <c r="EHM150" s="284"/>
      <c r="EHN150" s="284"/>
      <c r="EHO150" s="284"/>
      <c r="EHP150" s="284"/>
      <c r="EHQ150" s="284"/>
      <c r="EHR150" s="284"/>
      <c r="EHS150" s="284"/>
      <c r="EHT150" s="284"/>
      <c r="EHU150" s="284"/>
      <c r="EHV150" s="284"/>
      <c r="EHW150" s="284"/>
      <c r="EHX150" s="284"/>
      <c r="EHY150" s="284"/>
      <c r="EHZ150" s="284"/>
      <c r="EIA150" s="284"/>
      <c r="EIB150" s="284"/>
      <c r="EIC150" s="284"/>
      <c r="EID150" s="284"/>
      <c r="EIE150" s="284"/>
      <c r="EIF150" s="284"/>
      <c r="EIG150" s="284"/>
      <c r="EIH150" s="284"/>
      <c r="EII150" s="284"/>
      <c r="EIJ150" s="284"/>
      <c r="EIK150" s="284"/>
      <c r="EIL150" s="284"/>
      <c r="EIM150" s="284"/>
      <c r="EIN150" s="284"/>
      <c r="EIO150" s="284"/>
      <c r="EIP150" s="284"/>
      <c r="EIQ150" s="284"/>
      <c r="EIR150" s="284"/>
      <c r="EIS150" s="284"/>
      <c r="EIT150" s="284"/>
      <c r="EIU150" s="284"/>
      <c r="EIV150" s="284"/>
      <c r="EIW150" s="284"/>
      <c r="EIX150" s="284"/>
      <c r="EIY150" s="284"/>
      <c r="EIZ150" s="284"/>
      <c r="EJA150" s="284"/>
      <c r="EJB150" s="284"/>
      <c r="EJC150" s="284"/>
      <c r="EJD150" s="284"/>
      <c r="EJE150" s="284"/>
      <c r="EJF150" s="284"/>
      <c r="EJG150" s="284"/>
      <c r="EJH150" s="284"/>
      <c r="EJI150" s="284"/>
      <c r="EJJ150" s="284"/>
      <c r="EJK150" s="284"/>
      <c r="EJL150" s="284"/>
      <c r="EJM150" s="284"/>
      <c r="EJN150" s="284"/>
      <c r="EJO150" s="284"/>
      <c r="EJP150" s="284"/>
      <c r="EJQ150" s="284"/>
      <c r="EJR150" s="284"/>
      <c r="EJS150" s="284"/>
      <c r="EJT150" s="284"/>
      <c r="EJU150" s="284"/>
      <c r="EJV150" s="284"/>
      <c r="EJW150" s="284"/>
      <c r="EJX150" s="284"/>
      <c r="EJY150" s="284"/>
      <c r="EJZ150" s="284"/>
      <c r="EKA150" s="284"/>
      <c r="EKB150" s="284"/>
      <c r="EKC150" s="284"/>
      <c r="EKD150" s="284"/>
      <c r="EKE150" s="284"/>
      <c r="EKF150" s="284"/>
      <c r="EKG150" s="284"/>
      <c r="EKH150" s="284"/>
      <c r="EKI150" s="284"/>
      <c r="EKJ150" s="284"/>
      <c r="EKK150" s="284"/>
      <c r="EKL150" s="284"/>
      <c r="EKM150" s="284"/>
      <c r="EKN150" s="284"/>
      <c r="EKO150" s="284"/>
      <c r="EKP150" s="284"/>
      <c r="EKQ150" s="284"/>
      <c r="EKR150" s="284"/>
      <c r="EKS150" s="284"/>
      <c r="EKT150" s="284"/>
      <c r="EKU150" s="284"/>
      <c r="EKV150" s="284"/>
      <c r="EKW150" s="284"/>
      <c r="EKX150" s="284"/>
      <c r="EKY150" s="284"/>
      <c r="EKZ150" s="284"/>
      <c r="ELA150" s="284"/>
      <c r="ELB150" s="284"/>
      <c r="ELC150" s="284"/>
      <c r="ELD150" s="284"/>
      <c r="ELE150" s="284"/>
      <c r="ELF150" s="284"/>
      <c r="ELG150" s="284"/>
      <c r="ELH150" s="284"/>
      <c r="ELI150" s="284"/>
      <c r="ELJ150" s="284"/>
      <c r="ELK150" s="284"/>
      <c r="ELL150" s="284"/>
      <c r="ELM150" s="284"/>
      <c r="ELN150" s="284"/>
      <c r="ELO150" s="284"/>
      <c r="ELP150" s="284"/>
      <c r="ELQ150" s="284"/>
      <c r="ELR150" s="284"/>
      <c r="ELS150" s="284"/>
      <c r="ELT150" s="284"/>
      <c r="ELU150" s="284"/>
      <c r="ELV150" s="284"/>
      <c r="ELW150" s="284"/>
      <c r="ELX150" s="284"/>
      <c r="ELY150" s="284"/>
      <c r="ELZ150" s="284"/>
      <c r="EMA150" s="284"/>
      <c r="EMB150" s="284"/>
      <c r="EMC150" s="284"/>
      <c r="EMD150" s="284"/>
      <c r="EME150" s="284"/>
      <c r="EMF150" s="284"/>
      <c r="EMG150" s="284"/>
      <c r="EMH150" s="284"/>
      <c r="EMI150" s="284"/>
      <c r="EMJ150" s="284"/>
      <c r="EMK150" s="284"/>
      <c r="EML150" s="284"/>
      <c r="EMM150" s="284"/>
      <c r="EMN150" s="284"/>
      <c r="EMO150" s="284"/>
      <c r="EMP150" s="284"/>
      <c r="EMQ150" s="284"/>
      <c r="EMR150" s="284"/>
      <c r="EMS150" s="284"/>
      <c r="EMT150" s="284"/>
      <c r="EMU150" s="284"/>
      <c r="EMV150" s="284"/>
      <c r="EMW150" s="284"/>
      <c r="EMX150" s="284"/>
      <c r="EMY150" s="284"/>
      <c r="EMZ150" s="284"/>
      <c r="ENA150" s="284"/>
      <c r="ENB150" s="284"/>
      <c r="ENC150" s="284"/>
      <c r="END150" s="284"/>
      <c r="ENE150" s="284"/>
      <c r="ENF150" s="284"/>
      <c r="ENG150" s="284"/>
      <c r="ENH150" s="284"/>
      <c r="ENI150" s="284"/>
      <c r="ENJ150" s="284"/>
      <c r="ENK150" s="284"/>
      <c r="ENL150" s="284"/>
      <c r="ENM150" s="284"/>
      <c r="ENN150" s="284"/>
      <c r="ENO150" s="284"/>
      <c r="ENP150" s="284"/>
      <c r="ENQ150" s="284"/>
      <c r="ENR150" s="284"/>
      <c r="ENS150" s="284"/>
      <c r="ENT150" s="284"/>
      <c r="ENU150" s="284"/>
      <c r="ENV150" s="284"/>
      <c r="ENW150" s="284"/>
      <c r="ENX150" s="284"/>
      <c r="ENY150" s="284"/>
      <c r="ENZ150" s="284"/>
      <c r="EOA150" s="284"/>
      <c r="EOB150" s="284"/>
      <c r="EOC150" s="284"/>
      <c r="EOD150" s="284"/>
      <c r="EOE150" s="284"/>
      <c r="EOF150" s="284"/>
      <c r="EOG150" s="284"/>
      <c r="EOH150" s="284"/>
      <c r="EOI150" s="284"/>
      <c r="EOJ150" s="284"/>
      <c r="EOK150" s="284"/>
      <c r="EOL150" s="284"/>
      <c r="EOM150" s="284"/>
      <c r="EON150" s="284"/>
      <c r="EOO150" s="284"/>
      <c r="EOP150" s="284"/>
      <c r="EOQ150" s="284"/>
      <c r="EOR150" s="284"/>
      <c r="EOS150" s="284"/>
      <c r="EOT150" s="284"/>
      <c r="EOU150" s="284"/>
      <c r="EOV150" s="284"/>
      <c r="EOW150" s="284"/>
      <c r="EOX150" s="284"/>
      <c r="EOY150" s="284"/>
      <c r="EOZ150" s="284"/>
      <c r="EPA150" s="284"/>
      <c r="EPB150" s="284"/>
      <c r="EPC150" s="284"/>
      <c r="EPD150" s="284"/>
      <c r="EPE150" s="284"/>
      <c r="EPF150" s="284"/>
      <c r="EPG150" s="284"/>
      <c r="EPH150" s="284"/>
      <c r="EPI150" s="284"/>
      <c r="EPJ150" s="284"/>
      <c r="EPK150" s="284"/>
      <c r="EPL150" s="284"/>
      <c r="EPM150" s="284"/>
      <c r="EPN150" s="284"/>
      <c r="EPO150" s="284"/>
      <c r="EPP150" s="284"/>
      <c r="EPQ150" s="284"/>
      <c r="EPR150" s="284"/>
      <c r="EPS150" s="284"/>
      <c r="EPT150" s="284"/>
      <c r="EPU150" s="284"/>
      <c r="EPV150" s="284"/>
      <c r="EPW150" s="284"/>
      <c r="EPX150" s="284"/>
      <c r="EPY150" s="284"/>
      <c r="EPZ150" s="284"/>
      <c r="EQA150" s="284"/>
      <c r="EQB150" s="284"/>
      <c r="EQC150" s="284"/>
      <c r="EQD150" s="284"/>
      <c r="EQE150" s="284"/>
      <c r="EQF150" s="284"/>
      <c r="EQG150" s="284"/>
      <c r="EQH150" s="284"/>
      <c r="EQI150" s="284"/>
      <c r="EQJ150" s="284"/>
      <c r="EQK150" s="284"/>
      <c r="EQL150" s="284"/>
      <c r="EQM150" s="284"/>
      <c r="EQN150" s="284"/>
      <c r="EQO150" s="284"/>
      <c r="EQP150" s="284"/>
      <c r="EQQ150" s="284"/>
      <c r="EQR150" s="284"/>
      <c r="EQS150" s="284"/>
      <c r="EQT150" s="284"/>
      <c r="EQU150" s="284"/>
      <c r="EQV150" s="284"/>
      <c r="EQW150" s="284"/>
      <c r="EQX150" s="284"/>
      <c r="EQY150" s="284"/>
      <c r="EQZ150" s="284"/>
      <c r="ERA150" s="284"/>
      <c r="ERB150" s="284"/>
      <c r="ERC150" s="284"/>
      <c r="ERD150" s="284"/>
      <c r="ERE150" s="284"/>
      <c r="ERF150" s="284"/>
      <c r="ERG150" s="284"/>
      <c r="ERH150" s="284"/>
      <c r="ERI150" s="284"/>
      <c r="ERJ150" s="284"/>
      <c r="ERK150" s="284"/>
      <c r="ERL150" s="284"/>
      <c r="ERM150" s="284"/>
      <c r="ERN150" s="284"/>
      <c r="ERO150" s="284"/>
      <c r="ERP150" s="284"/>
      <c r="ERQ150" s="284"/>
      <c r="ERR150" s="284"/>
      <c r="ERS150" s="284"/>
      <c r="ERT150" s="284"/>
      <c r="ERU150" s="284"/>
      <c r="ERV150" s="284"/>
      <c r="ERW150" s="284"/>
      <c r="ERX150" s="284"/>
      <c r="ERY150" s="284"/>
      <c r="ERZ150" s="284"/>
      <c r="ESA150" s="284"/>
      <c r="ESB150" s="284"/>
      <c r="ESC150" s="284"/>
      <c r="ESD150" s="284"/>
      <c r="ESE150" s="284"/>
      <c r="ESF150" s="284"/>
      <c r="ESG150" s="284"/>
      <c r="ESH150" s="284"/>
      <c r="ESI150" s="284"/>
      <c r="ESJ150" s="284"/>
      <c r="ESK150" s="284"/>
      <c r="ESL150" s="284"/>
      <c r="ESM150" s="284"/>
      <c r="ESN150" s="284"/>
      <c r="ESO150" s="284"/>
      <c r="ESP150" s="284"/>
      <c r="ESQ150" s="284"/>
      <c r="ESR150" s="284"/>
      <c r="ESS150" s="284"/>
      <c r="EST150" s="284"/>
      <c r="ESU150" s="284"/>
      <c r="ESV150" s="284"/>
      <c r="ESW150" s="284"/>
      <c r="ESX150" s="284"/>
      <c r="ESY150" s="284"/>
      <c r="ESZ150" s="284"/>
      <c r="ETA150" s="284"/>
      <c r="ETB150" s="284"/>
      <c r="ETC150" s="284"/>
      <c r="ETD150" s="284"/>
      <c r="ETE150" s="284"/>
      <c r="ETF150" s="284"/>
      <c r="ETG150" s="284"/>
      <c r="ETH150" s="284"/>
      <c r="ETI150" s="284"/>
      <c r="ETJ150" s="284"/>
      <c r="ETK150" s="284"/>
      <c r="ETL150" s="284"/>
      <c r="ETM150" s="284"/>
      <c r="ETN150" s="284"/>
      <c r="ETO150" s="284"/>
      <c r="ETP150" s="284"/>
      <c r="ETQ150" s="284"/>
      <c r="ETR150" s="284"/>
      <c r="ETS150" s="284"/>
      <c r="ETT150" s="284"/>
      <c r="ETU150" s="284"/>
      <c r="ETV150" s="284"/>
      <c r="ETW150" s="284"/>
      <c r="ETX150" s="284"/>
      <c r="ETY150" s="284"/>
      <c r="ETZ150" s="284"/>
      <c r="EUA150" s="284"/>
      <c r="EUB150" s="284"/>
      <c r="EUC150" s="284"/>
      <c r="EUD150" s="284"/>
      <c r="EUE150" s="284"/>
      <c r="EUF150" s="284"/>
      <c r="EUG150" s="284"/>
      <c r="EUH150" s="284"/>
      <c r="EUI150" s="284"/>
      <c r="EUJ150" s="284"/>
      <c r="EUK150" s="284"/>
      <c r="EUL150" s="284"/>
      <c r="EUM150" s="284"/>
      <c r="EUN150" s="284"/>
      <c r="EUO150" s="284"/>
      <c r="EUP150" s="284"/>
      <c r="EUQ150" s="284"/>
      <c r="EUR150" s="284"/>
      <c r="EUS150" s="284"/>
      <c r="EUT150" s="284"/>
      <c r="EUU150" s="284"/>
      <c r="EUV150" s="284"/>
      <c r="EUW150" s="284"/>
      <c r="EUX150" s="284"/>
      <c r="EUY150" s="284"/>
      <c r="EUZ150" s="284"/>
      <c r="EVA150" s="284"/>
      <c r="EVB150" s="284"/>
      <c r="EVC150" s="284"/>
      <c r="EVD150" s="284"/>
      <c r="EVE150" s="284"/>
      <c r="EVF150" s="284"/>
      <c r="EVG150" s="284"/>
      <c r="EVH150" s="284"/>
      <c r="EVI150" s="284"/>
      <c r="EVJ150" s="284"/>
      <c r="EVK150" s="284"/>
      <c r="EVL150" s="284"/>
      <c r="EVM150" s="284"/>
      <c r="EVN150" s="284"/>
      <c r="EVO150" s="284"/>
      <c r="EVP150" s="284"/>
      <c r="EVQ150" s="284"/>
      <c r="EVR150" s="284"/>
      <c r="EVS150" s="284"/>
      <c r="EVT150" s="284"/>
      <c r="EVU150" s="284"/>
      <c r="EVV150" s="284"/>
      <c r="EVW150" s="284"/>
      <c r="EVX150" s="284"/>
      <c r="EVY150" s="284"/>
      <c r="EVZ150" s="284"/>
      <c r="EWA150" s="284"/>
      <c r="EWB150" s="284"/>
      <c r="EWC150" s="284"/>
      <c r="EWD150" s="284"/>
      <c r="EWE150" s="284"/>
      <c r="EWF150" s="284"/>
      <c r="EWG150" s="284"/>
      <c r="EWH150" s="284"/>
      <c r="EWI150" s="284"/>
      <c r="EWJ150" s="284"/>
      <c r="EWK150" s="284"/>
      <c r="EWL150" s="284"/>
      <c r="EWM150" s="284"/>
      <c r="EWN150" s="284"/>
      <c r="EWO150" s="284"/>
      <c r="EWP150" s="284"/>
      <c r="EWQ150" s="284"/>
      <c r="EWR150" s="284"/>
      <c r="EWS150" s="284"/>
      <c r="EWT150" s="284"/>
      <c r="EWU150" s="284"/>
      <c r="EWV150" s="284"/>
      <c r="EWW150" s="284"/>
      <c r="EWX150" s="284"/>
      <c r="EWY150" s="284"/>
      <c r="EWZ150" s="284"/>
      <c r="EXA150" s="284"/>
      <c r="EXB150" s="284"/>
      <c r="EXC150" s="284"/>
      <c r="EXD150" s="284"/>
      <c r="EXE150" s="284"/>
      <c r="EXF150" s="284"/>
      <c r="EXG150" s="284"/>
      <c r="EXH150" s="284"/>
      <c r="EXI150" s="284"/>
      <c r="EXJ150" s="284"/>
      <c r="EXK150" s="284"/>
      <c r="EXL150" s="284"/>
      <c r="EXM150" s="284"/>
      <c r="EXN150" s="284"/>
      <c r="EXO150" s="284"/>
      <c r="EXP150" s="284"/>
      <c r="EXQ150" s="284"/>
      <c r="EXR150" s="284"/>
      <c r="EXS150" s="284"/>
      <c r="EXT150" s="284"/>
      <c r="EXU150" s="284"/>
      <c r="EXV150" s="284"/>
      <c r="EXW150" s="284"/>
      <c r="EXX150" s="284"/>
      <c r="EXY150" s="284"/>
      <c r="EXZ150" s="284"/>
      <c r="EYA150" s="284"/>
      <c r="EYB150" s="284"/>
      <c r="EYC150" s="284"/>
      <c r="EYD150" s="284"/>
      <c r="EYE150" s="284"/>
      <c r="EYF150" s="284"/>
      <c r="EYG150" s="284"/>
      <c r="EYH150" s="284"/>
      <c r="EYI150" s="284"/>
      <c r="EYJ150" s="284"/>
      <c r="EYK150" s="284"/>
      <c r="EYL150" s="284"/>
      <c r="EYM150" s="284"/>
      <c r="EYN150" s="284"/>
      <c r="EYO150" s="284"/>
      <c r="EYP150" s="284"/>
      <c r="EYQ150" s="284"/>
      <c r="EYR150" s="284"/>
      <c r="EYS150" s="284"/>
      <c r="EYT150" s="284"/>
      <c r="EYU150" s="284"/>
      <c r="EYV150" s="284"/>
      <c r="EYW150" s="284"/>
      <c r="EYX150" s="284"/>
      <c r="EYY150" s="284"/>
      <c r="EYZ150" s="284"/>
      <c r="EZA150" s="284"/>
      <c r="EZB150" s="284"/>
      <c r="EZC150" s="284"/>
      <c r="EZD150" s="284"/>
      <c r="EZE150" s="284"/>
      <c r="EZF150" s="284"/>
      <c r="EZG150" s="284"/>
      <c r="EZH150" s="284"/>
      <c r="EZI150" s="284"/>
      <c r="EZJ150" s="284"/>
      <c r="EZK150" s="284"/>
      <c r="EZL150" s="284"/>
      <c r="EZM150" s="284"/>
      <c r="EZN150" s="284"/>
      <c r="EZO150" s="284"/>
      <c r="EZP150" s="284"/>
      <c r="EZQ150" s="284"/>
      <c r="EZR150" s="284"/>
      <c r="EZS150" s="284"/>
      <c r="EZT150" s="284"/>
      <c r="EZU150" s="284"/>
      <c r="EZV150" s="284"/>
      <c r="EZW150" s="284"/>
      <c r="EZX150" s="284"/>
      <c r="EZY150" s="284"/>
      <c r="EZZ150" s="284"/>
      <c r="FAA150" s="284"/>
      <c r="FAB150" s="284"/>
      <c r="FAC150" s="284"/>
      <c r="FAD150" s="284"/>
      <c r="FAE150" s="284"/>
      <c r="FAF150" s="284"/>
      <c r="FAG150" s="284"/>
      <c r="FAH150" s="284"/>
      <c r="FAI150" s="284"/>
      <c r="FAJ150" s="284"/>
      <c r="FAK150" s="284"/>
      <c r="FAL150" s="284"/>
      <c r="FAM150" s="284"/>
      <c r="FAN150" s="284"/>
      <c r="FAO150" s="284"/>
      <c r="FAP150" s="284"/>
      <c r="FAQ150" s="284"/>
      <c r="FAR150" s="284"/>
      <c r="FAS150" s="284"/>
      <c r="FAT150" s="284"/>
      <c r="FAU150" s="284"/>
      <c r="FAV150" s="284"/>
      <c r="FAW150" s="284"/>
      <c r="FAX150" s="284"/>
      <c r="FAY150" s="284"/>
      <c r="FAZ150" s="284"/>
      <c r="FBA150" s="284"/>
      <c r="FBB150" s="284"/>
      <c r="FBC150" s="284"/>
      <c r="FBD150" s="284"/>
      <c r="FBE150" s="284"/>
      <c r="FBF150" s="284"/>
      <c r="FBG150" s="284"/>
      <c r="FBH150" s="284"/>
      <c r="FBI150" s="284"/>
      <c r="FBJ150" s="284"/>
      <c r="FBK150" s="284"/>
      <c r="FBL150" s="284"/>
      <c r="FBM150" s="284"/>
      <c r="FBN150" s="284"/>
      <c r="FBO150" s="284"/>
      <c r="FBP150" s="284"/>
      <c r="FBQ150" s="284"/>
      <c r="FBR150" s="284"/>
      <c r="FBS150" s="284"/>
      <c r="FBT150" s="284"/>
      <c r="FBU150" s="284"/>
      <c r="FBV150" s="284"/>
      <c r="FBW150" s="284"/>
      <c r="FBX150" s="284"/>
      <c r="FBY150" s="284"/>
      <c r="FBZ150" s="284"/>
      <c r="FCA150" s="284"/>
      <c r="FCB150" s="284"/>
      <c r="FCC150" s="284"/>
      <c r="FCD150" s="284"/>
      <c r="FCE150" s="284"/>
      <c r="FCF150" s="284"/>
      <c r="FCG150" s="284"/>
      <c r="FCH150" s="284"/>
      <c r="FCI150" s="284"/>
      <c r="FCJ150" s="284"/>
      <c r="FCK150" s="284"/>
      <c r="FCL150" s="284"/>
      <c r="FCM150" s="284"/>
      <c r="FCN150" s="284"/>
      <c r="FCO150" s="284"/>
      <c r="FCP150" s="284"/>
      <c r="FCQ150" s="284"/>
      <c r="FCR150" s="284"/>
      <c r="FCS150" s="284"/>
      <c r="FCT150" s="284"/>
      <c r="FCU150" s="284"/>
      <c r="FCV150" s="284"/>
      <c r="FCW150" s="284"/>
      <c r="FCX150" s="284"/>
      <c r="FCY150" s="284"/>
      <c r="FCZ150" s="284"/>
      <c r="FDA150" s="284"/>
      <c r="FDB150" s="284"/>
      <c r="FDC150" s="284"/>
      <c r="FDD150" s="284"/>
      <c r="FDE150" s="284"/>
      <c r="FDF150" s="284"/>
      <c r="FDG150" s="284"/>
      <c r="FDH150" s="284"/>
      <c r="FDI150" s="284"/>
      <c r="FDJ150" s="284"/>
      <c r="FDK150" s="284"/>
      <c r="FDL150" s="284"/>
      <c r="FDM150" s="284"/>
      <c r="FDN150" s="284"/>
      <c r="FDO150" s="284"/>
      <c r="FDP150" s="284"/>
      <c r="FDQ150" s="284"/>
      <c r="FDR150" s="284"/>
      <c r="FDS150" s="284"/>
      <c r="FDT150" s="284"/>
      <c r="FDU150" s="284"/>
      <c r="FDV150" s="284"/>
      <c r="FDW150" s="284"/>
      <c r="FDX150" s="284"/>
      <c r="FDY150" s="284"/>
      <c r="FDZ150" s="284"/>
      <c r="FEA150" s="284"/>
      <c r="FEB150" s="284"/>
      <c r="FEC150" s="284"/>
      <c r="FED150" s="284"/>
      <c r="FEE150" s="284"/>
      <c r="FEF150" s="284"/>
      <c r="FEG150" s="284"/>
      <c r="FEH150" s="284"/>
      <c r="FEI150" s="284"/>
      <c r="FEJ150" s="284"/>
      <c r="FEK150" s="284"/>
      <c r="FEL150" s="284"/>
      <c r="FEM150" s="284"/>
      <c r="FEN150" s="284"/>
      <c r="FEO150" s="284"/>
      <c r="FEP150" s="284"/>
      <c r="FEQ150" s="284"/>
      <c r="FER150" s="284"/>
      <c r="FES150" s="284"/>
      <c r="FET150" s="284"/>
      <c r="FEU150" s="284"/>
      <c r="FEV150" s="284"/>
      <c r="FEW150" s="284"/>
      <c r="FEX150" s="284"/>
      <c r="FEY150" s="284"/>
      <c r="FEZ150" s="284"/>
      <c r="FFA150" s="284"/>
      <c r="FFB150" s="284"/>
      <c r="FFC150" s="284"/>
      <c r="FFD150" s="284"/>
      <c r="FFE150" s="284"/>
      <c r="FFF150" s="284"/>
      <c r="FFG150" s="284"/>
      <c r="FFH150" s="284"/>
      <c r="FFI150" s="284"/>
      <c r="FFJ150" s="284"/>
      <c r="FFK150" s="284"/>
      <c r="FFL150" s="284"/>
      <c r="FFM150" s="284"/>
      <c r="FFN150" s="284"/>
      <c r="FFO150" s="284"/>
      <c r="FFP150" s="284"/>
      <c r="FFQ150" s="284"/>
      <c r="FFR150" s="284"/>
      <c r="FFS150" s="284"/>
      <c r="FFT150" s="284"/>
      <c r="FFU150" s="284"/>
      <c r="FFV150" s="284"/>
      <c r="FFW150" s="284"/>
      <c r="FFX150" s="284"/>
      <c r="FFY150" s="284"/>
      <c r="FFZ150" s="284"/>
      <c r="FGA150" s="284"/>
      <c r="FGB150" s="284"/>
      <c r="FGC150" s="284"/>
      <c r="FGD150" s="284"/>
      <c r="FGE150" s="284"/>
      <c r="FGF150" s="284"/>
      <c r="FGG150" s="284"/>
      <c r="FGH150" s="284"/>
      <c r="FGI150" s="284"/>
      <c r="FGJ150" s="284"/>
      <c r="FGK150" s="284"/>
      <c r="FGL150" s="284"/>
      <c r="FGM150" s="284"/>
      <c r="FGN150" s="284"/>
      <c r="FGO150" s="284"/>
      <c r="FGP150" s="284"/>
      <c r="FGQ150" s="284"/>
      <c r="FGR150" s="284"/>
      <c r="FGS150" s="284"/>
      <c r="FGT150" s="284"/>
      <c r="FGU150" s="284"/>
      <c r="FGV150" s="284"/>
      <c r="FGW150" s="284"/>
      <c r="FGX150" s="284"/>
      <c r="FGY150" s="284"/>
      <c r="FGZ150" s="284"/>
      <c r="FHA150" s="284"/>
      <c r="FHB150" s="284"/>
      <c r="FHC150" s="284"/>
      <c r="FHD150" s="284"/>
      <c r="FHE150" s="284"/>
      <c r="FHF150" s="284"/>
      <c r="FHG150" s="284"/>
      <c r="FHH150" s="284"/>
      <c r="FHI150" s="284"/>
      <c r="FHJ150" s="284"/>
      <c r="FHK150" s="284"/>
      <c r="FHL150" s="284"/>
      <c r="FHM150" s="284"/>
      <c r="FHN150" s="284"/>
      <c r="FHO150" s="284"/>
      <c r="FHP150" s="284"/>
      <c r="FHQ150" s="284"/>
      <c r="FHR150" s="284"/>
      <c r="FHS150" s="284"/>
      <c r="FHT150" s="284"/>
      <c r="FHU150" s="284"/>
      <c r="FHV150" s="284"/>
      <c r="FHW150" s="284"/>
      <c r="FHX150" s="284"/>
      <c r="FHY150" s="284"/>
      <c r="FHZ150" s="284"/>
      <c r="FIA150" s="284"/>
      <c r="FIB150" s="284"/>
      <c r="FIC150" s="284"/>
      <c r="FID150" s="284"/>
      <c r="FIE150" s="284"/>
      <c r="FIF150" s="284"/>
      <c r="FIG150" s="284"/>
      <c r="FIH150" s="284"/>
      <c r="FII150" s="284"/>
      <c r="FIJ150" s="284"/>
      <c r="FIK150" s="284"/>
      <c r="FIL150" s="284"/>
      <c r="FIM150" s="284"/>
      <c r="FIN150" s="284"/>
      <c r="FIO150" s="284"/>
      <c r="FIP150" s="284"/>
      <c r="FIQ150" s="284"/>
      <c r="FIR150" s="284"/>
      <c r="FIS150" s="284"/>
      <c r="FIT150" s="284"/>
      <c r="FIU150" s="284"/>
      <c r="FIV150" s="284"/>
      <c r="FIW150" s="284"/>
      <c r="FIX150" s="284"/>
      <c r="FIY150" s="284"/>
      <c r="FIZ150" s="284"/>
      <c r="FJA150" s="284"/>
      <c r="FJB150" s="284"/>
      <c r="FJC150" s="284"/>
      <c r="FJD150" s="284"/>
      <c r="FJE150" s="284"/>
      <c r="FJF150" s="284"/>
      <c r="FJG150" s="284"/>
      <c r="FJH150" s="284"/>
      <c r="FJI150" s="284"/>
      <c r="FJJ150" s="284"/>
      <c r="FJK150" s="284"/>
      <c r="FJL150" s="284"/>
      <c r="FJM150" s="284"/>
      <c r="FJN150" s="284"/>
      <c r="FJO150" s="284"/>
      <c r="FJP150" s="284"/>
      <c r="FJQ150" s="284"/>
      <c r="FJR150" s="284"/>
      <c r="FJS150" s="284"/>
      <c r="FJT150" s="284"/>
      <c r="FJU150" s="284"/>
      <c r="FJV150" s="284"/>
      <c r="FJW150" s="284"/>
      <c r="FJX150" s="284"/>
      <c r="FJY150" s="284"/>
      <c r="FJZ150" s="284"/>
      <c r="FKA150" s="284"/>
      <c r="FKB150" s="284"/>
      <c r="FKC150" s="284"/>
      <c r="FKD150" s="284"/>
      <c r="FKE150" s="284"/>
      <c r="FKF150" s="284"/>
      <c r="FKG150" s="284"/>
      <c r="FKH150" s="284"/>
      <c r="FKI150" s="284"/>
      <c r="FKJ150" s="284"/>
      <c r="FKK150" s="284"/>
      <c r="FKL150" s="284"/>
      <c r="FKM150" s="284"/>
      <c r="FKN150" s="284"/>
      <c r="FKO150" s="284"/>
      <c r="FKP150" s="284"/>
      <c r="FKQ150" s="284"/>
      <c r="FKR150" s="284"/>
      <c r="FKS150" s="284"/>
      <c r="FKT150" s="284"/>
      <c r="FKU150" s="284"/>
      <c r="FKV150" s="284"/>
      <c r="FKW150" s="284"/>
      <c r="FKX150" s="284"/>
      <c r="FKY150" s="284"/>
      <c r="FKZ150" s="284"/>
      <c r="FLA150" s="284"/>
      <c r="FLB150" s="284"/>
      <c r="FLC150" s="284"/>
      <c r="FLD150" s="284"/>
      <c r="FLE150" s="284"/>
      <c r="FLF150" s="284"/>
      <c r="FLG150" s="284"/>
      <c r="FLH150" s="284"/>
      <c r="FLI150" s="284"/>
      <c r="FLJ150" s="284"/>
      <c r="FLK150" s="284"/>
      <c r="FLL150" s="284"/>
      <c r="FLM150" s="284"/>
      <c r="FLN150" s="284"/>
      <c r="FLO150" s="284"/>
      <c r="FLP150" s="284"/>
      <c r="FLQ150" s="284"/>
      <c r="FLR150" s="284"/>
      <c r="FLS150" s="284"/>
      <c r="FLT150" s="284"/>
      <c r="FLU150" s="284"/>
      <c r="FLV150" s="284"/>
      <c r="FLW150" s="284"/>
      <c r="FLX150" s="284"/>
      <c r="FLY150" s="284"/>
      <c r="FLZ150" s="284"/>
      <c r="FMA150" s="284"/>
      <c r="FMB150" s="284"/>
      <c r="FMC150" s="284"/>
      <c r="FMD150" s="284"/>
      <c r="FME150" s="284"/>
      <c r="FMF150" s="284"/>
      <c r="FMG150" s="284"/>
      <c r="FMH150" s="284"/>
      <c r="FMI150" s="284"/>
      <c r="FMJ150" s="284"/>
      <c r="FMK150" s="284"/>
      <c r="FML150" s="284"/>
      <c r="FMM150" s="284"/>
      <c r="FMN150" s="284"/>
      <c r="FMO150" s="284"/>
      <c r="FMP150" s="284"/>
      <c r="FMQ150" s="284"/>
      <c r="FMR150" s="284"/>
      <c r="FMS150" s="284"/>
      <c r="FMT150" s="284"/>
      <c r="FMU150" s="284"/>
      <c r="FMV150" s="284"/>
      <c r="FMW150" s="284"/>
      <c r="FMX150" s="284"/>
      <c r="FMY150" s="284"/>
      <c r="FMZ150" s="284"/>
      <c r="FNA150" s="284"/>
      <c r="FNB150" s="284"/>
      <c r="FNC150" s="284"/>
      <c r="FND150" s="284"/>
      <c r="FNE150" s="284"/>
      <c r="FNF150" s="284"/>
      <c r="FNG150" s="284"/>
      <c r="FNH150" s="284"/>
      <c r="FNI150" s="284"/>
      <c r="FNJ150" s="284"/>
      <c r="FNK150" s="284"/>
      <c r="FNL150" s="284"/>
      <c r="FNM150" s="284"/>
      <c r="FNN150" s="284"/>
      <c r="FNO150" s="284"/>
      <c r="FNP150" s="284"/>
      <c r="FNQ150" s="284"/>
      <c r="FNR150" s="284"/>
      <c r="FNS150" s="284"/>
      <c r="FNT150" s="284"/>
      <c r="FNU150" s="284"/>
      <c r="FNV150" s="284"/>
      <c r="FNW150" s="284"/>
      <c r="FNX150" s="284"/>
      <c r="FNY150" s="284"/>
      <c r="FNZ150" s="284"/>
      <c r="FOA150" s="284"/>
      <c r="FOB150" s="284"/>
      <c r="FOC150" s="284"/>
      <c r="FOD150" s="284"/>
      <c r="FOE150" s="284"/>
      <c r="FOF150" s="284"/>
      <c r="FOG150" s="284"/>
      <c r="FOH150" s="284"/>
      <c r="FOI150" s="284"/>
      <c r="FOJ150" s="284"/>
      <c r="FOK150" s="284"/>
      <c r="FOL150" s="284"/>
      <c r="FOM150" s="284"/>
      <c r="FON150" s="284"/>
      <c r="FOO150" s="284"/>
      <c r="FOP150" s="284"/>
      <c r="FOQ150" s="284"/>
      <c r="FOR150" s="284"/>
      <c r="FOS150" s="284"/>
      <c r="FOT150" s="284"/>
      <c r="FOU150" s="284"/>
      <c r="FOV150" s="284"/>
      <c r="FOW150" s="284"/>
      <c r="FOX150" s="284"/>
      <c r="FOY150" s="284"/>
      <c r="FOZ150" s="284"/>
      <c r="FPA150" s="284"/>
      <c r="FPB150" s="284"/>
      <c r="FPC150" s="284"/>
      <c r="FPD150" s="284"/>
      <c r="FPE150" s="284"/>
      <c r="FPF150" s="284"/>
      <c r="FPG150" s="284"/>
      <c r="FPH150" s="284"/>
      <c r="FPI150" s="284"/>
      <c r="FPJ150" s="284"/>
      <c r="FPK150" s="284"/>
      <c r="FPL150" s="284"/>
      <c r="FPM150" s="284"/>
      <c r="FPN150" s="284"/>
      <c r="FPO150" s="284"/>
      <c r="FPP150" s="284"/>
      <c r="FPQ150" s="284"/>
      <c r="FPR150" s="284"/>
      <c r="FPS150" s="284"/>
      <c r="FPT150" s="284"/>
      <c r="FPU150" s="284"/>
      <c r="FPV150" s="284"/>
      <c r="FPW150" s="284"/>
      <c r="FPX150" s="284"/>
      <c r="FPY150" s="284"/>
      <c r="FPZ150" s="284"/>
      <c r="FQA150" s="284"/>
      <c r="FQB150" s="284"/>
      <c r="FQC150" s="284"/>
      <c r="FQD150" s="284"/>
      <c r="FQE150" s="284"/>
      <c r="FQF150" s="284"/>
      <c r="FQG150" s="284"/>
      <c r="FQH150" s="284"/>
      <c r="FQI150" s="284"/>
      <c r="FQJ150" s="284"/>
      <c r="FQK150" s="284"/>
      <c r="FQL150" s="284"/>
      <c r="FQM150" s="284"/>
      <c r="FQN150" s="284"/>
      <c r="FQO150" s="284"/>
      <c r="FQP150" s="284"/>
      <c r="FQQ150" s="284"/>
      <c r="FQR150" s="284"/>
      <c r="FQS150" s="284"/>
      <c r="FQT150" s="284"/>
      <c r="FQU150" s="284"/>
      <c r="FQV150" s="284"/>
      <c r="FQW150" s="284"/>
      <c r="FQX150" s="284"/>
      <c r="FQY150" s="284"/>
      <c r="FQZ150" s="284"/>
      <c r="FRA150" s="284"/>
      <c r="FRB150" s="284"/>
      <c r="FRC150" s="284"/>
      <c r="FRD150" s="284"/>
      <c r="FRE150" s="284"/>
      <c r="FRF150" s="284"/>
      <c r="FRG150" s="284"/>
      <c r="FRH150" s="284"/>
      <c r="FRI150" s="284"/>
      <c r="FRJ150" s="284"/>
      <c r="FRK150" s="284"/>
      <c r="FRL150" s="284"/>
      <c r="FRM150" s="284"/>
      <c r="FRN150" s="284"/>
      <c r="FRO150" s="284"/>
      <c r="FRP150" s="284"/>
      <c r="FRQ150" s="284"/>
      <c r="FRR150" s="284"/>
      <c r="FRS150" s="284"/>
      <c r="FRT150" s="284"/>
      <c r="FRU150" s="284"/>
      <c r="FRV150" s="284"/>
      <c r="FRW150" s="284"/>
      <c r="FRX150" s="284"/>
      <c r="FRY150" s="284"/>
      <c r="FRZ150" s="284"/>
      <c r="FSA150" s="284"/>
      <c r="FSB150" s="284"/>
      <c r="FSC150" s="284"/>
      <c r="FSD150" s="284"/>
      <c r="FSE150" s="284"/>
      <c r="FSF150" s="284"/>
      <c r="FSG150" s="284"/>
      <c r="FSH150" s="284"/>
      <c r="FSI150" s="284"/>
      <c r="FSJ150" s="284"/>
      <c r="FSK150" s="284"/>
      <c r="FSL150" s="284"/>
      <c r="FSM150" s="284"/>
      <c r="FSN150" s="284"/>
      <c r="FSO150" s="284"/>
      <c r="FSP150" s="284"/>
      <c r="FSQ150" s="284"/>
      <c r="FSR150" s="284"/>
      <c r="FSS150" s="284"/>
      <c r="FST150" s="284"/>
      <c r="FSU150" s="284"/>
      <c r="FSV150" s="284"/>
      <c r="FSW150" s="284"/>
      <c r="FSX150" s="284"/>
      <c r="FSY150" s="284"/>
      <c r="FSZ150" s="284"/>
      <c r="FTA150" s="284"/>
      <c r="FTB150" s="284"/>
      <c r="FTC150" s="284"/>
      <c r="FTD150" s="284"/>
      <c r="FTE150" s="284"/>
      <c r="FTF150" s="284"/>
      <c r="FTG150" s="284"/>
      <c r="FTH150" s="284"/>
      <c r="FTI150" s="284"/>
      <c r="FTJ150" s="284"/>
      <c r="FTK150" s="284"/>
      <c r="FTL150" s="284"/>
      <c r="FTM150" s="284"/>
      <c r="FTN150" s="284"/>
      <c r="FTO150" s="284"/>
      <c r="FTP150" s="284"/>
      <c r="FTQ150" s="284"/>
      <c r="FTR150" s="284"/>
      <c r="FTS150" s="284"/>
      <c r="FTT150" s="284"/>
      <c r="FTU150" s="284"/>
      <c r="FTV150" s="284"/>
      <c r="FTW150" s="284"/>
      <c r="FTX150" s="284"/>
      <c r="FTY150" s="284"/>
      <c r="FTZ150" s="284"/>
      <c r="FUA150" s="284"/>
      <c r="FUB150" s="284"/>
      <c r="FUC150" s="284"/>
      <c r="FUD150" s="284"/>
      <c r="FUE150" s="284"/>
      <c r="FUF150" s="284"/>
      <c r="FUG150" s="284"/>
      <c r="FUH150" s="284"/>
      <c r="FUI150" s="284"/>
      <c r="FUJ150" s="284"/>
      <c r="FUK150" s="284"/>
      <c r="FUL150" s="284"/>
      <c r="FUM150" s="284"/>
      <c r="FUN150" s="284"/>
      <c r="FUO150" s="284"/>
      <c r="FUP150" s="284"/>
      <c r="FUQ150" s="284"/>
      <c r="FUR150" s="284"/>
      <c r="FUS150" s="284"/>
      <c r="FUT150" s="284"/>
      <c r="FUU150" s="284"/>
      <c r="FUV150" s="284"/>
      <c r="FUW150" s="284"/>
      <c r="FUX150" s="284"/>
      <c r="FUY150" s="284"/>
      <c r="FUZ150" s="284"/>
      <c r="FVA150" s="284"/>
      <c r="FVB150" s="284"/>
      <c r="FVC150" s="284"/>
      <c r="FVD150" s="284"/>
      <c r="FVE150" s="284"/>
      <c r="FVF150" s="284"/>
      <c r="FVG150" s="284"/>
      <c r="FVH150" s="284"/>
      <c r="FVI150" s="284"/>
      <c r="FVJ150" s="284"/>
      <c r="FVK150" s="284"/>
      <c r="FVL150" s="284"/>
      <c r="FVM150" s="284"/>
      <c r="FVN150" s="284"/>
      <c r="FVO150" s="284"/>
      <c r="FVP150" s="284"/>
      <c r="FVQ150" s="284"/>
      <c r="FVR150" s="284"/>
      <c r="FVS150" s="284"/>
      <c r="FVT150" s="284"/>
      <c r="FVU150" s="284"/>
      <c r="FVV150" s="284"/>
      <c r="FVW150" s="284"/>
      <c r="FVX150" s="284"/>
      <c r="FVY150" s="284"/>
      <c r="FVZ150" s="284"/>
      <c r="FWA150" s="284"/>
      <c r="FWB150" s="284"/>
      <c r="FWC150" s="284"/>
      <c r="FWD150" s="284"/>
      <c r="FWE150" s="284"/>
      <c r="FWF150" s="284"/>
      <c r="FWG150" s="284"/>
      <c r="FWH150" s="284"/>
      <c r="FWI150" s="284"/>
      <c r="FWJ150" s="284"/>
      <c r="FWK150" s="284"/>
      <c r="FWL150" s="284"/>
      <c r="FWM150" s="284"/>
      <c r="FWN150" s="284"/>
      <c r="FWO150" s="284"/>
      <c r="FWP150" s="284"/>
      <c r="FWQ150" s="284"/>
      <c r="FWR150" s="284"/>
      <c r="FWS150" s="284"/>
      <c r="FWT150" s="284"/>
      <c r="FWU150" s="284"/>
      <c r="FWV150" s="284"/>
      <c r="FWW150" s="284"/>
      <c r="FWX150" s="284"/>
      <c r="FWY150" s="284"/>
      <c r="FWZ150" s="284"/>
      <c r="FXA150" s="284"/>
      <c r="FXB150" s="284"/>
      <c r="FXC150" s="284"/>
      <c r="FXD150" s="284"/>
      <c r="FXE150" s="284"/>
      <c r="FXF150" s="284"/>
      <c r="FXG150" s="284"/>
      <c r="FXH150" s="284"/>
      <c r="FXI150" s="284"/>
      <c r="FXJ150" s="284"/>
      <c r="FXK150" s="284"/>
      <c r="FXL150" s="284"/>
      <c r="FXM150" s="284"/>
      <c r="FXN150" s="284"/>
      <c r="FXO150" s="284"/>
      <c r="FXP150" s="284"/>
      <c r="FXQ150" s="284"/>
      <c r="FXR150" s="284"/>
      <c r="FXS150" s="284"/>
      <c r="FXT150" s="284"/>
      <c r="FXU150" s="284"/>
      <c r="FXV150" s="284"/>
      <c r="FXW150" s="284"/>
      <c r="FXX150" s="284"/>
      <c r="FXY150" s="284"/>
      <c r="FXZ150" s="284"/>
      <c r="FYA150" s="284"/>
      <c r="FYB150" s="284"/>
      <c r="FYC150" s="284"/>
      <c r="FYD150" s="284"/>
      <c r="FYE150" s="284"/>
      <c r="FYF150" s="284"/>
      <c r="FYG150" s="284"/>
      <c r="FYH150" s="284"/>
      <c r="FYI150" s="284"/>
      <c r="FYJ150" s="284"/>
      <c r="FYK150" s="284"/>
      <c r="FYL150" s="284"/>
      <c r="FYM150" s="284"/>
      <c r="FYN150" s="284"/>
      <c r="FYO150" s="284"/>
      <c r="FYP150" s="284"/>
      <c r="FYQ150" s="284"/>
      <c r="FYR150" s="284"/>
      <c r="FYS150" s="284"/>
      <c r="FYT150" s="284"/>
      <c r="FYU150" s="284"/>
      <c r="FYV150" s="284"/>
      <c r="FYW150" s="284"/>
      <c r="FYX150" s="284"/>
      <c r="FYY150" s="284"/>
      <c r="FYZ150" s="284"/>
      <c r="FZA150" s="284"/>
      <c r="FZB150" s="284"/>
      <c r="FZC150" s="284"/>
      <c r="FZD150" s="284"/>
      <c r="FZE150" s="284"/>
      <c r="FZF150" s="284"/>
      <c r="FZG150" s="284"/>
      <c r="FZH150" s="284"/>
      <c r="FZI150" s="284"/>
      <c r="FZJ150" s="284"/>
      <c r="FZK150" s="284"/>
      <c r="FZL150" s="284"/>
      <c r="FZM150" s="284"/>
      <c r="FZN150" s="284"/>
      <c r="FZO150" s="284"/>
      <c r="FZP150" s="284"/>
      <c r="FZQ150" s="284"/>
      <c r="FZR150" s="284"/>
      <c r="FZS150" s="284"/>
      <c r="FZT150" s="284"/>
      <c r="FZU150" s="284"/>
      <c r="FZV150" s="284"/>
      <c r="FZW150" s="284"/>
      <c r="FZX150" s="284"/>
      <c r="FZY150" s="284"/>
      <c r="FZZ150" s="284"/>
      <c r="GAA150" s="284"/>
      <c r="GAB150" s="284"/>
      <c r="GAC150" s="284"/>
      <c r="GAD150" s="284"/>
      <c r="GAE150" s="284"/>
      <c r="GAF150" s="284"/>
      <c r="GAG150" s="284"/>
      <c r="GAH150" s="284"/>
      <c r="GAI150" s="284"/>
      <c r="GAJ150" s="284"/>
      <c r="GAK150" s="284"/>
      <c r="GAL150" s="284"/>
      <c r="GAM150" s="284"/>
      <c r="GAN150" s="284"/>
      <c r="GAO150" s="284"/>
      <c r="GAP150" s="284"/>
      <c r="GAQ150" s="284"/>
      <c r="GAR150" s="284"/>
      <c r="GAS150" s="284"/>
      <c r="GAT150" s="284"/>
      <c r="GAU150" s="284"/>
      <c r="GAV150" s="284"/>
      <c r="GAW150" s="284"/>
      <c r="GAX150" s="284"/>
      <c r="GAY150" s="284"/>
      <c r="GAZ150" s="284"/>
      <c r="GBA150" s="284"/>
      <c r="GBB150" s="284"/>
      <c r="GBC150" s="284"/>
      <c r="GBD150" s="284"/>
      <c r="GBE150" s="284"/>
      <c r="GBF150" s="284"/>
      <c r="GBG150" s="284"/>
      <c r="GBH150" s="284"/>
      <c r="GBI150" s="284"/>
      <c r="GBJ150" s="284"/>
      <c r="GBK150" s="284"/>
      <c r="GBL150" s="284"/>
      <c r="GBM150" s="284"/>
      <c r="GBN150" s="284"/>
      <c r="GBO150" s="284"/>
      <c r="GBP150" s="284"/>
      <c r="GBQ150" s="284"/>
      <c r="GBR150" s="284"/>
      <c r="GBS150" s="284"/>
      <c r="GBT150" s="284"/>
      <c r="GBU150" s="284"/>
      <c r="GBV150" s="284"/>
      <c r="GBW150" s="284"/>
      <c r="GBX150" s="284"/>
      <c r="GBY150" s="284"/>
      <c r="GBZ150" s="284"/>
      <c r="GCA150" s="284"/>
      <c r="GCB150" s="284"/>
      <c r="GCC150" s="284"/>
      <c r="GCD150" s="284"/>
      <c r="GCE150" s="284"/>
      <c r="GCF150" s="284"/>
      <c r="GCG150" s="284"/>
      <c r="GCH150" s="284"/>
      <c r="GCI150" s="284"/>
      <c r="GCJ150" s="284"/>
      <c r="GCK150" s="284"/>
      <c r="GCL150" s="284"/>
      <c r="GCM150" s="284"/>
      <c r="GCN150" s="284"/>
      <c r="GCO150" s="284"/>
      <c r="GCP150" s="284"/>
      <c r="GCQ150" s="284"/>
      <c r="GCR150" s="284"/>
      <c r="GCS150" s="284"/>
      <c r="GCT150" s="284"/>
      <c r="GCU150" s="284"/>
      <c r="GCV150" s="284"/>
      <c r="GCW150" s="284"/>
      <c r="GCX150" s="284"/>
      <c r="GCY150" s="284"/>
      <c r="GCZ150" s="284"/>
      <c r="GDA150" s="284"/>
      <c r="GDB150" s="284"/>
      <c r="GDC150" s="284"/>
      <c r="GDD150" s="284"/>
      <c r="GDE150" s="284"/>
      <c r="GDF150" s="284"/>
      <c r="GDG150" s="284"/>
      <c r="GDH150" s="284"/>
      <c r="GDI150" s="284"/>
      <c r="GDJ150" s="284"/>
      <c r="GDK150" s="284"/>
      <c r="GDL150" s="284"/>
      <c r="GDM150" s="284"/>
      <c r="GDN150" s="284"/>
      <c r="GDO150" s="284"/>
      <c r="GDP150" s="284"/>
      <c r="GDQ150" s="284"/>
      <c r="GDR150" s="284"/>
      <c r="GDS150" s="284"/>
      <c r="GDT150" s="284"/>
      <c r="GDU150" s="284"/>
      <c r="GDV150" s="284"/>
      <c r="GDW150" s="284"/>
      <c r="GDX150" s="284"/>
      <c r="GDY150" s="284"/>
      <c r="GDZ150" s="284"/>
      <c r="GEA150" s="284"/>
      <c r="GEB150" s="284"/>
      <c r="GEC150" s="284"/>
      <c r="GED150" s="284"/>
      <c r="GEE150" s="284"/>
      <c r="GEF150" s="284"/>
      <c r="GEG150" s="284"/>
      <c r="GEH150" s="284"/>
      <c r="GEI150" s="284"/>
      <c r="GEJ150" s="284"/>
      <c r="GEK150" s="284"/>
      <c r="GEL150" s="284"/>
      <c r="GEM150" s="284"/>
      <c r="GEN150" s="284"/>
      <c r="GEO150" s="284"/>
      <c r="GEP150" s="284"/>
      <c r="GEQ150" s="284"/>
      <c r="GER150" s="284"/>
      <c r="GES150" s="284"/>
      <c r="GET150" s="284"/>
      <c r="GEU150" s="284"/>
      <c r="GEV150" s="284"/>
      <c r="GEW150" s="284"/>
      <c r="GEX150" s="284"/>
      <c r="GEY150" s="284"/>
      <c r="GEZ150" s="284"/>
      <c r="GFA150" s="284"/>
      <c r="GFB150" s="284"/>
      <c r="GFC150" s="284"/>
      <c r="GFD150" s="284"/>
      <c r="GFE150" s="284"/>
      <c r="GFF150" s="284"/>
      <c r="GFG150" s="284"/>
      <c r="GFH150" s="284"/>
      <c r="GFI150" s="284"/>
      <c r="GFJ150" s="284"/>
      <c r="GFK150" s="284"/>
      <c r="GFL150" s="284"/>
      <c r="GFM150" s="284"/>
      <c r="GFN150" s="284"/>
      <c r="GFO150" s="284"/>
      <c r="GFP150" s="284"/>
      <c r="GFQ150" s="284"/>
      <c r="GFR150" s="284"/>
      <c r="GFS150" s="284"/>
      <c r="GFT150" s="284"/>
      <c r="GFU150" s="284"/>
      <c r="GFV150" s="284"/>
      <c r="GFW150" s="284"/>
      <c r="GFX150" s="284"/>
      <c r="GFY150" s="284"/>
      <c r="GFZ150" s="284"/>
      <c r="GGA150" s="284"/>
      <c r="GGB150" s="284"/>
      <c r="GGC150" s="284"/>
      <c r="GGD150" s="284"/>
      <c r="GGE150" s="284"/>
      <c r="GGF150" s="284"/>
      <c r="GGG150" s="284"/>
      <c r="GGH150" s="284"/>
      <c r="GGI150" s="284"/>
      <c r="GGJ150" s="284"/>
      <c r="GGK150" s="284"/>
      <c r="GGL150" s="284"/>
      <c r="GGM150" s="284"/>
      <c r="GGN150" s="284"/>
      <c r="GGO150" s="284"/>
      <c r="GGP150" s="284"/>
      <c r="GGQ150" s="284"/>
      <c r="GGR150" s="284"/>
      <c r="GGS150" s="284"/>
      <c r="GGT150" s="284"/>
      <c r="GGU150" s="284"/>
      <c r="GGV150" s="284"/>
      <c r="GGW150" s="284"/>
      <c r="GGX150" s="284"/>
      <c r="GGY150" s="284"/>
      <c r="GGZ150" s="284"/>
      <c r="GHA150" s="284"/>
      <c r="GHB150" s="284"/>
      <c r="GHC150" s="284"/>
      <c r="GHD150" s="284"/>
      <c r="GHE150" s="284"/>
      <c r="GHF150" s="284"/>
      <c r="GHG150" s="284"/>
      <c r="GHH150" s="284"/>
      <c r="GHI150" s="284"/>
      <c r="GHJ150" s="284"/>
      <c r="GHK150" s="284"/>
      <c r="GHL150" s="284"/>
      <c r="GHM150" s="284"/>
      <c r="GHN150" s="284"/>
      <c r="GHO150" s="284"/>
      <c r="GHP150" s="284"/>
      <c r="GHQ150" s="284"/>
      <c r="GHR150" s="284"/>
      <c r="GHS150" s="284"/>
      <c r="GHT150" s="284"/>
      <c r="GHU150" s="284"/>
      <c r="GHV150" s="284"/>
      <c r="GHW150" s="284"/>
      <c r="GHX150" s="284"/>
      <c r="GHY150" s="284"/>
      <c r="GHZ150" s="284"/>
      <c r="GIA150" s="284"/>
      <c r="GIB150" s="284"/>
      <c r="GIC150" s="284"/>
      <c r="GID150" s="284"/>
      <c r="GIE150" s="284"/>
      <c r="GIF150" s="284"/>
      <c r="GIG150" s="284"/>
      <c r="GIH150" s="284"/>
      <c r="GII150" s="284"/>
      <c r="GIJ150" s="284"/>
      <c r="GIK150" s="284"/>
      <c r="GIL150" s="284"/>
      <c r="GIM150" s="284"/>
      <c r="GIN150" s="284"/>
      <c r="GIO150" s="284"/>
      <c r="GIP150" s="284"/>
      <c r="GIQ150" s="284"/>
      <c r="GIR150" s="284"/>
      <c r="GIS150" s="284"/>
      <c r="GIT150" s="284"/>
      <c r="GIU150" s="284"/>
      <c r="GIV150" s="284"/>
      <c r="GIW150" s="284"/>
      <c r="GIX150" s="284"/>
      <c r="GIY150" s="284"/>
      <c r="GIZ150" s="284"/>
      <c r="GJA150" s="284"/>
      <c r="GJB150" s="284"/>
      <c r="GJC150" s="284"/>
      <c r="GJD150" s="284"/>
      <c r="GJE150" s="284"/>
      <c r="GJF150" s="284"/>
      <c r="GJG150" s="284"/>
      <c r="GJH150" s="284"/>
      <c r="GJI150" s="284"/>
      <c r="GJJ150" s="284"/>
      <c r="GJK150" s="284"/>
      <c r="GJL150" s="284"/>
      <c r="GJM150" s="284"/>
      <c r="GJN150" s="284"/>
      <c r="GJO150" s="284"/>
      <c r="GJP150" s="284"/>
      <c r="GJQ150" s="284"/>
      <c r="GJR150" s="284"/>
      <c r="GJS150" s="284"/>
      <c r="GJT150" s="284"/>
      <c r="GJU150" s="284"/>
      <c r="GJV150" s="284"/>
      <c r="GJW150" s="284"/>
      <c r="GJX150" s="284"/>
      <c r="GJY150" s="284"/>
      <c r="GJZ150" s="284"/>
      <c r="GKA150" s="284"/>
      <c r="GKB150" s="284"/>
      <c r="GKC150" s="284"/>
      <c r="GKD150" s="284"/>
      <c r="GKE150" s="284"/>
      <c r="GKF150" s="284"/>
      <c r="GKG150" s="284"/>
      <c r="GKH150" s="284"/>
      <c r="GKI150" s="284"/>
      <c r="GKJ150" s="284"/>
      <c r="GKK150" s="284"/>
      <c r="GKL150" s="284"/>
      <c r="GKM150" s="284"/>
      <c r="GKN150" s="284"/>
      <c r="GKO150" s="284"/>
      <c r="GKP150" s="284"/>
      <c r="GKQ150" s="284"/>
      <c r="GKR150" s="284"/>
      <c r="GKS150" s="284"/>
      <c r="GKT150" s="284"/>
      <c r="GKU150" s="284"/>
      <c r="GKV150" s="284"/>
      <c r="GKW150" s="284"/>
      <c r="GKX150" s="284"/>
      <c r="GKY150" s="284"/>
      <c r="GKZ150" s="284"/>
      <c r="GLA150" s="284"/>
      <c r="GLB150" s="284"/>
      <c r="GLC150" s="284"/>
      <c r="GLD150" s="284"/>
      <c r="GLE150" s="284"/>
      <c r="GLF150" s="284"/>
      <c r="GLG150" s="284"/>
      <c r="GLH150" s="284"/>
      <c r="GLI150" s="284"/>
      <c r="GLJ150" s="284"/>
      <c r="GLK150" s="284"/>
      <c r="GLL150" s="284"/>
      <c r="GLM150" s="284"/>
      <c r="GLN150" s="284"/>
      <c r="GLO150" s="284"/>
      <c r="GLP150" s="284"/>
      <c r="GLQ150" s="284"/>
      <c r="GLR150" s="284"/>
      <c r="GLS150" s="284"/>
      <c r="GLT150" s="284"/>
      <c r="GLU150" s="284"/>
      <c r="GLV150" s="284"/>
      <c r="GLW150" s="284"/>
      <c r="GLX150" s="284"/>
      <c r="GLY150" s="284"/>
      <c r="GLZ150" s="284"/>
      <c r="GMA150" s="284"/>
      <c r="GMB150" s="284"/>
      <c r="GMC150" s="284"/>
      <c r="GMD150" s="284"/>
      <c r="GME150" s="284"/>
      <c r="GMF150" s="284"/>
      <c r="GMG150" s="284"/>
      <c r="GMH150" s="284"/>
      <c r="GMI150" s="284"/>
      <c r="GMJ150" s="284"/>
      <c r="GMK150" s="284"/>
      <c r="GML150" s="284"/>
      <c r="GMM150" s="284"/>
      <c r="GMN150" s="284"/>
      <c r="GMO150" s="284"/>
      <c r="GMP150" s="284"/>
      <c r="GMQ150" s="284"/>
      <c r="GMR150" s="284"/>
      <c r="GMS150" s="284"/>
      <c r="GMT150" s="284"/>
      <c r="GMU150" s="284"/>
      <c r="GMV150" s="284"/>
      <c r="GMW150" s="284"/>
      <c r="GMX150" s="284"/>
      <c r="GMY150" s="284"/>
      <c r="GMZ150" s="284"/>
      <c r="GNA150" s="284"/>
      <c r="GNB150" s="284"/>
      <c r="GNC150" s="284"/>
      <c r="GND150" s="284"/>
      <c r="GNE150" s="284"/>
      <c r="GNF150" s="284"/>
      <c r="GNG150" s="284"/>
      <c r="GNH150" s="284"/>
      <c r="GNI150" s="284"/>
      <c r="GNJ150" s="284"/>
      <c r="GNK150" s="284"/>
      <c r="GNL150" s="284"/>
      <c r="GNM150" s="284"/>
      <c r="GNN150" s="284"/>
      <c r="GNO150" s="284"/>
      <c r="GNP150" s="284"/>
      <c r="GNQ150" s="284"/>
      <c r="GNR150" s="284"/>
      <c r="GNS150" s="284"/>
      <c r="GNT150" s="284"/>
      <c r="GNU150" s="284"/>
      <c r="GNV150" s="284"/>
      <c r="GNW150" s="284"/>
      <c r="GNX150" s="284"/>
      <c r="GNY150" s="284"/>
      <c r="GNZ150" s="284"/>
      <c r="GOA150" s="284"/>
      <c r="GOB150" s="284"/>
      <c r="GOC150" s="284"/>
      <c r="GOD150" s="284"/>
      <c r="GOE150" s="284"/>
      <c r="GOF150" s="284"/>
      <c r="GOG150" s="284"/>
      <c r="GOH150" s="284"/>
      <c r="GOI150" s="284"/>
      <c r="GOJ150" s="284"/>
      <c r="GOK150" s="284"/>
      <c r="GOL150" s="284"/>
      <c r="GOM150" s="284"/>
      <c r="GON150" s="284"/>
      <c r="GOO150" s="284"/>
      <c r="GOP150" s="284"/>
      <c r="GOQ150" s="284"/>
      <c r="GOR150" s="284"/>
      <c r="GOS150" s="284"/>
      <c r="GOT150" s="284"/>
      <c r="GOU150" s="284"/>
      <c r="GOV150" s="284"/>
      <c r="GOW150" s="284"/>
      <c r="GOX150" s="284"/>
      <c r="GOY150" s="284"/>
      <c r="GOZ150" s="284"/>
      <c r="GPA150" s="284"/>
      <c r="GPB150" s="284"/>
      <c r="GPC150" s="284"/>
      <c r="GPD150" s="284"/>
      <c r="GPE150" s="284"/>
      <c r="GPF150" s="284"/>
      <c r="GPG150" s="284"/>
      <c r="GPH150" s="284"/>
      <c r="GPI150" s="284"/>
      <c r="GPJ150" s="284"/>
      <c r="GPK150" s="284"/>
      <c r="GPL150" s="284"/>
      <c r="GPM150" s="284"/>
      <c r="GPN150" s="284"/>
      <c r="GPO150" s="284"/>
      <c r="GPP150" s="284"/>
      <c r="GPQ150" s="284"/>
      <c r="GPR150" s="284"/>
      <c r="GPS150" s="284"/>
      <c r="GPT150" s="284"/>
      <c r="GPU150" s="284"/>
      <c r="GPV150" s="284"/>
      <c r="GPW150" s="284"/>
      <c r="GPX150" s="284"/>
      <c r="GPY150" s="284"/>
      <c r="GPZ150" s="284"/>
      <c r="GQA150" s="284"/>
      <c r="GQB150" s="284"/>
      <c r="GQC150" s="284"/>
      <c r="GQD150" s="284"/>
      <c r="GQE150" s="284"/>
      <c r="GQF150" s="284"/>
      <c r="GQG150" s="284"/>
      <c r="GQH150" s="284"/>
      <c r="GQI150" s="284"/>
      <c r="GQJ150" s="284"/>
      <c r="GQK150" s="284"/>
      <c r="GQL150" s="284"/>
      <c r="GQM150" s="284"/>
      <c r="GQN150" s="284"/>
      <c r="GQO150" s="284"/>
      <c r="GQP150" s="284"/>
      <c r="GQQ150" s="284"/>
      <c r="GQR150" s="284"/>
      <c r="GQS150" s="284"/>
      <c r="GQT150" s="284"/>
      <c r="GQU150" s="284"/>
      <c r="GQV150" s="284"/>
      <c r="GQW150" s="284"/>
      <c r="GQX150" s="284"/>
      <c r="GQY150" s="284"/>
      <c r="GQZ150" s="284"/>
      <c r="GRA150" s="284"/>
      <c r="GRB150" s="284"/>
      <c r="GRC150" s="284"/>
      <c r="GRD150" s="284"/>
      <c r="GRE150" s="284"/>
      <c r="GRF150" s="284"/>
      <c r="GRG150" s="284"/>
      <c r="GRH150" s="284"/>
      <c r="GRI150" s="284"/>
      <c r="GRJ150" s="284"/>
      <c r="GRK150" s="284"/>
      <c r="GRL150" s="284"/>
      <c r="GRM150" s="284"/>
      <c r="GRN150" s="284"/>
      <c r="GRO150" s="284"/>
      <c r="GRP150" s="284"/>
      <c r="GRQ150" s="284"/>
      <c r="GRR150" s="284"/>
      <c r="GRS150" s="284"/>
      <c r="GRT150" s="284"/>
      <c r="GRU150" s="284"/>
      <c r="GRV150" s="284"/>
      <c r="GRW150" s="284"/>
      <c r="GRX150" s="284"/>
      <c r="GRY150" s="284"/>
      <c r="GRZ150" s="284"/>
      <c r="GSA150" s="284"/>
      <c r="GSB150" s="284"/>
      <c r="GSC150" s="284"/>
      <c r="GSD150" s="284"/>
      <c r="GSE150" s="284"/>
      <c r="GSF150" s="284"/>
      <c r="GSG150" s="284"/>
      <c r="GSH150" s="284"/>
      <c r="GSI150" s="284"/>
      <c r="GSJ150" s="284"/>
      <c r="GSK150" s="284"/>
      <c r="GSL150" s="284"/>
      <c r="GSM150" s="284"/>
      <c r="GSN150" s="284"/>
      <c r="GSO150" s="284"/>
      <c r="GSP150" s="284"/>
      <c r="GSQ150" s="284"/>
      <c r="GSR150" s="284"/>
      <c r="GSS150" s="284"/>
      <c r="GST150" s="284"/>
      <c r="GSU150" s="284"/>
      <c r="GSV150" s="284"/>
      <c r="GSW150" s="284"/>
      <c r="GSX150" s="284"/>
      <c r="GSY150" s="284"/>
      <c r="GSZ150" s="284"/>
      <c r="GTA150" s="284"/>
      <c r="GTB150" s="284"/>
      <c r="GTC150" s="284"/>
      <c r="GTD150" s="284"/>
      <c r="GTE150" s="284"/>
      <c r="GTF150" s="284"/>
      <c r="GTG150" s="284"/>
      <c r="GTH150" s="284"/>
      <c r="GTI150" s="284"/>
      <c r="GTJ150" s="284"/>
      <c r="GTK150" s="284"/>
      <c r="GTL150" s="284"/>
      <c r="GTM150" s="284"/>
      <c r="GTN150" s="284"/>
      <c r="GTO150" s="284"/>
      <c r="GTP150" s="284"/>
      <c r="GTQ150" s="284"/>
      <c r="GTR150" s="284"/>
      <c r="GTS150" s="284"/>
      <c r="GTT150" s="284"/>
      <c r="GTU150" s="284"/>
      <c r="GTV150" s="284"/>
      <c r="GTW150" s="284"/>
      <c r="GTX150" s="284"/>
      <c r="GTY150" s="284"/>
      <c r="GTZ150" s="284"/>
      <c r="GUA150" s="284"/>
      <c r="GUB150" s="284"/>
      <c r="GUC150" s="284"/>
      <c r="GUD150" s="284"/>
      <c r="GUE150" s="284"/>
      <c r="GUF150" s="284"/>
      <c r="GUG150" s="284"/>
      <c r="GUH150" s="284"/>
      <c r="GUI150" s="284"/>
      <c r="GUJ150" s="284"/>
      <c r="GUK150" s="284"/>
      <c r="GUL150" s="284"/>
      <c r="GUM150" s="284"/>
      <c r="GUN150" s="284"/>
      <c r="GUO150" s="284"/>
      <c r="GUP150" s="284"/>
      <c r="GUQ150" s="284"/>
      <c r="GUR150" s="284"/>
      <c r="GUS150" s="284"/>
      <c r="GUT150" s="284"/>
      <c r="GUU150" s="284"/>
      <c r="GUV150" s="284"/>
      <c r="GUW150" s="284"/>
      <c r="GUX150" s="284"/>
      <c r="GUY150" s="284"/>
      <c r="GUZ150" s="284"/>
      <c r="GVA150" s="284"/>
      <c r="GVB150" s="284"/>
      <c r="GVC150" s="284"/>
      <c r="GVD150" s="284"/>
      <c r="GVE150" s="284"/>
      <c r="GVF150" s="284"/>
      <c r="GVG150" s="284"/>
      <c r="GVH150" s="284"/>
      <c r="GVI150" s="284"/>
      <c r="GVJ150" s="284"/>
      <c r="GVK150" s="284"/>
      <c r="GVL150" s="284"/>
      <c r="GVM150" s="284"/>
      <c r="GVN150" s="284"/>
      <c r="GVO150" s="284"/>
      <c r="GVP150" s="284"/>
      <c r="GVQ150" s="284"/>
      <c r="GVR150" s="284"/>
      <c r="GVS150" s="284"/>
      <c r="GVT150" s="284"/>
      <c r="GVU150" s="284"/>
      <c r="GVV150" s="284"/>
      <c r="GVW150" s="284"/>
      <c r="GVX150" s="284"/>
      <c r="GVY150" s="284"/>
      <c r="GVZ150" s="284"/>
      <c r="GWA150" s="284"/>
      <c r="GWB150" s="284"/>
      <c r="GWC150" s="284"/>
      <c r="GWD150" s="284"/>
      <c r="GWE150" s="284"/>
      <c r="GWF150" s="284"/>
      <c r="GWG150" s="284"/>
      <c r="GWH150" s="284"/>
      <c r="GWI150" s="284"/>
      <c r="GWJ150" s="284"/>
      <c r="GWK150" s="284"/>
      <c r="GWL150" s="284"/>
      <c r="GWM150" s="284"/>
      <c r="GWN150" s="284"/>
      <c r="GWO150" s="284"/>
      <c r="GWP150" s="284"/>
      <c r="GWQ150" s="284"/>
      <c r="GWR150" s="284"/>
      <c r="GWS150" s="284"/>
      <c r="GWT150" s="284"/>
      <c r="GWU150" s="284"/>
      <c r="GWV150" s="284"/>
      <c r="GWW150" s="284"/>
      <c r="GWX150" s="284"/>
      <c r="GWY150" s="284"/>
      <c r="GWZ150" s="284"/>
      <c r="GXA150" s="284"/>
      <c r="GXB150" s="284"/>
      <c r="GXC150" s="284"/>
      <c r="GXD150" s="284"/>
      <c r="GXE150" s="284"/>
      <c r="GXF150" s="284"/>
      <c r="GXG150" s="284"/>
      <c r="GXH150" s="284"/>
      <c r="GXI150" s="284"/>
      <c r="GXJ150" s="284"/>
      <c r="GXK150" s="284"/>
      <c r="GXL150" s="284"/>
      <c r="GXM150" s="284"/>
      <c r="GXN150" s="284"/>
      <c r="GXO150" s="284"/>
      <c r="GXP150" s="284"/>
      <c r="GXQ150" s="284"/>
      <c r="GXR150" s="284"/>
      <c r="GXS150" s="284"/>
      <c r="GXT150" s="284"/>
      <c r="GXU150" s="284"/>
      <c r="GXV150" s="284"/>
      <c r="GXW150" s="284"/>
      <c r="GXX150" s="284"/>
      <c r="GXY150" s="284"/>
      <c r="GXZ150" s="284"/>
      <c r="GYA150" s="284"/>
      <c r="GYB150" s="284"/>
      <c r="GYC150" s="284"/>
      <c r="GYD150" s="284"/>
      <c r="GYE150" s="284"/>
      <c r="GYF150" s="284"/>
      <c r="GYG150" s="284"/>
      <c r="GYH150" s="284"/>
      <c r="GYI150" s="284"/>
      <c r="GYJ150" s="284"/>
      <c r="GYK150" s="284"/>
      <c r="GYL150" s="284"/>
      <c r="GYM150" s="284"/>
      <c r="GYN150" s="284"/>
      <c r="GYO150" s="284"/>
      <c r="GYP150" s="284"/>
      <c r="GYQ150" s="284"/>
      <c r="GYR150" s="284"/>
      <c r="GYS150" s="284"/>
      <c r="GYT150" s="284"/>
      <c r="GYU150" s="284"/>
      <c r="GYV150" s="284"/>
      <c r="GYW150" s="284"/>
      <c r="GYX150" s="284"/>
      <c r="GYY150" s="284"/>
      <c r="GYZ150" s="284"/>
      <c r="GZA150" s="284"/>
      <c r="GZB150" s="284"/>
      <c r="GZC150" s="284"/>
      <c r="GZD150" s="284"/>
      <c r="GZE150" s="284"/>
      <c r="GZF150" s="284"/>
      <c r="GZG150" s="284"/>
      <c r="GZH150" s="284"/>
      <c r="GZI150" s="284"/>
      <c r="GZJ150" s="284"/>
      <c r="GZK150" s="284"/>
      <c r="GZL150" s="284"/>
      <c r="GZM150" s="284"/>
      <c r="GZN150" s="284"/>
      <c r="GZO150" s="284"/>
      <c r="GZP150" s="284"/>
      <c r="GZQ150" s="284"/>
      <c r="GZR150" s="284"/>
      <c r="GZS150" s="284"/>
      <c r="GZT150" s="284"/>
      <c r="GZU150" s="284"/>
      <c r="GZV150" s="284"/>
      <c r="GZW150" s="284"/>
      <c r="GZX150" s="284"/>
      <c r="GZY150" s="284"/>
      <c r="GZZ150" s="284"/>
      <c r="HAA150" s="284"/>
      <c r="HAB150" s="284"/>
      <c r="HAC150" s="284"/>
      <c r="HAD150" s="284"/>
      <c r="HAE150" s="284"/>
      <c r="HAF150" s="284"/>
      <c r="HAG150" s="284"/>
      <c r="HAH150" s="284"/>
      <c r="HAI150" s="284"/>
      <c r="HAJ150" s="284"/>
      <c r="HAK150" s="284"/>
      <c r="HAL150" s="284"/>
      <c r="HAM150" s="284"/>
      <c r="HAN150" s="284"/>
      <c r="HAO150" s="284"/>
      <c r="HAP150" s="284"/>
      <c r="HAQ150" s="284"/>
      <c r="HAR150" s="284"/>
      <c r="HAS150" s="284"/>
      <c r="HAT150" s="284"/>
      <c r="HAU150" s="284"/>
      <c r="HAV150" s="284"/>
      <c r="HAW150" s="284"/>
      <c r="HAX150" s="284"/>
      <c r="HAY150" s="284"/>
      <c r="HAZ150" s="284"/>
      <c r="HBA150" s="284"/>
      <c r="HBB150" s="284"/>
      <c r="HBC150" s="284"/>
      <c r="HBD150" s="284"/>
      <c r="HBE150" s="284"/>
      <c r="HBF150" s="284"/>
      <c r="HBG150" s="284"/>
      <c r="HBH150" s="284"/>
      <c r="HBI150" s="284"/>
      <c r="HBJ150" s="284"/>
      <c r="HBK150" s="284"/>
      <c r="HBL150" s="284"/>
      <c r="HBM150" s="284"/>
      <c r="HBN150" s="284"/>
      <c r="HBO150" s="284"/>
      <c r="HBP150" s="284"/>
      <c r="HBQ150" s="284"/>
      <c r="HBR150" s="284"/>
      <c r="HBS150" s="284"/>
      <c r="HBT150" s="284"/>
      <c r="HBU150" s="284"/>
      <c r="HBV150" s="284"/>
      <c r="HBW150" s="284"/>
      <c r="HBX150" s="284"/>
      <c r="HBY150" s="284"/>
      <c r="HBZ150" s="284"/>
      <c r="HCA150" s="284"/>
      <c r="HCB150" s="284"/>
      <c r="HCC150" s="284"/>
      <c r="HCD150" s="284"/>
      <c r="HCE150" s="284"/>
      <c r="HCF150" s="284"/>
      <c r="HCG150" s="284"/>
      <c r="HCH150" s="284"/>
      <c r="HCI150" s="284"/>
      <c r="HCJ150" s="284"/>
      <c r="HCK150" s="284"/>
      <c r="HCL150" s="284"/>
      <c r="HCM150" s="284"/>
      <c r="HCN150" s="284"/>
      <c r="HCO150" s="284"/>
      <c r="HCP150" s="284"/>
      <c r="HCQ150" s="284"/>
      <c r="HCR150" s="284"/>
      <c r="HCS150" s="284"/>
      <c r="HCT150" s="284"/>
      <c r="HCU150" s="284"/>
      <c r="HCV150" s="284"/>
      <c r="HCW150" s="284"/>
      <c r="HCX150" s="284"/>
      <c r="HCY150" s="284"/>
      <c r="HCZ150" s="284"/>
      <c r="HDA150" s="284"/>
      <c r="HDB150" s="284"/>
      <c r="HDC150" s="284"/>
      <c r="HDD150" s="284"/>
      <c r="HDE150" s="284"/>
      <c r="HDF150" s="284"/>
      <c r="HDG150" s="284"/>
      <c r="HDH150" s="284"/>
      <c r="HDI150" s="284"/>
      <c r="HDJ150" s="284"/>
      <c r="HDK150" s="284"/>
      <c r="HDL150" s="284"/>
      <c r="HDM150" s="284"/>
      <c r="HDN150" s="284"/>
      <c r="HDO150" s="284"/>
      <c r="HDP150" s="284"/>
      <c r="HDQ150" s="284"/>
      <c r="HDR150" s="284"/>
      <c r="HDS150" s="284"/>
      <c r="HDT150" s="284"/>
      <c r="HDU150" s="284"/>
      <c r="HDV150" s="284"/>
      <c r="HDW150" s="284"/>
      <c r="HDX150" s="284"/>
      <c r="HDY150" s="284"/>
      <c r="HDZ150" s="284"/>
      <c r="HEA150" s="284"/>
      <c r="HEB150" s="284"/>
      <c r="HEC150" s="284"/>
      <c r="HED150" s="284"/>
      <c r="HEE150" s="284"/>
      <c r="HEF150" s="284"/>
      <c r="HEG150" s="284"/>
      <c r="HEH150" s="284"/>
      <c r="HEI150" s="284"/>
      <c r="HEJ150" s="284"/>
      <c r="HEK150" s="284"/>
      <c r="HEL150" s="284"/>
      <c r="HEM150" s="284"/>
      <c r="HEN150" s="284"/>
      <c r="HEO150" s="284"/>
      <c r="HEP150" s="284"/>
      <c r="HEQ150" s="284"/>
      <c r="HER150" s="284"/>
      <c r="HES150" s="284"/>
      <c r="HET150" s="284"/>
      <c r="HEU150" s="284"/>
      <c r="HEV150" s="284"/>
      <c r="HEW150" s="284"/>
      <c r="HEX150" s="284"/>
      <c r="HEY150" s="284"/>
      <c r="HEZ150" s="284"/>
      <c r="HFA150" s="284"/>
      <c r="HFB150" s="284"/>
      <c r="HFC150" s="284"/>
      <c r="HFD150" s="284"/>
      <c r="HFE150" s="284"/>
      <c r="HFF150" s="284"/>
      <c r="HFG150" s="284"/>
      <c r="HFH150" s="284"/>
      <c r="HFI150" s="284"/>
      <c r="HFJ150" s="284"/>
      <c r="HFK150" s="284"/>
      <c r="HFL150" s="284"/>
      <c r="HFM150" s="284"/>
      <c r="HFN150" s="284"/>
      <c r="HFO150" s="284"/>
      <c r="HFP150" s="284"/>
      <c r="HFQ150" s="284"/>
      <c r="HFR150" s="284"/>
      <c r="HFS150" s="284"/>
      <c r="HFT150" s="284"/>
      <c r="HFU150" s="284"/>
      <c r="HFV150" s="284"/>
      <c r="HFW150" s="284"/>
      <c r="HFX150" s="284"/>
      <c r="HFY150" s="284"/>
      <c r="HFZ150" s="284"/>
      <c r="HGA150" s="284"/>
      <c r="HGB150" s="284"/>
      <c r="HGC150" s="284"/>
      <c r="HGD150" s="284"/>
      <c r="HGE150" s="284"/>
      <c r="HGF150" s="284"/>
      <c r="HGG150" s="284"/>
      <c r="HGH150" s="284"/>
      <c r="HGI150" s="284"/>
      <c r="HGJ150" s="284"/>
      <c r="HGK150" s="284"/>
      <c r="HGL150" s="284"/>
      <c r="HGM150" s="284"/>
      <c r="HGN150" s="284"/>
      <c r="HGO150" s="284"/>
      <c r="HGP150" s="284"/>
      <c r="HGQ150" s="284"/>
      <c r="HGR150" s="284"/>
      <c r="HGS150" s="284"/>
      <c r="HGT150" s="284"/>
      <c r="HGU150" s="284"/>
      <c r="HGV150" s="284"/>
      <c r="HGW150" s="284"/>
      <c r="HGX150" s="284"/>
      <c r="HGY150" s="284"/>
      <c r="HGZ150" s="284"/>
      <c r="HHA150" s="284"/>
      <c r="HHB150" s="284"/>
      <c r="HHC150" s="284"/>
      <c r="HHD150" s="284"/>
      <c r="HHE150" s="284"/>
      <c r="HHF150" s="284"/>
      <c r="HHG150" s="284"/>
      <c r="HHH150" s="284"/>
      <c r="HHI150" s="284"/>
      <c r="HHJ150" s="284"/>
      <c r="HHK150" s="284"/>
      <c r="HHL150" s="284"/>
      <c r="HHM150" s="284"/>
      <c r="HHN150" s="284"/>
      <c r="HHO150" s="284"/>
      <c r="HHP150" s="284"/>
      <c r="HHQ150" s="284"/>
      <c r="HHR150" s="284"/>
      <c r="HHS150" s="284"/>
      <c r="HHT150" s="284"/>
      <c r="HHU150" s="284"/>
      <c r="HHV150" s="284"/>
      <c r="HHW150" s="284"/>
      <c r="HHX150" s="284"/>
      <c r="HHY150" s="284"/>
      <c r="HHZ150" s="284"/>
      <c r="HIA150" s="284"/>
      <c r="HIB150" s="284"/>
      <c r="HIC150" s="284"/>
      <c r="HID150" s="284"/>
      <c r="HIE150" s="284"/>
      <c r="HIF150" s="284"/>
      <c r="HIG150" s="284"/>
      <c r="HIH150" s="284"/>
      <c r="HII150" s="284"/>
      <c r="HIJ150" s="284"/>
      <c r="HIK150" s="284"/>
      <c r="HIL150" s="284"/>
      <c r="HIM150" s="284"/>
      <c r="HIN150" s="284"/>
      <c r="HIO150" s="284"/>
      <c r="HIP150" s="284"/>
      <c r="HIQ150" s="284"/>
      <c r="HIR150" s="284"/>
      <c r="HIS150" s="284"/>
      <c r="HIT150" s="284"/>
      <c r="HIU150" s="284"/>
      <c r="HIV150" s="284"/>
      <c r="HIW150" s="284"/>
      <c r="HIX150" s="284"/>
      <c r="HIY150" s="284"/>
      <c r="HIZ150" s="284"/>
      <c r="HJA150" s="284"/>
      <c r="HJB150" s="284"/>
      <c r="HJC150" s="284"/>
      <c r="HJD150" s="284"/>
      <c r="HJE150" s="284"/>
      <c r="HJF150" s="284"/>
      <c r="HJG150" s="284"/>
      <c r="HJH150" s="284"/>
      <c r="HJI150" s="284"/>
      <c r="HJJ150" s="284"/>
      <c r="HJK150" s="284"/>
      <c r="HJL150" s="284"/>
      <c r="HJM150" s="284"/>
      <c r="HJN150" s="284"/>
      <c r="HJO150" s="284"/>
      <c r="HJP150" s="284"/>
      <c r="HJQ150" s="284"/>
      <c r="HJR150" s="284"/>
      <c r="HJS150" s="284"/>
      <c r="HJT150" s="284"/>
      <c r="HJU150" s="284"/>
      <c r="HJV150" s="284"/>
      <c r="HJW150" s="284"/>
      <c r="HJX150" s="284"/>
      <c r="HJY150" s="284"/>
      <c r="HJZ150" s="284"/>
      <c r="HKA150" s="284"/>
      <c r="HKB150" s="284"/>
      <c r="HKC150" s="284"/>
      <c r="HKD150" s="284"/>
      <c r="HKE150" s="284"/>
      <c r="HKF150" s="284"/>
      <c r="HKG150" s="284"/>
      <c r="HKH150" s="284"/>
      <c r="HKI150" s="284"/>
      <c r="HKJ150" s="284"/>
      <c r="HKK150" s="284"/>
      <c r="HKL150" s="284"/>
      <c r="HKM150" s="284"/>
      <c r="HKN150" s="284"/>
      <c r="HKO150" s="284"/>
      <c r="HKP150" s="284"/>
      <c r="HKQ150" s="284"/>
      <c r="HKR150" s="284"/>
      <c r="HKS150" s="284"/>
      <c r="HKT150" s="284"/>
      <c r="HKU150" s="284"/>
      <c r="HKV150" s="284"/>
      <c r="HKW150" s="284"/>
      <c r="HKX150" s="284"/>
      <c r="HKY150" s="284"/>
      <c r="HKZ150" s="284"/>
      <c r="HLA150" s="284"/>
      <c r="HLB150" s="284"/>
      <c r="HLC150" s="284"/>
      <c r="HLD150" s="284"/>
      <c r="HLE150" s="284"/>
      <c r="HLF150" s="284"/>
      <c r="HLG150" s="284"/>
      <c r="HLH150" s="284"/>
      <c r="HLI150" s="284"/>
      <c r="HLJ150" s="284"/>
      <c r="HLK150" s="284"/>
      <c r="HLL150" s="284"/>
      <c r="HLM150" s="284"/>
      <c r="HLN150" s="284"/>
      <c r="HLO150" s="284"/>
      <c r="HLP150" s="284"/>
      <c r="HLQ150" s="284"/>
      <c r="HLR150" s="284"/>
      <c r="HLS150" s="284"/>
      <c r="HLT150" s="284"/>
      <c r="HLU150" s="284"/>
      <c r="HLV150" s="284"/>
      <c r="HLW150" s="284"/>
      <c r="HLX150" s="284"/>
      <c r="HLY150" s="284"/>
      <c r="HLZ150" s="284"/>
      <c r="HMA150" s="284"/>
      <c r="HMB150" s="284"/>
      <c r="HMC150" s="284"/>
      <c r="HMD150" s="284"/>
      <c r="HME150" s="284"/>
      <c r="HMF150" s="284"/>
      <c r="HMG150" s="284"/>
      <c r="HMH150" s="284"/>
      <c r="HMI150" s="284"/>
      <c r="HMJ150" s="284"/>
      <c r="HMK150" s="284"/>
      <c r="HML150" s="284"/>
      <c r="HMM150" s="284"/>
      <c r="HMN150" s="284"/>
      <c r="HMO150" s="284"/>
      <c r="HMP150" s="284"/>
      <c r="HMQ150" s="284"/>
      <c r="HMR150" s="284"/>
      <c r="HMS150" s="284"/>
      <c r="HMT150" s="284"/>
      <c r="HMU150" s="284"/>
      <c r="HMV150" s="284"/>
      <c r="HMW150" s="284"/>
      <c r="HMX150" s="284"/>
      <c r="HMY150" s="284"/>
      <c r="HMZ150" s="284"/>
      <c r="HNA150" s="284"/>
      <c r="HNB150" s="284"/>
      <c r="HNC150" s="284"/>
      <c r="HND150" s="284"/>
      <c r="HNE150" s="284"/>
      <c r="HNF150" s="284"/>
      <c r="HNG150" s="284"/>
      <c r="HNH150" s="284"/>
      <c r="HNI150" s="284"/>
      <c r="HNJ150" s="284"/>
      <c r="HNK150" s="284"/>
      <c r="HNL150" s="284"/>
      <c r="HNM150" s="284"/>
      <c r="HNN150" s="284"/>
      <c r="HNO150" s="284"/>
      <c r="HNP150" s="284"/>
      <c r="HNQ150" s="284"/>
      <c r="HNR150" s="284"/>
      <c r="HNS150" s="284"/>
      <c r="HNT150" s="284"/>
      <c r="HNU150" s="284"/>
      <c r="HNV150" s="284"/>
      <c r="HNW150" s="284"/>
      <c r="HNX150" s="284"/>
      <c r="HNY150" s="284"/>
      <c r="HNZ150" s="284"/>
      <c r="HOA150" s="284"/>
      <c r="HOB150" s="284"/>
      <c r="HOC150" s="284"/>
      <c r="HOD150" s="284"/>
      <c r="HOE150" s="284"/>
      <c r="HOF150" s="284"/>
      <c r="HOG150" s="284"/>
      <c r="HOH150" s="284"/>
      <c r="HOI150" s="284"/>
      <c r="HOJ150" s="284"/>
      <c r="HOK150" s="284"/>
      <c r="HOL150" s="284"/>
      <c r="HOM150" s="284"/>
      <c r="HON150" s="284"/>
      <c r="HOO150" s="284"/>
      <c r="HOP150" s="284"/>
      <c r="HOQ150" s="284"/>
      <c r="HOR150" s="284"/>
      <c r="HOS150" s="284"/>
      <c r="HOT150" s="284"/>
      <c r="HOU150" s="284"/>
      <c r="HOV150" s="284"/>
      <c r="HOW150" s="284"/>
      <c r="HOX150" s="284"/>
      <c r="HOY150" s="284"/>
      <c r="HOZ150" s="284"/>
      <c r="HPA150" s="284"/>
      <c r="HPB150" s="284"/>
      <c r="HPC150" s="284"/>
      <c r="HPD150" s="284"/>
      <c r="HPE150" s="284"/>
      <c r="HPF150" s="284"/>
      <c r="HPG150" s="284"/>
      <c r="HPH150" s="284"/>
      <c r="HPI150" s="284"/>
      <c r="HPJ150" s="284"/>
      <c r="HPK150" s="284"/>
      <c r="HPL150" s="284"/>
      <c r="HPM150" s="284"/>
      <c r="HPN150" s="284"/>
      <c r="HPO150" s="284"/>
      <c r="HPP150" s="284"/>
      <c r="HPQ150" s="284"/>
      <c r="HPR150" s="284"/>
      <c r="HPS150" s="284"/>
      <c r="HPT150" s="284"/>
      <c r="HPU150" s="284"/>
      <c r="HPV150" s="284"/>
      <c r="HPW150" s="284"/>
      <c r="HPX150" s="284"/>
      <c r="HPY150" s="284"/>
      <c r="HPZ150" s="284"/>
      <c r="HQA150" s="284"/>
      <c r="HQB150" s="284"/>
      <c r="HQC150" s="284"/>
      <c r="HQD150" s="284"/>
      <c r="HQE150" s="284"/>
      <c r="HQF150" s="284"/>
      <c r="HQG150" s="284"/>
      <c r="HQH150" s="284"/>
      <c r="HQI150" s="284"/>
      <c r="HQJ150" s="284"/>
      <c r="HQK150" s="284"/>
      <c r="HQL150" s="284"/>
      <c r="HQM150" s="284"/>
      <c r="HQN150" s="284"/>
      <c r="HQO150" s="284"/>
      <c r="HQP150" s="284"/>
      <c r="HQQ150" s="284"/>
      <c r="HQR150" s="284"/>
      <c r="HQS150" s="284"/>
      <c r="HQT150" s="284"/>
      <c r="HQU150" s="284"/>
      <c r="HQV150" s="284"/>
      <c r="HQW150" s="284"/>
      <c r="HQX150" s="284"/>
      <c r="HQY150" s="284"/>
      <c r="HQZ150" s="284"/>
      <c r="HRA150" s="284"/>
      <c r="HRB150" s="284"/>
      <c r="HRC150" s="284"/>
      <c r="HRD150" s="284"/>
      <c r="HRE150" s="284"/>
      <c r="HRF150" s="284"/>
      <c r="HRG150" s="284"/>
      <c r="HRH150" s="284"/>
      <c r="HRI150" s="284"/>
      <c r="HRJ150" s="284"/>
      <c r="HRK150" s="284"/>
      <c r="HRL150" s="284"/>
      <c r="HRM150" s="284"/>
      <c r="HRN150" s="284"/>
      <c r="HRO150" s="284"/>
      <c r="HRP150" s="284"/>
      <c r="HRQ150" s="284"/>
      <c r="HRR150" s="284"/>
      <c r="HRS150" s="284"/>
      <c r="HRT150" s="284"/>
      <c r="HRU150" s="284"/>
      <c r="HRV150" s="284"/>
      <c r="HRW150" s="284"/>
      <c r="HRX150" s="284"/>
      <c r="HRY150" s="284"/>
      <c r="HRZ150" s="284"/>
      <c r="HSA150" s="284"/>
      <c r="HSB150" s="284"/>
      <c r="HSC150" s="284"/>
      <c r="HSD150" s="284"/>
      <c r="HSE150" s="284"/>
      <c r="HSF150" s="284"/>
      <c r="HSG150" s="284"/>
      <c r="HSH150" s="284"/>
      <c r="HSI150" s="284"/>
      <c r="HSJ150" s="284"/>
      <c r="HSK150" s="284"/>
      <c r="HSL150" s="284"/>
      <c r="HSM150" s="284"/>
      <c r="HSN150" s="284"/>
      <c r="HSO150" s="284"/>
      <c r="HSP150" s="284"/>
      <c r="HSQ150" s="284"/>
      <c r="HSR150" s="284"/>
      <c r="HSS150" s="284"/>
      <c r="HST150" s="284"/>
      <c r="HSU150" s="284"/>
      <c r="HSV150" s="284"/>
      <c r="HSW150" s="284"/>
      <c r="HSX150" s="284"/>
      <c r="HSY150" s="284"/>
      <c r="HSZ150" s="284"/>
      <c r="HTA150" s="284"/>
      <c r="HTB150" s="284"/>
      <c r="HTC150" s="284"/>
      <c r="HTD150" s="284"/>
      <c r="HTE150" s="284"/>
      <c r="HTF150" s="284"/>
      <c r="HTG150" s="284"/>
      <c r="HTH150" s="284"/>
      <c r="HTI150" s="284"/>
      <c r="HTJ150" s="284"/>
      <c r="HTK150" s="284"/>
      <c r="HTL150" s="284"/>
      <c r="HTM150" s="284"/>
      <c r="HTN150" s="284"/>
      <c r="HTO150" s="284"/>
      <c r="HTP150" s="284"/>
      <c r="HTQ150" s="284"/>
      <c r="HTR150" s="284"/>
      <c r="HTS150" s="284"/>
      <c r="HTT150" s="284"/>
      <c r="HTU150" s="284"/>
      <c r="HTV150" s="284"/>
      <c r="HTW150" s="284"/>
      <c r="HTX150" s="284"/>
      <c r="HTY150" s="284"/>
      <c r="HTZ150" s="284"/>
      <c r="HUA150" s="284"/>
      <c r="HUB150" s="284"/>
      <c r="HUC150" s="284"/>
      <c r="HUD150" s="284"/>
      <c r="HUE150" s="284"/>
      <c r="HUF150" s="284"/>
      <c r="HUG150" s="284"/>
      <c r="HUH150" s="284"/>
      <c r="HUI150" s="284"/>
      <c r="HUJ150" s="284"/>
      <c r="HUK150" s="284"/>
      <c r="HUL150" s="284"/>
      <c r="HUM150" s="284"/>
      <c r="HUN150" s="284"/>
      <c r="HUO150" s="284"/>
      <c r="HUP150" s="284"/>
      <c r="HUQ150" s="284"/>
      <c r="HUR150" s="284"/>
      <c r="HUS150" s="284"/>
      <c r="HUT150" s="284"/>
      <c r="HUU150" s="284"/>
      <c r="HUV150" s="284"/>
      <c r="HUW150" s="284"/>
      <c r="HUX150" s="284"/>
      <c r="HUY150" s="284"/>
      <c r="HUZ150" s="284"/>
      <c r="HVA150" s="284"/>
      <c r="HVB150" s="284"/>
      <c r="HVC150" s="284"/>
      <c r="HVD150" s="284"/>
      <c r="HVE150" s="284"/>
      <c r="HVF150" s="284"/>
      <c r="HVG150" s="284"/>
      <c r="HVH150" s="284"/>
      <c r="HVI150" s="284"/>
      <c r="HVJ150" s="284"/>
      <c r="HVK150" s="284"/>
      <c r="HVL150" s="284"/>
      <c r="HVM150" s="284"/>
      <c r="HVN150" s="284"/>
      <c r="HVO150" s="284"/>
      <c r="HVP150" s="284"/>
      <c r="HVQ150" s="284"/>
      <c r="HVR150" s="284"/>
      <c r="HVS150" s="284"/>
      <c r="HVT150" s="284"/>
      <c r="HVU150" s="284"/>
      <c r="HVV150" s="284"/>
      <c r="HVW150" s="284"/>
      <c r="HVX150" s="284"/>
      <c r="HVY150" s="284"/>
      <c r="HVZ150" s="284"/>
      <c r="HWA150" s="284"/>
      <c r="HWB150" s="284"/>
      <c r="HWC150" s="284"/>
      <c r="HWD150" s="284"/>
      <c r="HWE150" s="284"/>
      <c r="HWF150" s="284"/>
      <c r="HWG150" s="284"/>
      <c r="HWH150" s="284"/>
      <c r="HWI150" s="284"/>
      <c r="HWJ150" s="284"/>
      <c r="HWK150" s="284"/>
      <c r="HWL150" s="284"/>
      <c r="HWM150" s="284"/>
      <c r="HWN150" s="284"/>
      <c r="HWO150" s="284"/>
      <c r="HWP150" s="284"/>
      <c r="HWQ150" s="284"/>
      <c r="HWR150" s="284"/>
      <c r="HWS150" s="284"/>
      <c r="HWT150" s="284"/>
      <c r="HWU150" s="284"/>
      <c r="HWV150" s="284"/>
      <c r="HWW150" s="284"/>
      <c r="HWX150" s="284"/>
      <c r="HWY150" s="284"/>
      <c r="HWZ150" s="284"/>
      <c r="HXA150" s="284"/>
      <c r="HXB150" s="284"/>
      <c r="HXC150" s="284"/>
      <c r="HXD150" s="284"/>
      <c r="HXE150" s="284"/>
      <c r="HXF150" s="284"/>
      <c r="HXG150" s="284"/>
      <c r="HXH150" s="284"/>
      <c r="HXI150" s="284"/>
      <c r="HXJ150" s="284"/>
      <c r="HXK150" s="284"/>
      <c r="HXL150" s="284"/>
      <c r="HXM150" s="284"/>
      <c r="HXN150" s="284"/>
      <c r="HXO150" s="284"/>
      <c r="HXP150" s="284"/>
      <c r="HXQ150" s="284"/>
      <c r="HXR150" s="284"/>
      <c r="HXS150" s="284"/>
      <c r="HXT150" s="284"/>
      <c r="HXU150" s="284"/>
      <c r="HXV150" s="284"/>
      <c r="HXW150" s="284"/>
      <c r="HXX150" s="284"/>
      <c r="HXY150" s="284"/>
      <c r="HXZ150" s="284"/>
      <c r="HYA150" s="284"/>
      <c r="HYB150" s="284"/>
      <c r="HYC150" s="284"/>
      <c r="HYD150" s="284"/>
      <c r="HYE150" s="284"/>
      <c r="HYF150" s="284"/>
      <c r="HYG150" s="284"/>
      <c r="HYH150" s="284"/>
      <c r="HYI150" s="284"/>
      <c r="HYJ150" s="284"/>
      <c r="HYK150" s="284"/>
      <c r="HYL150" s="284"/>
      <c r="HYM150" s="284"/>
      <c r="HYN150" s="284"/>
      <c r="HYO150" s="284"/>
      <c r="HYP150" s="284"/>
      <c r="HYQ150" s="284"/>
      <c r="HYR150" s="284"/>
      <c r="HYS150" s="284"/>
      <c r="HYT150" s="284"/>
      <c r="HYU150" s="284"/>
      <c r="HYV150" s="284"/>
      <c r="HYW150" s="284"/>
      <c r="HYX150" s="284"/>
      <c r="HYY150" s="284"/>
      <c r="HYZ150" s="284"/>
      <c r="HZA150" s="284"/>
      <c r="HZB150" s="284"/>
      <c r="HZC150" s="284"/>
      <c r="HZD150" s="284"/>
      <c r="HZE150" s="284"/>
      <c r="HZF150" s="284"/>
      <c r="HZG150" s="284"/>
      <c r="HZH150" s="284"/>
      <c r="HZI150" s="284"/>
      <c r="HZJ150" s="284"/>
      <c r="HZK150" s="284"/>
      <c r="HZL150" s="284"/>
      <c r="HZM150" s="284"/>
      <c r="HZN150" s="284"/>
      <c r="HZO150" s="284"/>
      <c r="HZP150" s="284"/>
      <c r="HZQ150" s="284"/>
      <c r="HZR150" s="284"/>
      <c r="HZS150" s="284"/>
      <c r="HZT150" s="284"/>
      <c r="HZU150" s="284"/>
      <c r="HZV150" s="284"/>
      <c r="HZW150" s="284"/>
      <c r="HZX150" s="284"/>
      <c r="HZY150" s="284"/>
      <c r="HZZ150" s="284"/>
      <c r="IAA150" s="284"/>
      <c r="IAB150" s="284"/>
      <c r="IAC150" s="284"/>
      <c r="IAD150" s="284"/>
      <c r="IAE150" s="284"/>
      <c r="IAF150" s="284"/>
      <c r="IAG150" s="284"/>
      <c r="IAH150" s="284"/>
      <c r="IAI150" s="284"/>
      <c r="IAJ150" s="284"/>
      <c r="IAK150" s="284"/>
      <c r="IAL150" s="284"/>
      <c r="IAM150" s="284"/>
      <c r="IAN150" s="284"/>
      <c r="IAO150" s="284"/>
      <c r="IAP150" s="284"/>
      <c r="IAQ150" s="284"/>
      <c r="IAR150" s="284"/>
      <c r="IAS150" s="284"/>
      <c r="IAT150" s="284"/>
      <c r="IAU150" s="284"/>
      <c r="IAV150" s="284"/>
      <c r="IAW150" s="284"/>
      <c r="IAX150" s="284"/>
      <c r="IAY150" s="284"/>
      <c r="IAZ150" s="284"/>
      <c r="IBA150" s="284"/>
      <c r="IBB150" s="284"/>
      <c r="IBC150" s="284"/>
      <c r="IBD150" s="284"/>
      <c r="IBE150" s="284"/>
      <c r="IBF150" s="284"/>
      <c r="IBG150" s="284"/>
      <c r="IBH150" s="284"/>
      <c r="IBI150" s="284"/>
      <c r="IBJ150" s="284"/>
      <c r="IBK150" s="284"/>
      <c r="IBL150" s="284"/>
      <c r="IBM150" s="284"/>
      <c r="IBN150" s="284"/>
      <c r="IBO150" s="284"/>
      <c r="IBP150" s="284"/>
      <c r="IBQ150" s="284"/>
      <c r="IBR150" s="284"/>
      <c r="IBS150" s="284"/>
      <c r="IBT150" s="284"/>
      <c r="IBU150" s="284"/>
      <c r="IBV150" s="284"/>
      <c r="IBW150" s="284"/>
      <c r="IBX150" s="284"/>
      <c r="IBY150" s="284"/>
      <c r="IBZ150" s="284"/>
      <c r="ICA150" s="284"/>
      <c r="ICB150" s="284"/>
      <c r="ICC150" s="284"/>
      <c r="ICD150" s="284"/>
      <c r="ICE150" s="284"/>
      <c r="ICF150" s="284"/>
      <c r="ICG150" s="284"/>
      <c r="ICH150" s="284"/>
      <c r="ICI150" s="284"/>
      <c r="ICJ150" s="284"/>
      <c r="ICK150" s="284"/>
      <c r="ICL150" s="284"/>
      <c r="ICM150" s="284"/>
      <c r="ICN150" s="284"/>
      <c r="ICO150" s="284"/>
      <c r="ICP150" s="284"/>
      <c r="ICQ150" s="284"/>
      <c r="ICR150" s="284"/>
      <c r="ICS150" s="284"/>
      <c r="ICT150" s="284"/>
      <c r="ICU150" s="284"/>
      <c r="ICV150" s="284"/>
      <c r="ICW150" s="284"/>
      <c r="ICX150" s="284"/>
      <c r="ICY150" s="284"/>
      <c r="ICZ150" s="284"/>
      <c r="IDA150" s="284"/>
      <c r="IDB150" s="284"/>
      <c r="IDC150" s="284"/>
      <c r="IDD150" s="284"/>
      <c r="IDE150" s="284"/>
      <c r="IDF150" s="284"/>
      <c r="IDG150" s="284"/>
      <c r="IDH150" s="284"/>
      <c r="IDI150" s="284"/>
      <c r="IDJ150" s="284"/>
      <c r="IDK150" s="284"/>
      <c r="IDL150" s="284"/>
      <c r="IDM150" s="284"/>
      <c r="IDN150" s="284"/>
      <c r="IDO150" s="284"/>
      <c r="IDP150" s="284"/>
      <c r="IDQ150" s="284"/>
      <c r="IDR150" s="284"/>
      <c r="IDS150" s="284"/>
      <c r="IDT150" s="284"/>
      <c r="IDU150" s="284"/>
      <c r="IDV150" s="284"/>
      <c r="IDW150" s="284"/>
      <c r="IDX150" s="284"/>
      <c r="IDY150" s="284"/>
      <c r="IDZ150" s="284"/>
      <c r="IEA150" s="284"/>
      <c r="IEB150" s="284"/>
      <c r="IEC150" s="284"/>
      <c r="IED150" s="284"/>
      <c r="IEE150" s="284"/>
      <c r="IEF150" s="284"/>
      <c r="IEG150" s="284"/>
      <c r="IEH150" s="284"/>
      <c r="IEI150" s="284"/>
      <c r="IEJ150" s="284"/>
      <c r="IEK150" s="284"/>
      <c r="IEL150" s="284"/>
      <c r="IEM150" s="284"/>
      <c r="IEN150" s="284"/>
      <c r="IEO150" s="284"/>
      <c r="IEP150" s="284"/>
      <c r="IEQ150" s="284"/>
      <c r="IER150" s="284"/>
      <c r="IES150" s="284"/>
      <c r="IET150" s="284"/>
      <c r="IEU150" s="284"/>
      <c r="IEV150" s="284"/>
      <c r="IEW150" s="284"/>
      <c r="IEX150" s="284"/>
      <c r="IEY150" s="284"/>
      <c r="IEZ150" s="284"/>
      <c r="IFA150" s="284"/>
      <c r="IFB150" s="284"/>
      <c r="IFC150" s="284"/>
      <c r="IFD150" s="284"/>
      <c r="IFE150" s="284"/>
      <c r="IFF150" s="284"/>
      <c r="IFG150" s="284"/>
      <c r="IFH150" s="284"/>
      <c r="IFI150" s="284"/>
      <c r="IFJ150" s="284"/>
      <c r="IFK150" s="284"/>
      <c r="IFL150" s="284"/>
      <c r="IFM150" s="284"/>
      <c r="IFN150" s="284"/>
      <c r="IFO150" s="284"/>
      <c r="IFP150" s="284"/>
      <c r="IFQ150" s="284"/>
      <c r="IFR150" s="284"/>
      <c r="IFS150" s="284"/>
      <c r="IFT150" s="284"/>
      <c r="IFU150" s="284"/>
      <c r="IFV150" s="284"/>
      <c r="IFW150" s="284"/>
      <c r="IFX150" s="284"/>
      <c r="IFY150" s="284"/>
      <c r="IFZ150" s="284"/>
      <c r="IGA150" s="284"/>
      <c r="IGB150" s="284"/>
      <c r="IGC150" s="284"/>
      <c r="IGD150" s="284"/>
      <c r="IGE150" s="284"/>
      <c r="IGF150" s="284"/>
      <c r="IGG150" s="284"/>
      <c r="IGH150" s="284"/>
      <c r="IGI150" s="284"/>
      <c r="IGJ150" s="284"/>
      <c r="IGK150" s="284"/>
      <c r="IGL150" s="284"/>
      <c r="IGM150" s="284"/>
      <c r="IGN150" s="284"/>
      <c r="IGO150" s="284"/>
      <c r="IGP150" s="284"/>
      <c r="IGQ150" s="284"/>
      <c r="IGR150" s="284"/>
      <c r="IGS150" s="284"/>
      <c r="IGT150" s="284"/>
      <c r="IGU150" s="284"/>
      <c r="IGV150" s="284"/>
      <c r="IGW150" s="284"/>
      <c r="IGX150" s="284"/>
      <c r="IGY150" s="284"/>
      <c r="IGZ150" s="284"/>
      <c r="IHA150" s="284"/>
      <c r="IHB150" s="284"/>
      <c r="IHC150" s="284"/>
      <c r="IHD150" s="284"/>
      <c r="IHE150" s="284"/>
      <c r="IHF150" s="284"/>
      <c r="IHG150" s="284"/>
      <c r="IHH150" s="284"/>
      <c r="IHI150" s="284"/>
      <c r="IHJ150" s="284"/>
      <c r="IHK150" s="284"/>
      <c r="IHL150" s="284"/>
      <c r="IHM150" s="284"/>
      <c r="IHN150" s="284"/>
      <c r="IHO150" s="284"/>
      <c r="IHP150" s="284"/>
      <c r="IHQ150" s="284"/>
      <c r="IHR150" s="284"/>
      <c r="IHS150" s="284"/>
      <c r="IHT150" s="284"/>
      <c r="IHU150" s="284"/>
      <c r="IHV150" s="284"/>
      <c r="IHW150" s="284"/>
      <c r="IHX150" s="284"/>
      <c r="IHY150" s="284"/>
      <c r="IHZ150" s="284"/>
      <c r="IIA150" s="284"/>
      <c r="IIB150" s="284"/>
      <c r="IIC150" s="284"/>
      <c r="IID150" s="284"/>
      <c r="IIE150" s="284"/>
      <c r="IIF150" s="284"/>
      <c r="IIG150" s="284"/>
      <c r="IIH150" s="284"/>
      <c r="III150" s="284"/>
      <c r="IIJ150" s="284"/>
      <c r="IIK150" s="284"/>
      <c r="IIL150" s="284"/>
      <c r="IIM150" s="284"/>
      <c r="IIN150" s="284"/>
      <c r="IIO150" s="284"/>
      <c r="IIP150" s="284"/>
      <c r="IIQ150" s="284"/>
      <c r="IIR150" s="284"/>
      <c r="IIS150" s="284"/>
      <c r="IIT150" s="284"/>
      <c r="IIU150" s="284"/>
      <c r="IIV150" s="284"/>
      <c r="IIW150" s="284"/>
      <c r="IIX150" s="284"/>
      <c r="IIY150" s="284"/>
      <c r="IIZ150" s="284"/>
      <c r="IJA150" s="284"/>
      <c r="IJB150" s="284"/>
      <c r="IJC150" s="284"/>
      <c r="IJD150" s="284"/>
      <c r="IJE150" s="284"/>
      <c r="IJF150" s="284"/>
      <c r="IJG150" s="284"/>
      <c r="IJH150" s="284"/>
      <c r="IJI150" s="284"/>
      <c r="IJJ150" s="284"/>
      <c r="IJK150" s="284"/>
      <c r="IJL150" s="284"/>
      <c r="IJM150" s="284"/>
      <c r="IJN150" s="284"/>
      <c r="IJO150" s="284"/>
      <c r="IJP150" s="284"/>
      <c r="IJQ150" s="284"/>
      <c r="IJR150" s="284"/>
      <c r="IJS150" s="284"/>
      <c r="IJT150" s="284"/>
      <c r="IJU150" s="284"/>
      <c r="IJV150" s="284"/>
      <c r="IJW150" s="284"/>
      <c r="IJX150" s="284"/>
      <c r="IJY150" s="284"/>
      <c r="IJZ150" s="284"/>
      <c r="IKA150" s="284"/>
      <c r="IKB150" s="284"/>
      <c r="IKC150" s="284"/>
      <c r="IKD150" s="284"/>
      <c r="IKE150" s="284"/>
      <c r="IKF150" s="284"/>
      <c r="IKG150" s="284"/>
      <c r="IKH150" s="284"/>
      <c r="IKI150" s="284"/>
      <c r="IKJ150" s="284"/>
      <c r="IKK150" s="284"/>
      <c r="IKL150" s="284"/>
      <c r="IKM150" s="284"/>
      <c r="IKN150" s="284"/>
      <c r="IKO150" s="284"/>
      <c r="IKP150" s="284"/>
      <c r="IKQ150" s="284"/>
      <c r="IKR150" s="284"/>
      <c r="IKS150" s="284"/>
      <c r="IKT150" s="284"/>
      <c r="IKU150" s="284"/>
      <c r="IKV150" s="284"/>
      <c r="IKW150" s="284"/>
      <c r="IKX150" s="284"/>
      <c r="IKY150" s="284"/>
      <c r="IKZ150" s="284"/>
      <c r="ILA150" s="284"/>
      <c r="ILB150" s="284"/>
      <c r="ILC150" s="284"/>
      <c r="ILD150" s="284"/>
      <c r="ILE150" s="284"/>
      <c r="ILF150" s="284"/>
      <c r="ILG150" s="284"/>
      <c r="ILH150" s="284"/>
      <c r="ILI150" s="284"/>
      <c r="ILJ150" s="284"/>
      <c r="ILK150" s="284"/>
      <c r="ILL150" s="284"/>
      <c r="ILM150" s="284"/>
      <c r="ILN150" s="284"/>
      <c r="ILO150" s="284"/>
      <c r="ILP150" s="284"/>
      <c r="ILQ150" s="284"/>
      <c r="ILR150" s="284"/>
      <c r="ILS150" s="284"/>
      <c r="ILT150" s="284"/>
      <c r="ILU150" s="284"/>
      <c r="ILV150" s="284"/>
      <c r="ILW150" s="284"/>
      <c r="ILX150" s="284"/>
      <c r="ILY150" s="284"/>
      <c r="ILZ150" s="284"/>
      <c r="IMA150" s="284"/>
      <c r="IMB150" s="284"/>
      <c r="IMC150" s="284"/>
      <c r="IMD150" s="284"/>
      <c r="IME150" s="284"/>
      <c r="IMF150" s="284"/>
      <c r="IMG150" s="284"/>
      <c r="IMH150" s="284"/>
      <c r="IMI150" s="284"/>
      <c r="IMJ150" s="284"/>
      <c r="IMK150" s="284"/>
      <c r="IML150" s="284"/>
      <c r="IMM150" s="284"/>
      <c r="IMN150" s="284"/>
      <c r="IMO150" s="284"/>
      <c r="IMP150" s="284"/>
      <c r="IMQ150" s="284"/>
      <c r="IMR150" s="284"/>
      <c r="IMS150" s="284"/>
      <c r="IMT150" s="284"/>
      <c r="IMU150" s="284"/>
      <c r="IMV150" s="284"/>
      <c r="IMW150" s="284"/>
      <c r="IMX150" s="284"/>
      <c r="IMY150" s="284"/>
      <c r="IMZ150" s="284"/>
      <c r="INA150" s="284"/>
      <c r="INB150" s="284"/>
      <c r="INC150" s="284"/>
      <c r="IND150" s="284"/>
      <c r="INE150" s="284"/>
      <c r="INF150" s="284"/>
      <c r="ING150" s="284"/>
      <c r="INH150" s="284"/>
      <c r="INI150" s="284"/>
      <c r="INJ150" s="284"/>
      <c r="INK150" s="284"/>
      <c r="INL150" s="284"/>
      <c r="INM150" s="284"/>
      <c r="INN150" s="284"/>
      <c r="INO150" s="284"/>
      <c r="INP150" s="284"/>
      <c r="INQ150" s="284"/>
      <c r="INR150" s="284"/>
      <c r="INS150" s="284"/>
      <c r="INT150" s="284"/>
      <c r="INU150" s="284"/>
      <c r="INV150" s="284"/>
      <c r="INW150" s="284"/>
      <c r="INX150" s="284"/>
      <c r="INY150" s="284"/>
      <c r="INZ150" s="284"/>
      <c r="IOA150" s="284"/>
      <c r="IOB150" s="284"/>
      <c r="IOC150" s="284"/>
      <c r="IOD150" s="284"/>
      <c r="IOE150" s="284"/>
      <c r="IOF150" s="284"/>
      <c r="IOG150" s="284"/>
      <c r="IOH150" s="284"/>
      <c r="IOI150" s="284"/>
      <c r="IOJ150" s="284"/>
      <c r="IOK150" s="284"/>
      <c r="IOL150" s="284"/>
      <c r="IOM150" s="284"/>
      <c r="ION150" s="284"/>
      <c r="IOO150" s="284"/>
      <c r="IOP150" s="284"/>
      <c r="IOQ150" s="284"/>
      <c r="IOR150" s="284"/>
      <c r="IOS150" s="284"/>
      <c r="IOT150" s="284"/>
      <c r="IOU150" s="284"/>
      <c r="IOV150" s="284"/>
      <c r="IOW150" s="284"/>
      <c r="IOX150" s="284"/>
      <c r="IOY150" s="284"/>
      <c r="IOZ150" s="284"/>
      <c r="IPA150" s="284"/>
      <c r="IPB150" s="284"/>
      <c r="IPC150" s="284"/>
      <c r="IPD150" s="284"/>
      <c r="IPE150" s="284"/>
      <c r="IPF150" s="284"/>
      <c r="IPG150" s="284"/>
      <c r="IPH150" s="284"/>
      <c r="IPI150" s="284"/>
      <c r="IPJ150" s="284"/>
      <c r="IPK150" s="284"/>
      <c r="IPL150" s="284"/>
      <c r="IPM150" s="284"/>
      <c r="IPN150" s="284"/>
      <c r="IPO150" s="284"/>
      <c r="IPP150" s="284"/>
      <c r="IPQ150" s="284"/>
      <c r="IPR150" s="284"/>
      <c r="IPS150" s="284"/>
      <c r="IPT150" s="284"/>
      <c r="IPU150" s="284"/>
      <c r="IPV150" s="284"/>
      <c r="IPW150" s="284"/>
      <c r="IPX150" s="284"/>
      <c r="IPY150" s="284"/>
      <c r="IPZ150" s="284"/>
      <c r="IQA150" s="284"/>
      <c r="IQB150" s="284"/>
      <c r="IQC150" s="284"/>
      <c r="IQD150" s="284"/>
      <c r="IQE150" s="284"/>
      <c r="IQF150" s="284"/>
      <c r="IQG150" s="284"/>
      <c r="IQH150" s="284"/>
      <c r="IQI150" s="284"/>
      <c r="IQJ150" s="284"/>
      <c r="IQK150" s="284"/>
      <c r="IQL150" s="284"/>
      <c r="IQM150" s="284"/>
      <c r="IQN150" s="284"/>
      <c r="IQO150" s="284"/>
      <c r="IQP150" s="284"/>
      <c r="IQQ150" s="284"/>
      <c r="IQR150" s="284"/>
      <c r="IQS150" s="284"/>
      <c r="IQT150" s="284"/>
      <c r="IQU150" s="284"/>
      <c r="IQV150" s="284"/>
      <c r="IQW150" s="284"/>
      <c r="IQX150" s="284"/>
      <c r="IQY150" s="284"/>
      <c r="IQZ150" s="284"/>
      <c r="IRA150" s="284"/>
      <c r="IRB150" s="284"/>
      <c r="IRC150" s="284"/>
      <c r="IRD150" s="284"/>
      <c r="IRE150" s="284"/>
      <c r="IRF150" s="284"/>
      <c r="IRG150" s="284"/>
      <c r="IRH150" s="284"/>
      <c r="IRI150" s="284"/>
      <c r="IRJ150" s="284"/>
      <c r="IRK150" s="284"/>
      <c r="IRL150" s="284"/>
      <c r="IRM150" s="284"/>
      <c r="IRN150" s="284"/>
      <c r="IRO150" s="284"/>
      <c r="IRP150" s="284"/>
      <c r="IRQ150" s="284"/>
      <c r="IRR150" s="284"/>
      <c r="IRS150" s="284"/>
      <c r="IRT150" s="284"/>
      <c r="IRU150" s="284"/>
      <c r="IRV150" s="284"/>
      <c r="IRW150" s="284"/>
      <c r="IRX150" s="284"/>
      <c r="IRY150" s="284"/>
      <c r="IRZ150" s="284"/>
      <c r="ISA150" s="284"/>
      <c r="ISB150" s="284"/>
      <c r="ISC150" s="284"/>
      <c r="ISD150" s="284"/>
      <c r="ISE150" s="284"/>
      <c r="ISF150" s="284"/>
      <c r="ISG150" s="284"/>
      <c r="ISH150" s="284"/>
      <c r="ISI150" s="284"/>
      <c r="ISJ150" s="284"/>
      <c r="ISK150" s="284"/>
      <c r="ISL150" s="284"/>
      <c r="ISM150" s="284"/>
      <c r="ISN150" s="284"/>
      <c r="ISO150" s="284"/>
      <c r="ISP150" s="284"/>
      <c r="ISQ150" s="284"/>
      <c r="ISR150" s="284"/>
      <c r="ISS150" s="284"/>
      <c r="IST150" s="284"/>
      <c r="ISU150" s="284"/>
      <c r="ISV150" s="284"/>
      <c r="ISW150" s="284"/>
      <c r="ISX150" s="284"/>
      <c r="ISY150" s="284"/>
      <c r="ISZ150" s="284"/>
      <c r="ITA150" s="284"/>
      <c r="ITB150" s="284"/>
      <c r="ITC150" s="284"/>
      <c r="ITD150" s="284"/>
      <c r="ITE150" s="284"/>
      <c r="ITF150" s="284"/>
      <c r="ITG150" s="284"/>
      <c r="ITH150" s="284"/>
      <c r="ITI150" s="284"/>
      <c r="ITJ150" s="284"/>
      <c r="ITK150" s="284"/>
      <c r="ITL150" s="284"/>
      <c r="ITM150" s="284"/>
      <c r="ITN150" s="284"/>
      <c r="ITO150" s="284"/>
      <c r="ITP150" s="284"/>
      <c r="ITQ150" s="284"/>
      <c r="ITR150" s="284"/>
      <c r="ITS150" s="284"/>
      <c r="ITT150" s="284"/>
      <c r="ITU150" s="284"/>
      <c r="ITV150" s="284"/>
      <c r="ITW150" s="284"/>
      <c r="ITX150" s="284"/>
      <c r="ITY150" s="284"/>
      <c r="ITZ150" s="284"/>
      <c r="IUA150" s="284"/>
      <c r="IUB150" s="284"/>
      <c r="IUC150" s="284"/>
      <c r="IUD150" s="284"/>
      <c r="IUE150" s="284"/>
      <c r="IUF150" s="284"/>
      <c r="IUG150" s="284"/>
      <c r="IUH150" s="284"/>
      <c r="IUI150" s="284"/>
      <c r="IUJ150" s="284"/>
      <c r="IUK150" s="284"/>
      <c r="IUL150" s="284"/>
      <c r="IUM150" s="284"/>
      <c r="IUN150" s="284"/>
      <c r="IUO150" s="284"/>
      <c r="IUP150" s="284"/>
      <c r="IUQ150" s="284"/>
      <c r="IUR150" s="284"/>
      <c r="IUS150" s="284"/>
      <c r="IUT150" s="284"/>
      <c r="IUU150" s="284"/>
      <c r="IUV150" s="284"/>
      <c r="IUW150" s="284"/>
      <c r="IUX150" s="284"/>
      <c r="IUY150" s="284"/>
      <c r="IUZ150" s="284"/>
      <c r="IVA150" s="284"/>
      <c r="IVB150" s="284"/>
      <c r="IVC150" s="284"/>
      <c r="IVD150" s="284"/>
      <c r="IVE150" s="284"/>
      <c r="IVF150" s="284"/>
      <c r="IVG150" s="284"/>
      <c r="IVH150" s="284"/>
      <c r="IVI150" s="284"/>
      <c r="IVJ150" s="284"/>
      <c r="IVK150" s="284"/>
      <c r="IVL150" s="284"/>
      <c r="IVM150" s="284"/>
      <c r="IVN150" s="284"/>
      <c r="IVO150" s="284"/>
      <c r="IVP150" s="284"/>
      <c r="IVQ150" s="284"/>
      <c r="IVR150" s="284"/>
      <c r="IVS150" s="284"/>
      <c r="IVT150" s="284"/>
      <c r="IVU150" s="284"/>
      <c r="IVV150" s="284"/>
      <c r="IVW150" s="284"/>
      <c r="IVX150" s="284"/>
      <c r="IVY150" s="284"/>
      <c r="IVZ150" s="284"/>
      <c r="IWA150" s="284"/>
      <c r="IWB150" s="284"/>
      <c r="IWC150" s="284"/>
      <c r="IWD150" s="284"/>
      <c r="IWE150" s="284"/>
      <c r="IWF150" s="284"/>
      <c r="IWG150" s="284"/>
      <c r="IWH150" s="284"/>
      <c r="IWI150" s="284"/>
      <c r="IWJ150" s="284"/>
      <c r="IWK150" s="284"/>
      <c r="IWL150" s="284"/>
      <c r="IWM150" s="284"/>
      <c r="IWN150" s="284"/>
      <c r="IWO150" s="284"/>
      <c r="IWP150" s="284"/>
      <c r="IWQ150" s="284"/>
      <c r="IWR150" s="284"/>
      <c r="IWS150" s="284"/>
      <c r="IWT150" s="284"/>
      <c r="IWU150" s="284"/>
      <c r="IWV150" s="284"/>
      <c r="IWW150" s="284"/>
      <c r="IWX150" s="284"/>
      <c r="IWY150" s="284"/>
      <c r="IWZ150" s="284"/>
      <c r="IXA150" s="284"/>
      <c r="IXB150" s="284"/>
      <c r="IXC150" s="284"/>
      <c r="IXD150" s="284"/>
      <c r="IXE150" s="284"/>
      <c r="IXF150" s="284"/>
      <c r="IXG150" s="284"/>
      <c r="IXH150" s="284"/>
      <c r="IXI150" s="284"/>
      <c r="IXJ150" s="284"/>
      <c r="IXK150" s="284"/>
      <c r="IXL150" s="284"/>
      <c r="IXM150" s="284"/>
      <c r="IXN150" s="284"/>
      <c r="IXO150" s="284"/>
      <c r="IXP150" s="284"/>
      <c r="IXQ150" s="284"/>
      <c r="IXR150" s="284"/>
      <c r="IXS150" s="284"/>
      <c r="IXT150" s="284"/>
      <c r="IXU150" s="284"/>
      <c r="IXV150" s="284"/>
      <c r="IXW150" s="284"/>
      <c r="IXX150" s="284"/>
      <c r="IXY150" s="284"/>
      <c r="IXZ150" s="284"/>
      <c r="IYA150" s="284"/>
      <c r="IYB150" s="284"/>
      <c r="IYC150" s="284"/>
      <c r="IYD150" s="284"/>
      <c r="IYE150" s="284"/>
      <c r="IYF150" s="284"/>
      <c r="IYG150" s="284"/>
      <c r="IYH150" s="284"/>
      <c r="IYI150" s="284"/>
      <c r="IYJ150" s="284"/>
      <c r="IYK150" s="284"/>
      <c r="IYL150" s="284"/>
      <c r="IYM150" s="284"/>
      <c r="IYN150" s="284"/>
      <c r="IYO150" s="284"/>
      <c r="IYP150" s="284"/>
      <c r="IYQ150" s="284"/>
      <c r="IYR150" s="284"/>
      <c r="IYS150" s="284"/>
      <c r="IYT150" s="284"/>
      <c r="IYU150" s="284"/>
      <c r="IYV150" s="284"/>
      <c r="IYW150" s="284"/>
      <c r="IYX150" s="284"/>
      <c r="IYY150" s="284"/>
      <c r="IYZ150" s="284"/>
      <c r="IZA150" s="284"/>
      <c r="IZB150" s="284"/>
      <c r="IZC150" s="284"/>
      <c r="IZD150" s="284"/>
      <c r="IZE150" s="284"/>
      <c r="IZF150" s="284"/>
      <c r="IZG150" s="284"/>
      <c r="IZH150" s="284"/>
      <c r="IZI150" s="284"/>
      <c r="IZJ150" s="284"/>
      <c r="IZK150" s="284"/>
      <c r="IZL150" s="284"/>
      <c r="IZM150" s="284"/>
      <c r="IZN150" s="284"/>
      <c r="IZO150" s="284"/>
      <c r="IZP150" s="284"/>
      <c r="IZQ150" s="284"/>
      <c r="IZR150" s="284"/>
      <c r="IZS150" s="284"/>
      <c r="IZT150" s="284"/>
      <c r="IZU150" s="284"/>
      <c r="IZV150" s="284"/>
      <c r="IZW150" s="284"/>
      <c r="IZX150" s="284"/>
      <c r="IZY150" s="284"/>
      <c r="IZZ150" s="284"/>
      <c r="JAA150" s="284"/>
      <c r="JAB150" s="284"/>
      <c r="JAC150" s="284"/>
      <c r="JAD150" s="284"/>
      <c r="JAE150" s="284"/>
      <c r="JAF150" s="284"/>
      <c r="JAG150" s="284"/>
      <c r="JAH150" s="284"/>
      <c r="JAI150" s="284"/>
      <c r="JAJ150" s="284"/>
      <c r="JAK150" s="284"/>
      <c r="JAL150" s="284"/>
      <c r="JAM150" s="284"/>
      <c r="JAN150" s="284"/>
      <c r="JAO150" s="284"/>
      <c r="JAP150" s="284"/>
      <c r="JAQ150" s="284"/>
      <c r="JAR150" s="284"/>
      <c r="JAS150" s="284"/>
      <c r="JAT150" s="284"/>
      <c r="JAU150" s="284"/>
      <c r="JAV150" s="284"/>
      <c r="JAW150" s="284"/>
      <c r="JAX150" s="284"/>
      <c r="JAY150" s="284"/>
      <c r="JAZ150" s="284"/>
      <c r="JBA150" s="284"/>
      <c r="JBB150" s="284"/>
      <c r="JBC150" s="284"/>
      <c r="JBD150" s="284"/>
      <c r="JBE150" s="284"/>
      <c r="JBF150" s="284"/>
      <c r="JBG150" s="284"/>
      <c r="JBH150" s="284"/>
      <c r="JBI150" s="284"/>
      <c r="JBJ150" s="284"/>
      <c r="JBK150" s="284"/>
      <c r="JBL150" s="284"/>
      <c r="JBM150" s="284"/>
      <c r="JBN150" s="284"/>
      <c r="JBO150" s="284"/>
      <c r="JBP150" s="284"/>
      <c r="JBQ150" s="284"/>
      <c r="JBR150" s="284"/>
      <c r="JBS150" s="284"/>
      <c r="JBT150" s="284"/>
      <c r="JBU150" s="284"/>
      <c r="JBV150" s="284"/>
      <c r="JBW150" s="284"/>
      <c r="JBX150" s="284"/>
      <c r="JBY150" s="284"/>
      <c r="JBZ150" s="284"/>
      <c r="JCA150" s="284"/>
      <c r="JCB150" s="284"/>
      <c r="JCC150" s="284"/>
      <c r="JCD150" s="284"/>
      <c r="JCE150" s="284"/>
      <c r="JCF150" s="284"/>
      <c r="JCG150" s="284"/>
      <c r="JCH150" s="284"/>
      <c r="JCI150" s="284"/>
      <c r="JCJ150" s="284"/>
      <c r="JCK150" s="284"/>
      <c r="JCL150" s="284"/>
      <c r="JCM150" s="284"/>
      <c r="JCN150" s="284"/>
      <c r="JCO150" s="284"/>
      <c r="JCP150" s="284"/>
      <c r="JCQ150" s="284"/>
      <c r="JCR150" s="284"/>
      <c r="JCS150" s="284"/>
      <c r="JCT150" s="284"/>
      <c r="JCU150" s="284"/>
      <c r="JCV150" s="284"/>
      <c r="JCW150" s="284"/>
      <c r="JCX150" s="284"/>
      <c r="JCY150" s="284"/>
      <c r="JCZ150" s="284"/>
      <c r="JDA150" s="284"/>
      <c r="JDB150" s="284"/>
      <c r="JDC150" s="284"/>
      <c r="JDD150" s="284"/>
      <c r="JDE150" s="284"/>
      <c r="JDF150" s="284"/>
      <c r="JDG150" s="284"/>
      <c r="JDH150" s="284"/>
      <c r="JDI150" s="284"/>
      <c r="JDJ150" s="284"/>
      <c r="JDK150" s="284"/>
      <c r="JDL150" s="284"/>
      <c r="JDM150" s="284"/>
      <c r="JDN150" s="284"/>
      <c r="JDO150" s="284"/>
      <c r="JDP150" s="284"/>
      <c r="JDQ150" s="284"/>
      <c r="JDR150" s="284"/>
      <c r="JDS150" s="284"/>
      <c r="JDT150" s="284"/>
      <c r="JDU150" s="284"/>
      <c r="JDV150" s="284"/>
      <c r="JDW150" s="284"/>
      <c r="JDX150" s="284"/>
      <c r="JDY150" s="284"/>
      <c r="JDZ150" s="284"/>
      <c r="JEA150" s="284"/>
      <c r="JEB150" s="284"/>
      <c r="JEC150" s="284"/>
      <c r="JED150" s="284"/>
      <c r="JEE150" s="284"/>
      <c r="JEF150" s="284"/>
      <c r="JEG150" s="284"/>
      <c r="JEH150" s="284"/>
      <c r="JEI150" s="284"/>
      <c r="JEJ150" s="284"/>
      <c r="JEK150" s="284"/>
      <c r="JEL150" s="284"/>
      <c r="JEM150" s="284"/>
      <c r="JEN150" s="284"/>
      <c r="JEO150" s="284"/>
      <c r="JEP150" s="284"/>
      <c r="JEQ150" s="284"/>
      <c r="JER150" s="284"/>
      <c r="JES150" s="284"/>
      <c r="JET150" s="284"/>
      <c r="JEU150" s="284"/>
      <c r="JEV150" s="284"/>
      <c r="JEW150" s="284"/>
      <c r="JEX150" s="284"/>
      <c r="JEY150" s="284"/>
      <c r="JEZ150" s="284"/>
      <c r="JFA150" s="284"/>
      <c r="JFB150" s="284"/>
      <c r="JFC150" s="284"/>
      <c r="JFD150" s="284"/>
      <c r="JFE150" s="284"/>
      <c r="JFF150" s="284"/>
      <c r="JFG150" s="284"/>
      <c r="JFH150" s="284"/>
      <c r="JFI150" s="284"/>
      <c r="JFJ150" s="284"/>
      <c r="JFK150" s="284"/>
      <c r="JFL150" s="284"/>
      <c r="JFM150" s="284"/>
      <c r="JFN150" s="284"/>
      <c r="JFO150" s="284"/>
      <c r="JFP150" s="284"/>
      <c r="JFQ150" s="284"/>
      <c r="JFR150" s="284"/>
      <c r="JFS150" s="284"/>
      <c r="JFT150" s="284"/>
      <c r="JFU150" s="284"/>
      <c r="JFV150" s="284"/>
      <c r="JFW150" s="284"/>
      <c r="JFX150" s="284"/>
      <c r="JFY150" s="284"/>
      <c r="JFZ150" s="284"/>
      <c r="JGA150" s="284"/>
      <c r="JGB150" s="284"/>
      <c r="JGC150" s="284"/>
      <c r="JGD150" s="284"/>
      <c r="JGE150" s="284"/>
      <c r="JGF150" s="284"/>
      <c r="JGG150" s="284"/>
      <c r="JGH150" s="284"/>
      <c r="JGI150" s="284"/>
      <c r="JGJ150" s="284"/>
      <c r="JGK150" s="284"/>
      <c r="JGL150" s="284"/>
      <c r="JGM150" s="284"/>
      <c r="JGN150" s="284"/>
      <c r="JGO150" s="284"/>
      <c r="JGP150" s="284"/>
      <c r="JGQ150" s="284"/>
      <c r="JGR150" s="284"/>
      <c r="JGS150" s="284"/>
      <c r="JGT150" s="284"/>
      <c r="JGU150" s="284"/>
      <c r="JGV150" s="284"/>
      <c r="JGW150" s="284"/>
      <c r="JGX150" s="284"/>
      <c r="JGY150" s="284"/>
      <c r="JGZ150" s="284"/>
      <c r="JHA150" s="284"/>
      <c r="JHB150" s="284"/>
      <c r="JHC150" s="284"/>
      <c r="JHD150" s="284"/>
      <c r="JHE150" s="284"/>
      <c r="JHF150" s="284"/>
      <c r="JHG150" s="284"/>
      <c r="JHH150" s="284"/>
      <c r="JHI150" s="284"/>
      <c r="JHJ150" s="284"/>
      <c r="JHK150" s="284"/>
      <c r="JHL150" s="284"/>
      <c r="JHM150" s="284"/>
      <c r="JHN150" s="284"/>
      <c r="JHO150" s="284"/>
      <c r="JHP150" s="284"/>
      <c r="JHQ150" s="284"/>
      <c r="JHR150" s="284"/>
      <c r="JHS150" s="284"/>
      <c r="JHT150" s="284"/>
      <c r="JHU150" s="284"/>
      <c r="JHV150" s="284"/>
      <c r="JHW150" s="284"/>
      <c r="JHX150" s="284"/>
      <c r="JHY150" s="284"/>
      <c r="JHZ150" s="284"/>
      <c r="JIA150" s="284"/>
      <c r="JIB150" s="284"/>
      <c r="JIC150" s="284"/>
      <c r="JID150" s="284"/>
      <c r="JIE150" s="284"/>
      <c r="JIF150" s="284"/>
      <c r="JIG150" s="284"/>
      <c r="JIH150" s="284"/>
      <c r="JII150" s="284"/>
      <c r="JIJ150" s="284"/>
      <c r="JIK150" s="284"/>
      <c r="JIL150" s="284"/>
      <c r="JIM150" s="284"/>
      <c r="JIN150" s="284"/>
      <c r="JIO150" s="284"/>
      <c r="JIP150" s="284"/>
      <c r="JIQ150" s="284"/>
      <c r="JIR150" s="284"/>
      <c r="JIS150" s="284"/>
      <c r="JIT150" s="284"/>
      <c r="JIU150" s="284"/>
      <c r="JIV150" s="284"/>
      <c r="JIW150" s="284"/>
      <c r="JIX150" s="284"/>
      <c r="JIY150" s="284"/>
      <c r="JIZ150" s="284"/>
      <c r="JJA150" s="284"/>
      <c r="JJB150" s="284"/>
      <c r="JJC150" s="284"/>
      <c r="JJD150" s="284"/>
      <c r="JJE150" s="284"/>
      <c r="JJF150" s="284"/>
      <c r="JJG150" s="284"/>
      <c r="JJH150" s="284"/>
      <c r="JJI150" s="284"/>
      <c r="JJJ150" s="284"/>
      <c r="JJK150" s="284"/>
      <c r="JJL150" s="284"/>
      <c r="JJM150" s="284"/>
      <c r="JJN150" s="284"/>
      <c r="JJO150" s="284"/>
      <c r="JJP150" s="284"/>
      <c r="JJQ150" s="284"/>
      <c r="JJR150" s="284"/>
      <c r="JJS150" s="284"/>
      <c r="JJT150" s="284"/>
      <c r="JJU150" s="284"/>
      <c r="JJV150" s="284"/>
      <c r="JJW150" s="284"/>
      <c r="JJX150" s="284"/>
      <c r="JJY150" s="284"/>
      <c r="JJZ150" s="284"/>
      <c r="JKA150" s="284"/>
      <c r="JKB150" s="284"/>
      <c r="JKC150" s="284"/>
      <c r="JKD150" s="284"/>
      <c r="JKE150" s="284"/>
      <c r="JKF150" s="284"/>
      <c r="JKG150" s="284"/>
      <c r="JKH150" s="284"/>
      <c r="JKI150" s="284"/>
      <c r="JKJ150" s="284"/>
      <c r="JKK150" s="284"/>
      <c r="JKL150" s="284"/>
      <c r="JKM150" s="284"/>
      <c r="JKN150" s="284"/>
      <c r="JKO150" s="284"/>
      <c r="JKP150" s="284"/>
      <c r="JKQ150" s="284"/>
      <c r="JKR150" s="284"/>
      <c r="JKS150" s="284"/>
      <c r="JKT150" s="284"/>
      <c r="JKU150" s="284"/>
      <c r="JKV150" s="284"/>
      <c r="JKW150" s="284"/>
      <c r="JKX150" s="284"/>
      <c r="JKY150" s="284"/>
      <c r="JKZ150" s="284"/>
      <c r="JLA150" s="284"/>
      <c r="JLB150" s="284"/>
      <c r="JLC150" s="284"/>
      <c r="JLD150" s="284"/>
      <c r="JLE150" s="284"/>
      <c r="JLF150" s="284"/>
      <c r="JLG150" s="284"/>
      <c r="JLH150" s="284"/>
      <c r="JLI150" s="284"/>
      <c r="JLJ150" s="284"/>
      <c r="JLK150" s="284"/>
      <c r="JLL150" s="284"/>
      <c r="JLM150" s="284"/>
      <c r="JLN150" s="284"/>
      <c r="JLO150" s="284"/>
      <c r="JLP150" s="284"/>
      <c r="JLQ150" s="284"/>
      <c r="JLR150" s="284"/>
      <c r="JLS150" s="284"/>
      <c r="JLT150" s="284"/>
      <c r="JLU150" s="284"/>
      <c r="JLV150" s="284"/>
      <c r="JLW150" s="284"/>
      <c r="JLX150" s="284"/>
      <c r="JLY150" s="284"/>
      <c r="JLZ150" s="284"/>
      <c r="JMA150" s="284"/>
      <c r="JMB150" s="284"/>
      <c r="JMC150" s="284"/>
      <c r="JMD150" s="284"/>
      <c r="JME150" s="284"/>
      <c r="JMF150" s="284"/>
      <c r="JMG150" s="284"/>
      <c r="JMH150" s="284"/>
      <c r="JMI150" s="284"/>
      <c r="JMJ150" s="284"/>
      <c r="JMK150" s="284"/>
      <c r="JML150" s="284"/>
      <c r="JMM150" s="284"/>
      <c r="JMN150" s="284"/>
      <c r="JMO150" s="284"/>
      <c r="JMP150" s="284"/>
      <c r="JMQ150" s="284"/>
      <c r="JMR150" s="284"/>
      <c r="JMS150" s="284"/>
      <c r="JMT150" s="284"/>
      <c r="JMU150" s="284"/>
      <c r="JMV150" s="284"/>
      <c r="JMW150" s="284"/>
      <c r="JMX150" s="284"/>
      <c r="JMY150" s="284"/>
      <c r="JMZ150" s="284"/>
      <c r="JNA150" s="284"/>
      <c r="JNB150" s="284"/>
      <c r="JNC150" s="284"/>
      <c r="JND150" s="284"/>
      <c r="JNE150" s="284"/>
      <c r="JNF150" s="284"/>
      <c r="JNG150" s="284"/>
      <c r="JNH150" s="284"/>
      <c r="JNI150" s="284"/>
      <c r="JNJ150" s="284"/>
      <c r="JNK150" s="284"/>
      <c r="JNL150" s="284"/>
      <c r="JNM150" s="284"/>
      <c r="JNN150" s="284"/>
      <c r="JNO150" s="284"/>
      <c r="JNP150" s="284"/>
      <c r="JNQ150" s="284"/>
      <c r="JNR150" s="284"/>
      <c r="JNS150" s="284"/>
      <c r="JNT150" s="284"/>
      <c r="JNU150" s="284"/>
      <c r="JNV150" s="284"/>
      <c r="JNW150" s="284"/>
      <c r="JNX150" s="284"/>
      <c r="JNY150" s="284"/>
      <c r="JNZ150" s="284"/>
      <c r="JOA150" s="284"/>
      <c r="JOB150" s="284"/>
      <c r="JOC150" s="284"/>
      <c r="JOD150" s="284"/>
      <c r="JOE150" s="284"/>
      <c r="JOF150" s="284"/>
      <c r="JOG150" s="284"/>
      <c r="JOH150" s="284"/>
      <c r="JOI150" s="284"/>
      <c r="JOJ150" s="284"/>
      <c r="JOK150" s="284"/>
      <c r="JOL150" s="284"/>
      <c r="JOM150" s="284"/>
      <c r="JON150" s="284"/>
      <c r="JOO150" s="284"/>
      <c r="JOP150" s="284"/>
      <c r="JOQ150" s="284"/>
      <c r="JOR150" s="284"/>
      <c r="JOS150" s="284"/>
      <c r="JOT150" s="284"/>
      <c r="JOU150" s="284"/>
      <c r="JOV150" s="284"/>
      <c r="JOW150" s="284"/>
      <c r="JOX150" s="284"/>
      <c r="JOY150" s="284"/>
      <c r="JOZ150" s="284"/>
      <c r="JPA150" s="284"/>
      <c r="JPB150" s="284"/>
      <c r="JPC150" s="284"/>
      <c r="JPD150" s="284"/>
      <c r="JPE150" s="284"/>
      <c r="JPF150" s="284"/>
      <c r="JPG150" s="284"/>
      <c r="JPH150" s="284"/>
      <c r="JPI150" s="284"/>
      <c r="JPJ150" s="284"/>
      <c r="JPK150" s="284"/>
      <c r="JPL150" s="284"/>
      <c r="JPM150" s="284"/>
      <c r="JPN150" s="284"/>
      <c r="JPO150" s="284"/>
      <c r="JPP150" s="284"/>
      <c r="JPQ150" s="284"/>
      <c r="JPR150" s="284"/>
      <c r="JPS150" s="284"/>
      <c r="JPT150" s="284"/>
      <c r="JPU150" s="284"/>
      <c r="JPV150" s="284"/>
      <c r="JPW150" s="284"/>
      <c r="JPX150" s="284"/>
      <c r="JPY150" s="284"/>
      <c r="JPZ150" s="284"/>
      <c r="JQA150" s="284"/>
      <c r="JQB150" s="284"/>
      <c r="JQC150" s="284"/>
      <c r="JQD150" s="284"/>
      <c r="JQE150" s="284"/>
      <c r="JQF150" s="284"/>
      <c r="JQG150" s="284"/>
      <c r="JQH150" s="284"/>
      <c r="JQI150" s="284"/>
      <c r="JQJ150" s="284"/>
      <c r="JQK150" s="284"/>
      <c r="JQL150" s="284"/>
      <c r="JQM150" s="284"/>
      <c r="JQN150" s="284"/>
      <c r="JQO150" s="284"/>
      <c r="JQP150" s="284"/>
      <c r="JQQ150" s="284"/>
      <c r="JQR150" s="284"/>
      <c r="JQS150" s="284"/>
      <c r="JQT150" s="284"/>
      <c r="JQU150" s="284"/>
      <c r="JQV150" s="284"/>
      <c r="JQW150" s="284"/>
      <c r="JQX150" s="284"/>
      <c r="JQY150" s="284"/>
      <c r="JQZ150" s="284"/>
      <c r="JRA150" s="284"/>
      <c r="JRB150" s="284"/>
      <c r="JRC150" s="284"/>
      <c r="JRD150" s="284"/>
      <c r="JRE150" s="284"/>
      <c r="JRF150" s="284"/>
      <c r="JRG150" s="284"/>
      <c r="JRH150" s="284"/>
      <c r="JRI150" s="284"/>
      <c r="JRJ150" s="284"/>
      <c r="JRK150" s="284"/>
      <c r="JRL150" s="284"/>
      <c r="JRM150" s="284"/>
      <c r="JRN150" s="284"/>
      <c r="JRO150" s="284"/>
      <c r="JRP150" s="284"/>
      <c r="JRQ150" s="284"/>
      <c r="JRR150" s="284"/>
      <c r="JRS150" s="284"/>
      <c r="JRT150" s="284"/>
      <c r="JRU150" s="284"/>
      <c r="JRV150" s="284"/>
      <c r="JRW150" s="284"/>
      <c r="JRX150" s="284"/>
      <c r="JRY150" s="284"/>
      <c r="JRZ150" s="284"/>
      <c r="JSA150" s="284"/>
      <c r="JSB150" s="284"/>
      <c r="JSC150" s="284"/>
      <c r="JSD150" s="284"/>
      <c r="JSE150" s="284"/>
      <c r="JSF150" s="284"/>
      <c r="JSG150" s="284"/>
      <c r="JSH150" s="284"/>
      <c r="JSI150" s="284"/>
      <c r="JSJ150" s="284"/>
      <c r="JSK150" s="284"/>
      <c r="JSL150" s="284"/>
      <c r="JSM150" s="284"/>
      <c r="JSN150" s="284"/>
      <c r="JSO150" s="284"/>
      <c r="JSP150" s="284"/>
      <c r="JSQ150" s="284"/>
      <c r="JSR150" s="284"/>
      <c r="JSS150" s="284"/>
      <c r="JST150" s="284"/>
      <c r="JSU150" s="284"/>
      <c r="JSV150" s="284"/>
      <c r="JSW150" s="284"/>
      <c r="JSX150" s="284"/>
      <c r="JSY150" s="284"/>
      <c r="JSZ150" s="284"/>
      <c r="JTA150" s="284"/>
      <c r="JTB150" s="284"/>
      <c r="JTC150" s="284"/>
      <c r="JTD150" s="284"/>
      <c r="JTE150" s="284"/>
      <c r="JTF150" s="284"/>
      <c r="JTG150" s="284"/>
      <c r="JTH150" s="284"/>
      <c r="JTI150" s="284"/>
      <c r="JTJ150" s="284"/>
      <c r="JTK150" s="284"/>
      <c r="JTL150" s="284"/>
      <c r="JTM150" s="284"/>
      <c r="JTN150" s="284"/>
      <c r="JTO150" s="284"/>
      <c r="JTP150" s="284"/>
      <c r="JTQ150" s="284"/>
      <c r="JTR150" s="284"/>
      <c r="JTS150" s="284"/>
      <c r="JTT150" s="284"/>
      <c r="JTU150" s="284"/>
      <c r="JTV150" s="284"/>
      <c r="JTW150" s="284"/>
      <c r="JTX150" s="284"/>
      <c r="JTY150" s="284"/>
      <c r="JTZ150" s="284"/>
      <c r="JUA150" s="284"/>
      <c r="JUB150" s="284"/>
      <c r="JUC150" s="284"/>
      <c r="JUD150" s="284"/>
      <c r="JUE150" s="284"/>
      <c r="JUF150" s="284"/>
      <c r="JUG150" s="284"/>
      <c r="JUH150" s="284"/>
      <c r="JUI150" s="284"/>
      <c r="JUJ150" s="284"/>
      <c r="JUK150" s="284"/>
      <c r="JUL150" s="284"/>
      <c r="JUM150" s="284"/>
      <c r="JUN150" s="284"/>
      <c r="JUO150" s="284"/>
      <c r="JUP150" s="284"/>
      <c r="JUQ150" s="284"/>
      <c r="JUR150" s="284"/>
      <c r="JUS150" s="284"/>
      <c r="JUT150" s="284"/>
      <c r="JUU150" s="284"/>
      <c r="JUV150" s="284"/>
      <c r="JUW150" s="284"/>
      <c r="JUX150" s="284"/>
      <c r="JUY150" s="284"/>
      <c r="JUZ150" s="284"/>
      <c r="JVA150" s="284"/>
      <c r="JVB150" s="284"/>
      <c r="JVC150" s="284"/>
      <c r="JVD150" s="284"/>
      <c r="JVE150" s="284"/>
      <c r="JVF150" s="284"/>
      <c r="JVG150" s="284"/>
      <c r="JVH150" s="284"/>
      <c r="JVI150" s="284"/>
      <c r="JVJ150" s="284"/>
      <c r="JVK150" s="284"/>
      <c r="JVL150" s="284"/>
      <c r="JVM150" s="284"/>
      <c r="JVN150" s="284"/>
      <c r="JVO150" s="284"/>
      <c r="JVP150" s="284"/>
      <c r="JVQ150" s="284"/>
      <c r="JVR150" s="284"/>
      <c r="JVS150" s="284"/>
      <c r="JVT150" s="284"/>
      <c r="JVU150" s="284"/>
      <c r="JVV150" s="284"/>
      <c r="JVW150" s="284"/>
      <c r="JVX150" s="284"/>
      <c r="JVY150" s="284"/>
      <c r="JVZ150" s="284"/>
      <c r="JWA150" s="284"/>
      <c r="JWB150" s="284"/>
      <c r="JWC150" s="284"/>
      <c r="JWD150" s="284"/>
      <c r="JWE150" s="284"/>
      <c r="JWF150" s="284"/>
      <c r="JWG150" s="284"/>
      <c r="JWH150" s="284"/>
      <c r="JWI150" s="284"/>
      <c r="JWJ150" s="284"/>
      <c r="JWK150" s="284"/>
      <c r="JWL150" s="284"/>
      <c r="JWM150" s="284"/>
      <c r="JWN150" s="284"/>
      <c r="JWO150" s="284"/>
      <c r="JWP150" s="284"/>
      <c r="JWQ150" s="284"/>
      <c r="JWR150" s="284"/>
      <c r="JWS150" s="284"/>
      <c r="JWT150" s="284"/>
      <c r="JWU150" s="284"/>
      <c r="JWV150" s="284"/>
      <c r="JWW150" s="284"/>
      <c r="JWX150" s="284"/>
      <c r="JWY150" s="284"/>
      <c r="JWZ150" s="284"/>
      <c r="JXA150" s="284"/>
      <c r="JXB150" s="284"/>
      <c r="JXC150" s="284"/>
      <c r="JXD150" s="284"/>
      <c r="JXE150" s="284"/>
      <c r="JXF150" s="284"/>
      <c r="JXG150" s="284"/>
      <c r="JXH150" s="284"/>
      <c r="JXI150" s="284"/>
      <c r="JXJ150" s="284"/>
      <c r="JXK150" s="284"/>
      <c r="JXL150" s="284"/>
      <c r="JXM150" s="284"/>
      <c r="JXN150" s="284"/>
      <c r="JXO150" s="284"/>
      <c r="JXP150" s="284"/>
      <c r="JXQ150" s="284"/>
      <c r="JXR150" s="284"/>
      <c r="JXS150" s="284"/>
      <c r="JXT150" s="284"/>
      <c r="JXU150" s="284"/>
      <c r="JXV150" s="284"/>
      <c r="JXW150" s="284"/>
      <c r="JXX150" s="284"/>
      <c r="JXY150" s="284"/>
      <c r="JXZ150" s="284"/>
      <c r="JYA150" s="284"/>
      <c r="JYB150" s="284"/>
      <c r="JYC150" s="284"/>
      <c r="JYD150" s="284"/>
      <c r="JYE150" s="284"/>
      <c r="JYF150" s="284"/>
      <c r="JYG150" s="284"/>
      <c r="JYH150" s="284"/>
      <c r="JYI150" s="284"/>
      <c r="JYJ150" s="284"/>
      <c r="JYK150" s="284"/>
      <c r="JYL150" s="284"/>
      <c r="JYM150" s="284"/>
      <c r="JYN150" s="284"/>
      <c r="JYO150" s="284"/>
      <c r="JYP150" s="284"/>
      <c r="JYQ150" s="284"/>
      <c r="JYR150" s="284"/>
      <c r="JYS150" s="284"/>
      <c r="JYT150" s="284"/>
      <c r="JYU150" s="284"/>
      <c r="JYV150" s="284"/>
      <c r="JYW150" s="284"/>
      <c r="JYX150" s="284"/>
      <c r="JYY150" s="284"/>
      <c r="JYZ150" s="284"/>
      <c r="JZA150" s="284"/>
      <c r="JZB150" s="284"/>
      <c r="JZC150" s="284"/>
      <c r="JZD150" s="284"/>
      <c r="JZE150" s="284"/>
      <c r="JZF150" s="284"/>
      <c r="JZG150" s="284"/>
      <c r="JZH150" s="284"/>
      <c r="JZI150" s="284"/>
      <c r="JZJ150" s="284"/>
      <c r="JZK150" s="284"/>
      <c r="JZL150" s="284"/>
      <c r="JZM150" s="284"/>
      <c r="JZN150" s="284"/>
      <c r="JZO150" s="284"/>
      <c r="JZP150" s="284"/>
      <c r="JZQ150" s="284"/>
      <c r="JZR150" s="284"/>
      <c r="JZS150" s="284"/>
      <c r="JZT150" s="284"/>
      <c r="JZU150" s="284"/>
      <c r="JZV150" s="284"/>
      <c r="JZW150" s="284"/>
      <c r="JZX150" s="284"/>
      <c r="JZY150" s="284"/>
      <c r="JZZ150" s="284"/>
      <c r="KAA150" s="284"/>
      <c r="KAB150" s="284"/>
      <c r="KAC150" s="284"/>
      <c r="KAD150" s="284"/>
      <c r="KAE150" s="284"/>
      <c r="KAF150" s="284"/>
      <c r="KAG150" s="284"/>
      <c r="KAH150" s="284"/>
      <c r="KAI150" s="284"/>
      <c r="KAJ150" s="284"/>
      <c r="KAK150" s="284"/>
      <c r="KAL150" s="284"/>
      <c r="KAM150" s="284"/>
      <c r="KAN150" s="284"/>
      <c r="KAO150" s="284"/>
      <c r="KAP150" s="284"/>
      <c r="KAQ150" s="284"/>
      <c r="KAR150" s="284"/>
      <c r="KAS150" s="284"/>
      <c r="KAT150" s="284"/>
      <c r="KAU150" s="284"/>
      <c r="KAV150" s="284"/>
      <c r="KAW150" s="284"/>
      <c r="KAX150" s="284"/>
      <c r="KAY150" s="284"/>
      <c r="KAZ150" s="284"/>
      <c r="KBA150" s="284"/>
      <c r="KBB150" s="284"/>
      <c r="KBC150" s="284"/>
      <c r="KBD150" s="284"/>
      <c r="KBE150" s="284"/>
      <c r="KBF150" s="284"/>
      <c r="KBG150" s="284"/>
      <c r="KBH150" s="284"/>
      <c r="KBI150" s="284"/>
      <c r="KBJ150" s="284"/>
      <c r="KBK150" s="284"/>
      <c r="KBL150" s="284"/>
      <c r="KBM150" s="284"/>
      <c r="KBN150" s="284"/>
      <c r="KBO150" s="284"/>
      <c r="KBP150" s="284"/>
      <c r="KBQ150" s="284"/>
      <c r="KBR150" s="284"/>
      <c r="KBS150" s="284"/>
      <c r="KBT150" s="284"/>
      <c r="KBU150" s="284"/>
      <c r="KBV150" s="284"/>
      <c r="KBW150" s="284"/>
      <c r="KBX150" s="284"/>
      <c r="KBY150" s="284"/>
      <c r="KBZ150" s="284"/>
      <c r="KCA150" s="284"/>
      <c r="KCB150" s="284"/>
      <c r="KCC150" s="284"/>
      <c r="KCD150" s="284"/>
      <c r="KCE150" s="284"/>
      <c r="KCF150" s="284"/>
      <c r="KCG150" s="284"/>
      <c r="KCH150" s="284"/>
      <c r="KCI150" s="284"/>
      <c r="KCJ150" s="284"/>
      <c r="KCK150" s="284"/>
      <c r="KCL150" s="284"/>
      <c r="KCM150" s="284"/>
      <c r="KCN150" s="284"/>
      <c r="KCO150" s="284"/>
      <c r="KCP150" s="284"/>
      <c r="KCQ150" s="284"/>
      <c r="KCR150" s="284"/>
      <c r="KCS150" s="284"/>
      <c r="KCT150" s="284"/>
      <c r="KCU150" s="284"/>
      <c r="KCV150" s="284"/>
      <c r="KCW150" s="284"/>
      <c r="KCX150" s="284"/>
      <c r="KCY150" s="284"/>
      <c r="KCZ150" s="284"/>
      <c r="KDA150" s="284"/>
      <c r="KDB150" s="284"/>
      <c r="KDC150" s="284"/>
      <c r="KDD150" s="284"/>
      <c r="KDE150" s="284"/>
      <c r="KDF150" s="284"/>
      <c r="KDG150" s="284"/>
      <c r="KDH150" s="284"/>
      <c r="KDI150" s="284"/>
      <c r="KDJ150" s="284"/>
      <c r="KDK150" s="284"/>
      <c r="KDL150" s="284"/>
      <c r="KDM150" s="284"/>
      <c r="KDN150" s="284"/>
      <c r="KDO150" s="284"/>
      <c r="KDP150" s="284"/>
      <c r="KDQ150" s="284"/>
      <c r="KDR150" s="284"/>
      <c r="KDS150" s="284"/>
      <c r="KDT150" s="284"/>
      <c r="KDU150" s="284"/>
      <c r="KDV150" s="284"/>
      <c r="KDW150" s="284"/>
      <c r="KDX150" s="284"/>
      <c r="KDY150" s="284"/>
      <c r="KDZ150" s="284"/>
      <c r="KEA150" s="284"/>
      <c r="KEB150" s="284"/>
      <c r="KEC150" s="284"/>
      <c r="KED150" s="284"/>
      <c r="KEE150" s="284"/>
      <c r="KEF150" s="284"/>
      <c r="KEG150" s="284"/>
      <c r="KEH150" s="284"/>
      <c r="KEI150" s="284"/>
      <c r="KEJ150" s="284"/>
      <c r="KEK150" s="284"/>
      <c r="KEL150" s="284"/>
      <c r="KEM150" s="284"/>
      <c r="KEN150" s="284"/>
      <c r="KEO150" s="284"/>
      <c r="KEP150" s="284"/>
      <c r="KEQ150" s="284"/>
      <c r="KER150" s="284"/>
      <c r="KES150" s="284"/>
      <c r="KET150" s="284"/>
      <c r="KEU150" s="284"/>
      <c r="KEV150" s="284"/>
      <c r="KEW150" s="284"/>
      <c r="KEX150" s="284"/>
      <c r="KEY150" s="284"/>
      <c r="KEZ150" s="284"/>
      <c r="KFA150" s="284"/>
      <c r="KFB150" s="284"/>
      <c r="KFC150" s="284"/>
      <c r="KFD150" s="284"/>
      <c r="KFE150" s="284"/>
      <c r="KFF150" s="284"/>
      <c r="KFG150" s="284"/>
      <c r="KFH150" s="284"/>
      <c r="KFI150" s="284"/>
      <c r="KFJ150" s="284"/>
      <c r="KFK150" s="284"/>
      <c r="KFL150" s="284"/>
      <c r="KFM150" s="284"/>
      <c r="KFN150" s="284"/>
      <c r="KFO150" s="284"/>
      <c r="KFP150" s="284"/>
      <c r="KFQ150" s="284"/>
      <c r="KFR150" s="284"/>
      <c r="KFS150" s="284"/>
      <c r="KFT150" s="284"/>
      <c r="KFU150" s="284"/>
      <c r="KFV150" s="284"/>
      <c r="KFW150" s="284"/>
      <c r="KFX150" s="284"/>
      <c r="KFY150" s="284"/>
      <c r="KFZ150" s="284"/>
      <c r="KGA150" s="284"/>
      <c r="KGB150" s="284"/>
      <c r="KGC150" s="284"/>
      <c r="KGD150" s="284"/>
      <c r="KGE150" s="284"/>
      <c r="KGF150" s="284"/>
      <c r="KGG150" s="284"/>
      <c r="KGH150" s="284"/>
      <c r="KGI150" s="284"/>
      <c r="KGJ150" s="284"/>
      <c r="KGK150" s="284"/>
      <c r="KGL150" s="284"/>
      <c r="KGM150" s="284"/>
      <c r="KGN150" s="284"/>
      <c r="KGO150" s="284"/>
      <c r="KGP150" s="284"/>
      <c r="KGQ150" s="284"/>
      <c r="KGR150" s="284"/>
      <c r="KGS150" s="284"/>
      <c r="KGT150" s="284"/>
      <c r="KGU150" s="284"/>
      <c r="KGV150" s="284"/>
      <c r="KGW150" s="284"/>
      <c r="KGX150" s="284"/>
      <c r="KGY150" s="284"/>
      <c r="KGZ150" s="284"/>
      <c r="KHA150" s="284"/>
      <c r="KHB150" s="284"/>
      <c r="KHC150" s="284"/>
      <c r="KHD150" s="284"/>
      <c r="KHE150" s="284"/>
      <c r="KHF150" s="284"/>
      <c r="KHG150" s="284"/>
      <c r="KHH150" s="284"/>
      <c r="KHI150" s="284"/>
      <c r="KHJ150" s="284"/>
      <c r="KHK150" s="284"/>
      <c r="KHL150" s="284"/>
      <c r="KHM150" s="284"/>
      <c r="KHN150" s="284"/>
      <c r="KHO150" s="284"/>
      <c r="KHP150" s="284"/>
      <c r="KHQ150" s="284"/>
      <c r="KHR150" s="284"/>
      <c r="KHS150" s="284"/>
      <c r="KHT150" s="284"/>
      <c r="KHU150" s="284"/>
      <c r="KHV150" s="284"/>
      <c r="KHW150" s="284"/>
      <c r="KHX150" s="284"/>
      <c r="KHY150" s="284"/>
      <c r="KHZ150" s="284"/>
      <c r="KIA150" s="284"/>
      <c r="KIB150" s="284"/>
      <c r="KIC150" s="284"/>
      <c r="KID150" s="284"/>
      <c r="KIE150" s="284"/>
      <c r="KIF150" s="284"/>
      <c r="KIG150" s="284"/>
      <c r="KIH150" s="284"/>
      <c r="KII150" s="284"/>
      <c r="KIJ150" s="284"/>
      <c r="KIK150" s="284"/>
      <c r="KIL150" s="284"/>
      <c r="KIM150" s="284"/>
      <c r="KIN150" s="284"/>
      <c r="KIO150" s="284"/>
      <c r="KIP150" s="284"/>
      <c r="KIQ150" s="284"/>
      <c r="KIR150" s="284"/>
      <c r="KIS150" s="284"/>
      <c r="KIT150" s="284"/>
      <c r="KIU150" s="284"/>
      <c r="KIV150" s="284"/>
      <c r="KIW150" s="284"/>
      <c r="KIX150" s="284"/>
      <c r="KIY150" s="284"/>
      <c r="KIZ150" s="284"/>
      <c r="KJA150" s="284"/>
      <c r="KJB150" s="284"/>
      <c r="KJC150" s="284"/>
      <c r="KJD150" s="284"/>
      <c r="KJE150" s="284"/>
      <c r="KJF150" s="284"/>
      <c r="KJG150" s="284"/>
      <c r="KJH150" s="284"/>
      <c r="KJI150" s="284"/>
      <c r="KJJ150" s="284"/>
      <c r="KJK150" s="284"/>
      <c r="KJL150" s="284"/>
      <c r="KJM150" s="284"/>
      <c r="KJN150" s="284"/>
      <c r="KJO150" s="284"/>
      <c r="KJP150" s="284"/>
      <c r="KJQ150" s="284"/>
      <c r="KJR150" s="284"/>
      <c r="KJS150" s="284"/>
      <c r="KJT150" s="284"/>
      <c r="KJU150" s="284"/>
      <c r="KJV150" s="284"/>
      <c r="KJW150" s="284"/>
      <c r="KJX150" s="284"/>
      <c r="KJY150" s="284"/>
      <c r="KJZ150" s="284"/>
      <c r="KKA150" s="284"/>
      <c r="KKB150" s="284"/>
      <c r="KKC150" s="284"/>
      <c r="KKD150" s="284"/>
      <c r="KKE150" s="284"/>
      <c r="KKF150" s="284"/>
      <c r="KKG150" s="284"/>
      <c r="KKH150" s="284"/>
      <c r="KKI150" s="284"/>
      <c r="KKJ150" s="284"/>
      <c r="KKK150" s="284"/>
      <c r="KKL150" s="284"/>
      <c r="KKM150" s="284"/>
      <c r="KKN150" s="284"/>
      <c r="KKO150" s="284"/>
      <c r="KKP150" s="284"/>
      <c r="KKQ150" s="284"/>
      <c r="KKR150" s="284"/>
      <c r="KKS150" s="284"/>
      <c r="KKT150" s="284"/>
      <c r="KKU150" s="284"/>
      <c r="KKV150" s="284"/>
      <c r="KKW150" s="284"/>
      <c r="KKX150" s="284"/>
      <c r="KKY150" s="284"/>
      <c r="KKZ150" s="284"/>
      <c r="KLA150" s="284"/>
      <c r="KLB150" s="284"/>
      <c r="KLC150" s="284"/>
      <c r="KLD150" s="284"/>
      <c r="KLE150" s="284"/>
      <c r="KLF150" s="284"/>
      <c r="KLG150" s="284"/>
      <c r="KLH150" s="284"/>
      <c r="KLI150" s="284"/>
      <c r="KLJ150" s="284"/>
      <c r="KLK150" s="284"/>
      <c r="KLL150" s="284"/>
      <c r="KLM150" s="284"/>
      <c r="KLN150" s="284"/>
      <c r="KLO150" s="284"/>
      <c r="KLP150" s="284"/>
      <c r="KLQ150" s="284"/>
      <c r="KLR150" s="284"/>
      <c r="KLS150" s="284"/>
      <c r="KLT150" s="284"/>
      <c r="KLU150" s="284"/>
      <c r="KLV150" s="284"/>
      <c r="KLW150" s="284"/>
      <c r="KLX150" s="284"/>
      <c r="KLY150" s="284"/>
      <c r="KLZ150" s="284"/>
      <c r="KMA150" s="284"/>
      <c r="KMB150" s="284"/>
      <c r="KMC150" s="284"/>
      <c r="KMD150" s="284"/>
      <c r="KME150" s="284"/>
      <c r="KMF150" s="284"/>
      <c r="KMG150" s="284"/>
      <c r="KMH150" s="284"/>
      <c r="KMI150" s="284"/>
      <c r="KMJ150" s="284"/>
      <c r="KMK150" s="284"/>
      <c r="KML150" s="284"/>
      <c r="KMM150" s="284"/>
      <c r="KMN150" s="284"/>
      <c r="KMO150" s="284"/>
      <c r="KMP150" s="284"/>
      <c r="KMQ150" s="284"/>
      <c r="KMR150" s="284"/>
      <c r="KMS150" s="284"/>
      <c r="KMT150" s="284"/>
      <c r="KMU150" s="284"/>
      <c r="KMV150" s="284"/>
      <c r="KMW150" s="284"/>
      <c r="KMX150" s="284"/>
      <c r="KMY150" s="284"/>
      <c r="KMZ150" s="284"/>
      <c r="KNA150" s="284"/>
      <c r="KNB150" s="284"/>
      <c r="KNC150" s="284"/>
      <c r="KND150" s="284"/>
      <c r="KNE150" s="284"/>
      <c r="KNF150" s="284"/>
      <c r="KNG150" s="284"/>
      <c r="KNH150" s="284"/>
      <c r="KNI150" s="284"/>
      <c r="KNJ150" s="284"/>
      <c r="KNK150" s="284"/>
      <c r="KNL150" s="284"/>
      <c r="KNM150" s="284"/>
      <c r="KNN150" s="284"/>
      <c r="KNO150" s="284"/>
      <c r="KNP150" s="284"/>
      <c r="KNQ150" s="284"/>
      <c r="KNR150" s="284"/>
      <c r="KNS150" s="284"/>
      <c r="KNT150" s="284"/>
      <c r="KNU150" s="284"/>
      <c r="KNV150" s="284"/>
      <c r="KNW150" s="284"/>
      <c r="KNX150" s="284"/>
      <c r="KNY150" s="284"/>
      <c r="KNZ150" s="284"/>
      <c r="KOA150" s="284"/>
      <c r="KOB150" s="284"/>
      <c r="KOC150" s="284"/>
      <c r="KOD150" s="284"/>
      <c r="KOE150" s="284"/>
      <c r="KOF150" s="284"/>
      <c r="KOG150" s="284"/>
      <c r="KOH150" s="284"/>
      <c r="KOI150" s="284"/>
      <c r="KOJ150" s="284"/>
      <c r="KOK150" s="284"/>
      <c r="KOL150" s="284"/>
      <c r="KOM150" s="284"/>
      <c r="KON150" s="284"/>
      <c r="KOO150" s="284"/>
      <c r="KOP150" s="284"/>
      <c r="KOQ150" s="284"/>
      <c r="KOR150" s="284"/>
      <c r="KOS150" s="284"/>
      <c r="KOT150" s="284"/>
      <c r="KOU150" s="284"/>
      <c r="KOV150" s="284"/>
      <c r="KOW150" s="284"/>
      <c r="KOX150" s="284"/>
      <c r="KOY150" s="284"/>
      <c r="KOZ150" s="284"/>
      <c r="KPA150" s="284"/>
      <c r="KPB150" s="284"/>
      <c r="KPC150" s="284"/>
      <c r="KPD150" s="284"/>
      <c r="KPE150" s="284"/>
      <c r="KPF150" s="284"/>
      <c r="KPG150" s="284"/>
      <c r="KPH150" s="284"/>
      <c r="KPI150" s="284"/>
      <c r="KPJ150" s="284"/>
      <c r="KPK150" s="284"/>
      <c r="KPL150" s="284"/>
      <c r="KPM150" s="284"/>
      <c r="KPN150" s="284"/>
      <c r="KPO150" s="284"/>
      <c r="KPP150" s="284"/>
      <c r="KPQ150" s="284"/>
      <c r="KPR150" s="284"/>
      <c r="KPS150" s="284"/>
      <c r="KPT150" s="284"/>
      <c r="KPU150" s="284"/>
      <c r="KPV150" s="284"/>
      <c r="KPW150" s="284"/>
      <c r="KPX150" s="284"/>
      <c r="KPY150" s="284"/>
      <c r="KPZ150" s="284"/>
      <c r="KQA150" s="284"/>
      <c r="KQB150" s="284"/>
      <c r="KQC150" s="284"/>
      <c r="KQD150" s="284"/>
      <c r="KQE150" s="284"/>
      <c r="KQF150" s="284"/>
      <c r="KQG150" s="284"/>
      <c r="KQH150" s="284"/>
      <c r="KQI150" s="284"/>
      <c r="KQJ150" s="284"/>
      <c r="KQK150" s="284"/>
      <c r="KQL150" s="284"/>
      <c r="KQM150" s="284"/>
      <c r="KQN150" s="284"/>
      <c r="KQO150" s="284"/>
      <c r="KQP150" s="284"/>
      <c r="KQQ150" s="284"/>
      <c r="KQR150" s="284"/>
      <c r="KQS150" s="284"/>
      <c r="KQT150" s="284"/>
      <c r="KQU150" s="284"/>
      <c r="KQV150" s="284"/>
      <c r="KQW150" s="284"/>
      <c r="KQX150" s="284"/>
      <c r="KQY150" s="284"/>
      <c r="KQZ150" s="284"/>
      <c r="KRA150" s="284"/>
      <c r="KRB150" s="284"/>
      <c r="KRC150" s="284"/>
      <c r="KRD150" s="284"/>
      <c r="KRE150" s="284"/>
      <c r="KRF150" s="284"/>
      <c r="KRG150" s="284"/>
      <c r="KRH150" s="284"/>
      <c r="KRI150" s="284"/>
      <c r="KRJ150" s="284"/>
      <c r="KRK150" s="284"/>
      <c r="KRL150" s="284"/>
      <c r="KRM150" s="284"/>
      <c r="KRN150" s="284"/>
      <c r="KRO150" s="284"/>
      <c r="KRP150" s="284"/>
      <c r="KRQ150" s="284"/>
      <c r="KRR150" s="284"/>
      <c r="KRS150" s="284"/>
      <c r="KRT150" s="284"/>
      <c r="KRU150" s="284"/>
      <c r="KRV150" s="284"/>
      <c r="KRW150" s="284"/>
      <c r="KRX150" s="284"/>
      <c r="KRY150" s="284"/>
      <c r="KRZ150" s="284"/>
      <c r="KSA150" s="284"/>
      <c r="KSB150" s="284"/>
      <c r="KSC150" s="284"/>
      <c r="KSD150" s="284"/>
      <c r="KSE150" s="284"/>
      <c r="KSF150" s="284"/>
      <c r="KSG150" s="284"/>
      <c r="KSH150" s="284"/>
      <c r="KSI150" s="284"/>
      <c r="KSJ150" s="284"/>
      <c r="KSK150" s="284"/>
      <c r="KSL150" s="284"/>
      <c r="KSM150" s="284"/>
      <c r="KSN150" s="284"/>
      <c r="KSO150" s="284"/>
      <c r="KSP150" s="284"/>
      <c r="KSQ150" s="284"/>
      <c r="KSR150" s="284"/>
      <c r="KSS150" s="284"/>
      <c r="KST150" s="284"/>
      <c r="KSU150" s="284"/>
      <c r="KSV150" s="284"/>
      <c r="KSW150" s="284"/>
      <c r="KSX150" s="284"/>
      <c r="KSY150" s="284"/>
      <c r="KSZ150" s="284"/>
      <c r="KTA150" s="284"/>
      <c r="KTB150" s="284"/>
      <c r="KTC150" s="284"/>
      <c r="KTD150" s="284"/>
      <c r="KTE150" s="284"/>
      <c r="KTF150" s="284"/>
      <c r="KTG150" s="284"/>
      <c r="KTH150" s="284"/>
      <c r="KTI150" s="284"/>
      <c r="KTJ150" s="284"/>
      <c r="KTK150" s="284"/>
      <c r="KTL150" s="284"/>
      <c r="KTM150" s="284"/>
      <c r="KTN150" s="284"/>
      <c r="KTO150" s="284"/>
      <c r="KTP150" s="284"/>
      <c r="KTQ150" s="284"/>
      <c r="KTR150" s="284"/>
      <c r="KTS150" s="284"/>
      <c r="KTT150" s="284"/>
      <c r="KTU150" s="284"/>
      <c r="KTV150" s="284"/>
      <c r="KTW150" s="284"/>
      <c r="KTX150" s="284"/>
      <c r="KTY150" s="284"/>
      <c r="KTZ150" s="284"/>
      <c r="KUA150" s="284"/>
      <c r="KUB150" s="284"/>
      <c r="KUC150" s="284"/>
      <c r="KUD150" s="284"/>
      <c r="KUE150" s="284"/>
      <c r="KUF150" s="284"/>
      <c r="KUG150" s="284"/>
      <c r="KUH150" s="284"/>
      <c r="KUI150" s="284"/>
      <c r="KUJ150" s="284"/>
      <c r="KUK150" s="284"/>
      <c r="KUL150" s="284"/>
      <c r="KUM150" s="284"/>
      <c r="KUN150" s="284"/>
      <c r="KUO150" s="284"/>
      <c r="KUP150" s="284"/>
      <c r="KUQ150" s="284"/>
      <c r="KUR150" s="284"/>
      <c r="KUS150" s="284"/>
      <c r="KUT150" s="284"/>
      <c r="KUU150" s="284"/>
      <c r="KUV150" s="284"/>
      <c r="KUW150" s="284"/>
      <c r="KUX150" s="284"/>
      <c r="KUY150" s="284"/>
      <c r="KUZ150" s="284"/>
      <c r="KVA150" s="284"/>
      <c r="KVB150" s="284"/>
      <c r="KVC150" s="284"/>
      <c r="KVD150" s="284"/>
      <c r="KVE150" s="284"/>
      <c r="KVF150" s="284"/>
      <c r="KVG150" s="284"/>
      <c r="KVH150" s="284"/>
      <c r="KVI150" s="284"/>
      <c r="KVJ150" s="284"/>
      <c r="KVK150" s="284"/>
      <c r="KVL150" s="284"/>
      <c r="KVM150" s="284"/>
      <c r="KVN150" s="284"/>
      <c r="KVO150" s="284"/>
      <c r="KVP150" s="284"/>
      <c r="KVQ150" s="284"/>
      <c r="KVR150" s="284"/>
      <c r="KVS150" s="284"/>
      <c r="KVT150" s="284"/>
      <c r="KVU150" s="284"/>
      <c r="KVV150" s="284"/>
      <c r="KVW150" s="284"/>
      <c r="KVX150" s="284"/>
      <c r="KVY150" s="284"/>
      <c r="KVZ150" s="284"/>
      <c r="KWA150" s="284"/>
      <c r="KWB150" s="284"/>
      <c r="KWC150" s="284"/>
      <c r="KWD150" s="284"/>
      <c r="KWE150" s="284"/>
      <c r="KWF150" s="284"/>
      <c r="KWG150" s="284"/>
      <c r="KWH150" s="284"/>
      <c r="KWI150" s="284"/>
      <c r="KWJ150" s="284"/>
      <c r="KWK150" s="284"/>
      <c r="KWL150" s="284"/>
      <c r="KWM150" s="284"/>
      <c r="KWN150" s="284"/>
      <c r="KWO150" s="284"/>
      <c r="KWP150" s="284"/>
      <c r="KWQ150" s="284"/>
      <c r="KWR150" s="284"/>
      <c r="KWS150" s="284"/>
      <c r="KWT150" s="284"/>
      <c r="KWU150" s="284"/>
      <c r="KWV150" s="284"/>
      <c r="KWW150" s="284"/>
      <c r="KWX150" s="284"/>
      <c r="KWY150" s="284"/>
      <c r="KWZ150" s="284"/>
      <c r="KXA150" s="284"/>
      <c r="KXB150" s="284"/>
      <c r="KXC150" s="284"/>
      <c r="KXD150" s="284"/>
      <c r="KXE150" s="284"/>
      <c r="KXF150" s="284"/>
      <c r="KXG150" s="284"/>
      <c r="KXH150" s="284"/>
      <c r="KXI150" s="284"/>
      <c r="KXJ150" s="284"/>
      <c r="KXK150" s="284"/>
      <c r="KXL150" s="284"/>
      <c r="KXM150" s="284"/>
      <c r="KXN150" s="284"/>
      <c r="KXO150" s="284"/>
      <c r="KXP150" s="284"/>
      <c r="KXQ150" s="284"/>
      <c r="KXR150" s="284"/>
      <c r="KXS150" s="284"/>
      <c r="KXT150" s="284"/>
      <c r="KXU150" s="284"/>
      <c r="KXV150" s="284"/>
      <c r="KXW150" s="284"/>
      <c r="KXX150" s="284"/>
      <c r="KXY150" s="284"/>
      <c r="KXZ150" s="284"/>
      <c r="KYA150" s="284"/>
      <c r="KYB150" s="284"/>
      <c r="KYC150" s="284"/>
      <c r="KYD150" s="284"/>
      <c r="KYE150" s="284"/>
      <c r="KYF150" s="284"/>
      <c r="KYG150" s="284"/>
      <c r="KYH150" s="284"/>
      <c r="KYI150" s="284"/>
      <c r="KYJ150" s="284"/>
      <c r="KYK150" s="284"/>
      <c r="KYL150" s="284"/>
      <c r="KYM150" s="284"/>
      <c r="KYN150" s="284"/>
      <c r="KYO150" s="284"/>
      <c r="KYP150" s="284"/>
      <c r="KYQ150" s="284"/>
      <c r="KYR150" s="284"/>
      <c r="KYS150" s="284"/>
      <c r="KYT150" s="284"/>
      <c r="KYU150" s="284"/>
      <c r="KYV150" s="284"/>
      <c r="KYW150" s="284"/>
      <c r="KYX150" s="284"/>
      <c r="KYY150" s="284"/>
      <c r="KYZ150" s="284"/>
      <c r="KZA150" s="284"/>
      <c r="KZB150" s="284"/>
      <c r="KZC150" s="284"/>
      <c r="KZD150" s="284"/>
      <c r="KZE150" s="284"/>
      <c r="KZF150" s="284"/>
      <c r="KZG150" s="284"/>
      <c r="KZH150" s="284"/>
      <c r="KZI150" s="284"/>
      <c r="KZJ150" s="284"/>
      <c r="KZK150" s="284"/>
      <c r="KZL150" s="284"/>
      <c r="KZM150" s="284"/>
      <c r="KZN150" s="284"/>
      <c r="KZO150" s="284"/>
      <c r="KZP150" s="284"/>
      <c r="KZQ150" s="284"/>
      <c r="KZR150" s="284"/>
      <c r="KZS150" s="284"/>
      <c r="KZT150" s="284"/>
      <c r="KZU150" s="284"/>
      <c r="KZV150" s="284"/>
      <c r="KZW150" s="284"/>
      <c r="KZX150" s="284"/>
      <c r="KZY150" s="284"/>
      <c r="KZZ150" s="284"/>
      <c r="LAA150" s="284"/>
      <c r="LAB150" s="284"/>
      <c r="LAC150" s="284"/>
      <c r="LAD150" s="284"/>
      <c r="LAE150" s="284"/>
      <c r="LAF150" s="284"/>
      <c r="LAG150" s="284"/>
      <c r="LAH150" s="284"/>
      <c r="LAI150" s="284"/>
      <c r="LAJ150" s="284"/>
      <c r="LAK150" s="284"/>
      <c r="LAL150" s="284"/>
      <c r="LAM150" s="284"/>
      <c r="LAN150" s="284"/>
      <c r="LAO150" s="284"/>
      <c r="LAP150" s="284"/>
      <c r="LAQ150" s="284"/>
      <c r="LAR150" s="284"/>
      <c r="LAS150" s="284"/>
      <c r="LAT150" s="284"/>
      <c r="LAU150" s="284"/>
      <c r="LAV150" s="284"/>
      <c r="LAW150" s="284"/>
      <c r="LAX150" s="284"/>
      <c r="LAY150" s="284"/>
      <c r="LAZ150" s="284"/>
      <c r="LBA150" s="284"/>
      <c r="LBB150" s="284"/>
      <c r="LBC150" s="284"/>
      <c r="LBD150" s="284"/>
      <c r="LBE150" s="284"/>
      <c r="LBF150" s="284"/>
      <c r="LBG150" s="284"/>
      <c r="LBH150" s="284"/>
      <c r="LBI150" s="284"/>
      <c r="LBJ150" s="284"/>
      <c r="LBK150" s="284"/>
      <c r="LBL150" s="284"/>
      <c r="LBM150" s="284"/>
      <c r="LBN150" s="284"/>
      <c r="LBO150" s="284"/>
      <c r="LBP150" s="284"/>
      <c r="LBQ150" s="284"/>
      <c r="LBR150" s="284"/>
      <c r="LBS150" s="284"/>
      <c r="LBT150" s="284"/>
      <c r="LBU150" s="284"/>
      <c r="LBV150" s="284"/>
      <c r="LBW150" s="284"/>
      <c r="LBX150" s="284"/>
      <c r="LBY150" s="284"/>
      <c r="LBZ150" s="284"/>
      <c r="LCA150" s="284"/>
      <c r="LCB150" s="284"/>
      <c r="LCC150" s="284"/>
      <c r="LCD150" s="284"/>
      <c r="LCE150" s="284"/>
      <c r="LCF150" s="284"/>
      <c r="LCG150" s="284"/>
      <c r="LCH150" s="284"/>
      <c r="LCI150" s="284"/>
      <c r="LCJ150" s="284"/>
      <c r="LCK150" s="284"/>
      <c r="LCL150" s="284"/>
      <c r="LCM150" s="284"/>
      <c r="LCN150" s="284"/>
      <c r="LCO150" s="284"/>
      <c r="LCP150" s="284"/>
      <c r="LCQ150" s="284"/>
      <c r="LCR150" s="284"/>
      <c r="LCS150" s="284"/>
      <c r="LCT150" s="284"/>
      <c r="LCU150" s="284"/>
      <c r="LCV150" s="284"/>
      <c r="LCW150" s="284"/>
      <c r="LCX150" s="284"/>
      <c r="LCY150" s="284"/>
      <c r="LCZ150" s="284"/>
      <c r="LDA150" s="284"/>
      <c r="LDB150" s="284"/>
      <c r="LDC150" s="284"/>
      <c r="LDD150" s="284"/>
      <c r="LDE150" s="284"/>
      <c r="LDF150" s="284"/>
      <c r="LDG150" s="284"/>
      <c r="LDH150" s="284"/>
      <c r="LDI150" s="284"/>
      <c r="LDJ150" s="284"/>
      <c r="LDK150" s="284"/>
      <c r="LDL150" s="284"/>
      <c r="LDM150" s="284"/>
      <c r="LDN150" s="284"/>
      <c r="LDO150" s="284"/>
      <c r="LDP150" s="284"/>
      <c r="LDQ150" s="284"/>
      <c r="LDR150" s="284"/>
      <c r="LDS150" s="284"/>
      <c r="LDT150" s="284"/>
      <c r="LDU150" s="284"/>
      <c r="LDV150" s="284"/>
      <c r="LDW150" s="284"/>
      <c r="LDX150" s="284"/>
      <c r="LDY150" s="284"/>
      <c r="LDZ150" s="284"/>
      <c r="LEA150" s="284"/>
      <c r="LEB150" s="284"/>
      <c r="LEC150" s="284"/>
      <c r="LED150" s="284"/>
      <c r="LEE150" s="284"/>
      <c r="LEF150" s="284"/>
      <c r="LEG150" s="284"/>
      <c r="LEH150" s="284"/>
      <c r="LEI150" s="284"/>
      <c r="LEJ150" s="284"/>
      <c r="LEK150" s="284"/>
      <c r="LEL150" s="284"/>
      <c r="LEM150" s="284"/>
      <c r="LEN150" s="284"/>
      <c r="LEO150" s="284"/>
      <c r="LEP150" s="284"/>
      <c r="LEQ150" s="284"/>
      <c r="LER150" s="284"/>
      <c r="LES150" s="284"/>
      <c r="LET150" s="284"/>
      <c r="LEU150" s="284"/>
      <c r="LEV150" s="284"/>
      <c r="LEW150" s="284"/>
      <c r="LEX150" s="284"/>
      <c r="LEY150" s="284"/>
      <c r="LEZ150" s="284"/>
      <c r="LFA150" s="284"/>
      <c r="LFB150" s="284"/>
      <c r="LFC150" s="284"/>
      <c r="LFD150" s="284"/>
      <c r="LFE150" s="284"/>
      <c r="LFF150" s="284"/>
      <c r="LFG150" s="284"/>
      <c r="LFH150" s="284"/>
      <c r="LFI150" s="284"/>
      <c r="LFJ150" s="284"/>
      <c r="LFK150" s="284"/>
      <c r="LFL150" s="284"/>
      <c r="LFM150" s="284"/>
      <c r="LFN150" s="284"/>
      <c r="LFO150" s="284"/>
      <c r="LFP150" s="284"/>
      <c r="LFQ150" s="284"/>
      <c r="LFR150" s="284"/>
      <c r="LFS150" s="284"/>
      <c r="LFT150" s="284"/>
      <c r="LFU150" s="284"/>
      <c r="LFV150" s="284"/>
      <c r="LFW150" s="284"/>
      <c r="LFX150" s="284"/>
      <c r="LFY150" s="284"/>
      <c r="LFZ150" s="284"/>
      <c r="LGA150" s="284"/>
      <c r="LGB150" s="284"/>
      <c r="LGC150" s="284"/>
      <c r="LGD150" s="284"/>
      <c r="LGE150" s="284"/>
      <c r="LGF150" s="284"/>
      <c r="LGG150" s="284"/>
      <c r="LGH150" s="284"/>
      <c r="LGI150" s="284"/>
      <c r="LGJ150" s="284"/>
      <c r="LGK150" s="284"/>
      <c r="LGL150" s="284"/>
      <c r="LGM150" s="284"/>
      <c r="LGN150" s="284"/>
      <c r="LGO150" s="284"/>
      <c r="LGP150" s="284"/>
      <c r="LGQ150" s="284"/>
      <c r="LGR150" s="284"/>
      <c r="LGS150" s="284"/>
      <c r="LGT150" s="284"/>
      <c r="LGU150" s="284"/>
      <c r="LGV150" s="284"/>
      <c r="LGW150" s="284"/>
      <c r="LGX150" s="284"/>
      <c r="LGY150" s="284"/>
      <c r="LGZ150" s="284"/>
      <c r="LHA150" s="284"/>
      <c r="LHB150" s="284"/>
      <c r="LHC150" s="284"/>
      <c r="LHD150" s="284"/>
      <c r="LHE150" s="284"/>
      <c r="LHF150" s="284"/>
      <c r="LHG150" s="284"/>
      <c r="LHH150" s="284"/>
      <c r="LHI150" s="284"/>
      <c r="LHJ150" s="284"/>
      <c r="LHK150" s="284"/>
      <c r="LHL150" s="284"/>
      <c r="LHM150" s="284"/>
      <c r="LHN150" s="284"/>
      <c r="LHO150" s="284"/>
      <c r="LHP150" s="284"/>
      <c r="LHQ150" s="284"/>
      <c r="LHR150" s="284"/>
      <c r="LHS150" s="284"/>
      <c r="LHT150" s="284"/>
      <c r="LHU150" s="284"/>
      <c r="LHV150" s="284"/>
      <c r="LHW150" s="284"/>
      <c r="LHX150" s="284"/>
      <c r="LHY150" s="284"/>
      <c r="LHZ150" s="284"/>
      <c r="LIA150" s="284"/>
      <c r="LIB150" s="284"/>
      <c r="LIC150" s="284"/>
      <c r="LID150" s="284"/>
      <c r="LIE150" s="284"/>
      <c r="LIF150" s="284"/>
      <c r="LIG150" s="284"/>
      <c r="LIH150" s="284"/>
      <c r="LII150" s="284"/>
      <c r="LIJ150" s="284"/>
      <c r="LIK150" s="284"/>
      <c r="LIL150" s="284"/>
      <c r="LIM150" s="284"/>
      <c r="LIN150" s="284"/>
      <c r="LIO150" s="284"/>
      <c r="LIP150" s="284"/>
      <c r="LIQ150" s="284"/>
      <c r="LIR150" s="284"/>
      <c r="LIS150" s="284"/>
      <c r="LIT150" s="284"/>
      <c r="LIU150" s="284"/>
      <c r="LIV150" s="284"/>
      <c r="LIW150" s="284"/>
      <c r="LIX150" s="284"/>
      <c r="LIY150" s="284"/>
      <c r="LIZ150" s="284"/>
      <c r="LJA150" s="284"/>
      <c r="LJB150" s="284"/>
      <c r="LJC150" s="284"/>
      <c r="LJD150" s="284"/>
      <c r="LJE150" s="284"/>
      <c r="LJF150" s="284"/>
      <c r="LJG150" s="284"/>
      <c r="LJH150" s="284"/>
      <c r="LJI150" s="284"/>
      <c r="LJJ150" s="284"/>
      <c r="LJK150" s="284"/>
      <c r="LJL150" s="284"/>
      <c r="LJM150" s="284"/>
      <c r="LJN150" s="284"/>
      <c r="LJO150" s="284"/>
      <c r="LJP150" s="284"/>
      <c r="LJQ150" s="284"/>
      <c r="LJR150" s="284"/>
      <c r="LJS150" s="284"/>
      <c r="LJT150" s="284"/>
      <c r="LJU150" s="284"/>
      <c r="LJV150" s="284"/>
      <c r="LJW150" s="284"/>
      <c r="LJX150" s="284"/>
      <c r="LJY150" s="284"/>
      <c r="LJZ150" s="284"/>
      <c r="LKA150" s="284"/>
      <c r="LKB150" s="284"/>
      <c r="LKC150" s="284"/>
      <c r="LKD150" s="284"/>
      <c r="LKE150" s="284"/>
      <c r="LKF150" s="284"/>
      <c r="LKG150" s="284"/>
      <c r="LKH150" s="284"/>
      <c r="LKI150" s="284"/>
      <c r="LKJ150" s="284"/>
      <c r="LKK150" s="284"/>
      <c r="LKL150" s="284"/>
      <c r="LKM150" s="284"/>
      <c r="LKN150" s="284"/>
      <c r="LKO150" s="284"/>
      <c r="LKP150" s="284"/>
      <c r="LKQ150" s="284"/>
      <c r="LKR150" s="284"/>
      <c r="LKS150" s="284"/>
      <c r="LKT150" s="284"/>
      <c r="LKU150" s="284"/>
      <c r="LKV150" s="284"/>
      <c r="LKW150" s="284"/>
      <c r="LKX150" s="284"/>
      <c r="LKY150" s="284"/>
      <c r="LKZ150" s="284"/>
      <c r="LLA150" s="284"/>
      <c r="LLB150" s="284"/>
      <c r="LLC150" s="284"/>
      <c r="LLD150" s="284"/>
      <c r="LLE150" s="284"/>
      <c r="LLF150" s="284"/>
      <c r="LLG150" s="284"/>
      <c r="LLH150" s="284"/>
      <c r="LLI150" s="284"/>
      <c r="LLJ150" s="284"/>
      <c r="LLK150" s="284"/>
      <c r="LLL150" s="284"/>
      <c r="LLM150" s="284"/>
      <c r="LLN150" s="284"/>
      <c r="LLO150" s="284"/>
      <c r="LLP150" s="284"/>
      <c r="LLQ150" s="284"/>
      <c r="LLR150" s="284"/>
      <c r="LLS150" s="284"/>
      <c r="LLT150" s="284"/>
      <c r="LLU150" s="284"/>
      <c r="LLV150" s="284"/>
      <c r="LLW150" s="284"/>
      <c r="LLX150" s="284"/>
      <c r="LLY150" s="284"/>
      <c r="LLZ150" s="284"/>
      <c r="LMA150" s="284"/>
      <c r="LMB150" s="284"/>
      <c r="LMC150" s="284"/>
      <c r="LMD150" s="284"/>
      <c r="LME150" s="284"/>
      <c r="LMF150" s="284"/>
      <c r="LMG150" s="284"/>
      <c r="LMH150" s="284"/>
      <c r="LMI150" s="284"/>
      <c r="LMJ150" s="284"/>
      <c r="LMK150" s="284"/>
      <c r="LML150" s="284"/>
      <c r="LMM150" s="284"/>
      <c r="LMN150" s="284"/>
      <c r="LMO150" s="284"/>
      <c r="LMP150" s="284"/>
      <c r="LMQ150" s="284"/>
      <c r="LMR150" s="284"/>
      <c r="LMS150" s="284"/>
      <c r="LMT150" s="284"/>
      <c r="LMU150" s="284"/>
      <c r="LMV150" s="284"/>
      <c r="LMW150" s="284"/>
      <c r="LMX150" s="284"/>
      <c r="LMY150" s="284"/>
      <c r="LMZ150" s="284"/>
      <c r="LNA150" s="284"/>
      <c r="LNB150" s="284"/>
      <c r="LNC150" s="284"/>
      <c r="LND150" s="284"/>
      <c r="LNE150" s="284"/>
      <c r="LNF150" s="284"/>
      <c r="LNG150" s="284"/>
      <c r="LNH150" s="284"/>
      <c r="LNI150" s="284"/>
      <c r="LNJ150" s="284"/>
      <c r="LNK150" s="284"/>
      <c r="LNL150" s="284"/>
      <c r="LNM150" s="284"/>
      <c r="LNN150" s="284"/>
      <c r="LNO150" s="284"/>
      <c r="LNP150" s="284"/>
      <c r="LNQ150" s="284"/>
      <c r="LNR150" s="284"/>
      <c r="LNS150" s="284"/>
      <c r="LNT150" s="284"/>
      <c r="LNU150" s="284"/>
      <c r="LNV150" s="284"/>
      <c r="LNW150" s="284"/>
      <c r="LNX150" s="284"/>
      <c r="LNY150" s="284"/>
      <c r="LNZ150" s="284"/>
      <c r="LOA150" s="284"/>
      <c r="LOB150" s="284"/>
      <c r="LOC150" s="284"/>
      <c r="LOD150" s="284"/>
      <c r="LOE150" s="284"/>
      <c r="LOF150" s="284"/>
      <c r="LOG150" s="284"/>
      <c r="LOH150" s="284"/>
      <c r="LOI150" s="284"/>
      <c r="LOJ150" s="284"/>
      <c r="LOK150" s="284"/>
      <c r="LOL150" s="284"/>
      <c r="LOM150" s="284"/>
      <c r="LON150" s="284"/>
      <c r="LOO150" s="284"/>
      <c r="LOP150" s="284"/>
      <c r="LOQ150" s="284"/>
      <c r="LOR150" s="284"/>
      <c r="LOS150" s="284"/>
      <c r="LOT150" s="284"/>
      <c r="LOU150" s="284"/>
      <c r="LOV150" s="284"/>
      <c r="LOW150" s="284"/>
      <c r="LOX150" s="284"/>
      <c r="LOY150" s="284"/>
      <c r="LOZ150" s="284"/>
      <c r="LPA150" s="284"/>
      <c r="LPB150" s="284"/>
      <c r="LPC150" s="284"/>
      <c r="LPD150" s="284"/>
      <c r="LPE150" s="284"/>
      <c r="LPF150" s="284"/>
      <c r="LPG150" s="284"/>
      <c r="LPH150" s="284"/>
      <c r="LPI150" s="284"/>
      <c r="LPJ150" s="284"/>
      <c r="LPK150" s="284"/>
      <c r="LPL150" s="284"/>
      <c r="LPM150" s="284"/>
      <c r="LPN150" s="284"/>
      <c r="LPO150" s="284"/>
      <c r="LPP150" s="284"/>
      <c r="LPQ150" s="284"/>
      <c r="LPR150" s="284"/>
      <c r="LPS150" s="284"/>
      <c r="LPT150" s="284"/>
      <c r="LPU150" s="284"/>
      <c r="LPV150" s="284"/>
      <c r="LPW150" s="284"/>
      <c r="LPX150" s="284"/>
      <c r="LPY150" s="284"/>
      <c r="LPZ150" s="284"/>
      <c r="LQA150" s="284"/>
      <c r="LQB150" s="284"/>
      <c r="LQC150" s="284"/>
      <c r="LQD150" s="284"/>
      <c r="LQE150" s="284"/>
      <c r="LQF150" s="284"/>
      <c r="LQG150" s="284"/>
      <c r="LQH150" s="284"/>
      <c r="LQI150" s="284"/>
      <c r="LQJ150" s="284"/>
      <c r="LQK150" s="284"/>
      <c r="LQL150" s="284"/>
      <c r="LQM150" s="284"/>
      <c r="LQN150" s="284"/>
      <c r="LQO150" s="284"/>
      <c r="LQP150" s="284"/>
      <c r="LQQ150" s="284"/>
      <c r="LQR150" s="284"/>
      <c r="LQS150" s="284"/>
      <c r="LQT150" s="284"/>
      <c r="LQU150" s="284"/>
      <c r="LQV150" s="284"/>
      <c r="LQW150" s="284"/>
      <c r="LQX150" s="284"/>
      <c r="LQY150" s="284"/>
      <c r="LQZ150" s="284"/>
      <c r="LRA150" s="284"/>
      <c r="LRB150" s="284"/>
      <c r="LRC150" s="284"/>
      <c r="LRD150" s="284"/>
      <c r="LRE150" s="284"/>
      <c r="LRF150" s="284"/>
      <c r="LRG150" s="284"/>
      <c r="LRH150" s="284"/>
      <c r="LRI150" s="284"/>
      <c r="LRJ150" s="284"/>
      <c r="LRK150" s="284"/>
      <c r="LRL150" s="284"/>
      <c r="LRM150" s="284"/>
      <c r="LRN150" s="284"/>
      <c r="LRO150" s="284"/>
      <c r="LRP150" s="284"/>
      <c r="LRQ150" s="284"/>
      <c r="LRR150" s="284"/>
      <c r="LRS150" s="284"/>
      <c r="LRT150" s="284"/>
      <c r="LRU150" s="284"/>
      <c r="LRV150" s="284"/>
      <c r="LRW150" s="284"/>
      <c r="LRX150" s="284"/>
      <c r="LRY150" s="284"/>
      <c r="LRZ150" s="284"/>
      <c r="LSA150" s="284"/>
      <c r="LSB150" s="284"/>
      <c r="LSC150" s="284"/>
      <c r="LSD150" s="284"/>
      <c r="LSE150" s="284"/>
      <c r="LSF150" s="284"/>
      <c r="LSG150" s="284"/>
      <c r="LSH150" s="284"/>
      <c r="LSI150" s="284"/>
      <c r="LSJ150" s="284"/>
      <c r="LSK150" s="284"/>
      <c r="LSL150" s="284"/>
      <c r="LSM150" s="284"/>
      <c r="LSN150" s="284"/>
      <c r="LSO150" s="284"/>
      <c r="LSP150" s="284"/>
      <c r="LSQ150" s="284"/>
      <c r="LSR150" s="284"/>
      <c r="LSS150" s="284"/>
      <c r="LST150" s="284"/>
      <c r="LSU150" s="284"/>
      <c r="LSV150" s="284"/>
      <c r="LSW150" s="284"/>
      <c r="LSX150" s="284"/>
      <c r="LSY150" s="284"/>
      <c r="LSZ150" s="284"/>
      <c r="LTA150" s="284"/>
      <c r="LTB150" s="284"/>
      <c r="LTC150" s="284"/>
      <c r="LTD150" s="284"/>
      <c r="LTE150" s="284"/>
      <c r="LTF150" s="284"/>
      <c r="LTG150" s="284"/>
      <c r="LTH150" s="284"/>
      <c r="LTI150" s="284"/>
      <c r="LTJ150" s="284"/>
      <c r="LTK150" s="284"/>
      <c r="LTL150" s="284"/>
      <c r="LTM150" s="284"/>
      <c r="LTN150" s="284"/>
      <c r="LTO150" s="284"/>
      <c r="LTP150" s="284"/>
      <c r="LTQ150" s="284"/>
      <c r="LTR150" s="284"/>
      <c r="LTS150" s="284"/>
      <c r="LTT150" s="284"/>
      <c r="LTU150" s="284"/>
      <c r="LTV150" s="284"/>
      <c r="LTW150" s="284"/>
      <c r="LTX150" s="284"/>
      <c r="LTY150" s="284"/>
      <c r="LTZ150" s="284"/>
      <c r="LUA150" s="284"/>
      <c r="LUB150" s="284"/>
      <c r="LUC150" s="284"/>
      <c r="LUD150" s="284"/>
      <c r="LUE150" s="284"/>
      <c r="LUF150" s="284"/>
      <c r="LUG150" s="284"/>
      <c r="LUH150" s="284"/>
      <c r="LUI150" s="284"/>
      <c r="LUJ150" s="284"/>
      <c r="LUK150" s="284"/>
      <c r="LUL150" s="284"/>
      <c r="LUM150" s="284"/>
      <c r="LUN150" s="284"/>
      <c r="LUO150" s="284"/>
      <c r="LUP150" s="284"/>
      <c r="LUQ150" s="284"/>
      <c r="LUR150" s="284"/>
      <c r="LUS150" s="284"/>
      <c r="LUT150" s="284"/>
      <c r="LUU150" s="284"/>
      <c r="LUV150" s="284"/>
      <c r="LUW150" s="284"/>
      <c r="LUX150" s="284"/>
      <c r="LUY150" s="284"/>
      <c r="LUZ150" s="284"/>
      <c r="LVA150" s="284"/>
      <c r="LVB150" s="284"/>
      <c r="LVC150" s="284"/>
      <c r="LVD150" s="284"/>
      <c r="LVE150" s="284"/>
      <c r="LVF150" s="284"/>
      <c r="LVG150" s="284"/>
      <c r="LVH150" s="284"/>
      <c r="LVI150" s="284"/>
      <c r="LVJ150" s="284"/>
      <c r="LVK150" s="284"/>
      <c r="LVL150" s="284"/>
      <c r="LVM150" s="284"/>
      <c r="LVN150" s="284"/>
      <c r="LVO150" s="284"/>
      <c r="LVP150" s="284"/>
      <c r="LVQ150" s="284"/>
      <c r="LVR150" s="284"/>
      <c r="LVS150" s="284"/>
      <c r="LVT150" s="284"/>
      <c r="LVU150" s="284"/>
      <c r="LVV150" s="284"/>
      <c r="LVW150" s="284"/>
      <c r="LVX150" s="284"/>
      <c r="LVY150" s="284"/>
      <c r="LVZ150" s="284"/>
      <c r="LWA150" s="284"/>
      <c r="LWB150" s="284"/>
      <c r="LWC150" s="284"/>
      <c r="LWD150" s="284"/>
      <c r="LWE150" s="284"/>
      <c r="LWF150" s="284"/>
      <c r="LWG150" s="284"/>
      <c r="LWH150" s="284"/>
      <c r="LWI150" s="284"/>
      <c r="LWJ150" s="284"/>
      <c r="LWK150" s="284"/>
      <c r="LWL150" s="284"/>
      <c r="LWM150" s="284"/>
      <c r="LWN150" s="284"/>
      <c r="LWO150" s="284"/>
      <c r="LWP150" s="284"/>
      <c r="LWQ150" s="284"/>
      <c r="LWR150" s="284"/>
      <c r="LWS150" s="284"/>
      <c r="LWT150" s="284"/>
      <c r="LWU150" s="284"/>
      <c r="LWV150" s="284"/>
      <c r="LWW150" s="284"/>
      <c r="LWX150" s="284"/>
      <c r="LWY150" s="284"/>
      <c r="LWZ150" s="284"/>
      <c r="LXA150" s="284"/>
      <c r="LXB150" s="284"/>
      <c r="LXC150" s="284"/>
      <c r="LXD150" s="284"/>
      <c r="LXE150" s="284"/>
      <c r="LXF150" s="284"/>
      <c r="LXG150" s="284"/>
      <c r="LXH150" s="284"/>
      <c r="LXI150" s="284"/>
      <c r="LXJ150" s="284"/>
      <c r="LXK150" s="284"/>
      <c r="LXL150" s="284"/>
      <c r="LXM150" s="284"/>
      <c r="LXN150" s="284"/>
      <c r="LXO150" s="284"/>
      <c r="LXP150" s="284"/>
      <c r="LXQ150" s="284"/>
      <c r="LXR150" s="284"/>
      <c r="LXS150" s="284"/>
      <c r="LXT150" s="284"/>
      <c r="LXU150" s="284"/>
      <c r="LXV150" s="284"/>
      <c r="LXW150" s="284"/>
      <c r="LXX150" s="284"/>
      <c r="LXY150" s="284"/>
      <c r="LXZ150" s="284"/>
      <c r="LYA150" s="284"/>
      <c r="LYB150" s="284"/>
      <c r="LYC150" s="284"/>
      <c r="LYD150" s="284"/>
      <c r="LYE150" s="284"/>
      <c r="LYF150" s="284"/>
      <c r="LYG150" s="284"/>
      <c r="LYH150" s="284"/>
      <c r="LYI150" s="284"/>
      <c r="LYJ150" s="284"/>
      <c r="LYK150" s="284"/>
      <c r="LYL150" s="284"/>
      <c r="LYM150" s="284"/>
      <c r="LYN150" s="284"/>
      <c r="LYO150" s="284"/>
      <c r="LYP150" s="284"/>
      <c r="LYQ150" s="284"/>
      <c r="LYR150" s="284"/>
      <c r="LYS150" s="284"/>
      <c r="LYT150" s="284"/>
      <c r="LYU150" s="284"/>
      <c r="LYV150" s="284"/>
      <c r="LYW150" s="284"/>
      <c r="LYX150" s="284"/>
      <c r="LYY150" s="284"/>
      <c r="LYZ150" s="284"/>
      <c r="LZA150" s="284"/>
      <c r="LZB150" s="284"/>
      <c r="LZC150" s="284"/>
      <c r="LZD150" s="284"/>
      <c r="LZE150" s="284"/>
      <c r="LZF150" s="284"/>
      <c r="LZG150" s="284"/>
      <c r="LZH150" s="284"/>
      <c r="LZI150" s="284"/>
      <c r="LZJ150" s="284"/>
      <c r="LZK150" s="284"/>
      <c r="LZL150" s="284"/>
      <c r="LZM150" s="284"/>
      <c r="LZN150" s="284"/>
      <c r="LZO150" s="284"/>
      <c r="LZP150" s="284"/>
      <c r="LZQ150" s="284"/>
      <c r="LZR150" s="284"/>
      <c r="LZS150" s="284"/>
      <c r="LZT150" s="284"/>
      <c r="LZU150" s="284"/>
      <c r="LZV150" s="284"/>
      <c r="LZW150" s="284"/>
      <c r="LZX150" s="284"/>
      <c r="LZY150" s="284"/>
      <c r="LZZ150" s="284"/>
      <c r="MAA150" s="284"/>
      <c r="MAB150" s="284"/>
      <c r="MAC150" s="284"/>
      <c r="MAD150" s="284"/>
      <c r="MAE150" s="284"/>
      <c r="MAF150" s="284"/>
      <c r="MAG150" s="284"/>
      <c r="MAH150" s="284"/>
      <c r="MAI150" s="284"/>
      <c r="MAJ150" s="284"/>
      <c r="MAK150" s="284"/>
      <c r="MAL150" s="284"/>
      <c r="MAM150" s="284"/>
      <c r="MAN150" s="284"/>
      <c r="MAO150" s="284"/>
      <c r="MAP150" s="284"/>
      <c r="MAQ150" s="284"/>
      <c r="MAR150" s="284"/>
      <c r="MAS150" s="284"/>
      <c r="MAT150" s="284"/>
      <c r="MAU150" s="284"/>
      <c r="MAV150" s="284"/>
      <c r="MAW150" s="284"/>
      <c r="MAX150" s="284"/>
      <c r="MAY150" s="284"/>
      <c r="MAZ150" s="284"/>
      <c r="MBA150" s="284"/>
      <c r="MBB150" s="284"/>
      <c r="MBC150" s="284"/>
      <c r="MBD150" s="284"/>
      <c r="MBE150" s="284"/>
      <c r="MBF150" s="284"/>
      <c r="MBG150" s="284"/>
      <c r="MBH150" s="284"/>
      <c r="MBI150" s="284"/>
      <c r="MBJ150" s="284"/>
      <c r="MBK150" s="284"/>
      <c r="MBL150" s="284"/>
      <c r="MBM150" s="284"/>
      <c r="MBN150" s="284"/>
      <c r="MBO150" s="284"/>
      <c r="MBP150" s="284"/>
      <c r="MBQ150" s="284"/>
      <c r="MBR150" s="284"/>
      <c r="MBS150" s="284"/>
      <c r="MBT150" s="284"/>
      <c r="MBU150" s="284"/>
      <c r="MBV150" s="284"/>
      <c r="MBW150" s="284"/>
      <c r="MBX150" s="284"/>
      <c r="MBY150" s="284"/>
      <c r="MBZ150" s="284"/>
      <c r="MCA150" s="284"/>
      <c r="MCB150" s="284"/>
      <c r="MCC150" s="284"/>
      <c r="MCD150" s="284"/>
      <c r="MCE150" s="284"/>
      <c r="MCF150" s="284"/>
      <c r="MCG150" s="284"/>
      <c r="MCH150" s="284"/>
      <c r="MCI150" s="284"/>
      <c r="MCJ150" s="284"/>
      <c r="MCK150" s="284"/>
      <c r="MCL150" s="284"/>
      <c r="MCM150" s="284"/>
      <c r="MCN150" s="284"/>
      <c r="MCO150" s="284"/>
      <c r="MCP150" s="284"/>
      <c r="MCQ150" s="284"/>
      <c r="MCR150" s="284"/>
      <c r="MCS150" s="284"/>
      <c r="MCT150" s="284"/>
      <c r="MCU150" s="284"/>
      <c r="MCV150" s="284"/>
      <c r="MCW150" s="284"/>
      <c r="MCX150" s="284"/>
      <c r="MCY150" s="284"/>
      <c r="MCZ150" s="284"/>
      <c r="MDA150" s="284"/>
      <c r="MDB150" s="284"/>
      <c r="MDC150" s="284"/>
      <c r="MDD150" s="284"/>
      <c r="MDE150" s="284"/>
      <c r="MDF150" s="284"/>
      <c r="MDG150" s="284"/>
      <c r="MDH150" s="284"/>
      <c r="MDI150" s="284"/>
      <c r="MDJ150" s="284"/>
      <c r="MDK150" s="284"/>
      <c r="MDL150" s="284"/>
      <c r="MDM150" s="284"/>
      <c r="MDN150" s="284"/>
      <c r="MDO150" s="284"/>
      <c r="MDP150" s="284"/>
      <c r="MDQ150" s="284"/>
      <c r="MDR150" s="284"/>
      <c r="MDS150" s="284"/>
      <c r="MDT150" s="284"/>
      <c r="MDU150" s="284"/>
      <c r="MDV150" s="284"/>
      <c r="MDW150" s="284"/>
      <c r="MDX150" s="284"/>
      <c r="MDY150" s="284"/>
      <c r="MDZ150" s="284"/>
      <c r="MEA150" s="284"/>
      <c r="MEB150" s="284"/>
      <c r="MEC150" s="284"/>
      <c r="MED150" s="284"/>
      <c r="MEE150" s="284"/>
      <c r="MEF150" s="284"/>
      <c r="MEG150" s="284"/>
      <c r="MEH150" s="284"/>
      <c r="MEI150" s="284"/>
      <c r="MEJ150" s="284"/>
      <c r="MEK150" s="284"/>
      <c r="MEL150" s="284"/>
      <c r="MEM150" s="284"/>
      <c r="MEN150" s="284"/>
      <c r="MEO150" s="284"/>
      <c r="MEP150" s="284"/>
      <c r="MEQ150" s="284"/>
      <c r="MER150" s="284"/>
      <c r="MES150" s="284"/>
      <c r="MET150" s="284"/>
      <c r="MEU150" s="284"/>
      <c r="MEV150" s="284"/>
      <c r="MEW150" s="284"/>
      <c r="MEX150" s="284"/>
      <c r="MEY150" s="284"/>
      <c r="MEZ150" s="284"/>
      <c r="MFA150" s="284"/>
      <c r="MFB150" s="284"/>
      <c r="MFC150" s="284"/>
      <c r="MFD150" s="284"/>
      <c r="MFE150" s="284"/>
      <c r="MFF150" s="284"/>
      <c r="MFG150" s="284"/>
      <c r="MFH150" s="284"/>
      <c r="MFI150" s="284"/>
      <c r="MFJ150" s="284"/>
      <c r="MFK150" s="284"/>
      <c r="MFL150" s="284"/>
      <c r="MFM150" s="284"/>
      <c r="MFN150" s="284"/>
      <c r="MFO150" s="284"/>
      <c r="MFP150" s="284"/>
      <c r="MFQ150" s="284"/>
      <c r="MFR150" s="284"/>
      <c r="MFS150" s="284"/>
      <c r="MFT150" s="284"/>
      <c r="MFU150" s="284"/>
      <c r="MFV150" s="284"/>
      <c r="MFW150" s="284"/>
      <c r="MFX150" s="284"/>
      <c r="MFY150" s="284"/>
      <c r="MFZ150" s="284"/>
      <c r="MGA150" s="284"/>
      <c r="MGB150" s="284"/>
      <c r="MGC150" s="284"/>
      <c r="MGD150" s="284"/>
      <c r="MGE150" s="284"/>
      <c r="MGF150" s="284"/>
      <c r="MGG150" s="284"/>
      <c r="MGH150" s="284"/>
      <c r="MGI150" s="284"/>
      <c r="MGJ150" s="284"/>
      <c r="MGK150" s="284"/>
      <c r="MGL150" s="284"/>
      <c r="MGM150" s="284"/>
      <c r="MGN150" s="284"/>
      <c r="MGO150" s="284"/>
      <c r="MGP150" s="284"/>
      <c r="MGQ150" s="284"/>
      <c r="MGR150" s="284"/>
      <c r="MGS150" s="284"/>
      <c r="MGT150" s="284"/>
      <c r="MGU150" s="284"/>
      <c r="MGV150" s="284"/>
      <c r="MGW150" s="284"/>
      <c r="MGX150" s="284"/>
      <c r="MGY150" s="284"/>
      <c r="MGZ150" s="284"/>
      <c r="MHA150" s="284"/>
      <c r="MHB150" s="284"/>
      <c r="MHC150" s="284"/>
      <c r="MHD150" s="284"/>
      <c r="MHE150" s="284"/>
      <c r="MHF150" s="284"/>
      <c r="MHG150" s="284"/>
      <c r="MHH150" s="284"/>
      <c r="MHI150" s="284"/>
      <c r="MHJ150" s="284"/>
      <c r="MHK150" s="284"/>
      <c r="MHL150" s="284"/>
      <c r="MHM150" s="284"/>
      <c r="MHN150" s="284"/>
      <c r="MHO150" s="284"/>
      <c r="MHP150" s="284"/>
      <c r="MHQ150" s="284"/>
      <c r="MHR150" s="284"/>
      <c r="MHS150" s="284"/>
      <c r="MHT150" s="284"/>
      <c r="MHU150" s="284"/>
      <c r="MHV150" s="284"/>
      <c r="MHW150" s="284"/>
      <c r="MHX150" s="284"/>
      <c r="MHY150" s="284"/>
      <c r="MHZ150" s="284"/>
      <c r="MIA150" s="284"/>
      <c r="MIB150" s="284"/>
      <c r="MIC150" s="284"/>
      <c r="MID150" s="284"/>
      <c r="MIE150" s="284"/>
      <c r="MIF150" s="284"/>
      <c r="MIG150" s="284"/>
      <c r="MIH150" s="284"/>
      <c r="MII150" s="284"/>
      <c r="MIJ150" s="284"/>
      <c r="MIK150" s="284"/>
      <c r="MIL150" s="284"/>
      <c r="MIM150" s="284"/>
      <c r="MIN150" s="284"/>
      <c r="MIO150" s="284"/>
      <c r="MIP150" s="284"/>
      <c r="MIQ150" s="284"/>
      <c r="MIR150" s="284"/>
      <c r="MIS150" s="284"/>
      <c r="MIT150" s="284"/>
      <c r="MIU150" s="284"/>
      <c r="MIV150" s="284"/>
      <c r="MIW150" s="284"/>
      <c r="MIX150" s="284"/>
      <c r="MIY150" s="284"/>
      <c r="MIZ150" s="284"/>
      <c r="MJA150" s="284"/>
      <c r="MJB150" s="284"/>
      <c r="MJC150" s="284"/>
      <c r="MJD150" s="284"/>
      <c r="MJE150" s="284"/>
      <c r="MJF150" s="284"/>
      <c r="MJG150" s="284"/>
      <c r="MJH150" s="284"/>
      <c r="MJI150" s="284"/>
      <c r="MJJ150" s="284"/>
      <c r="MJK150" s="284"/>
      <c r="MJL150" s="284"/>
      <c r="MJM150" s="284"/>
      <c r="MJN150" s="284"/>
      <c r="MJO150" s="284"/>
      <c r="MJP150" s="284"/>
      <c r="MJQ150" s="284"/>
      <c r="MJR150" s="284"/>
      <c r="MJS150" s="284"/>
      <c r="MJT150" s="284"/>
      <c r="MJU150" s="284"/>
      <c r="MJV150" s="284"/>
      <c r="MJW150" s="284"/>
      <c r="MJX150" s="284"/>
      <c r="MJY150" s="284"/>
      <c r="MJZ150" s="284"/>
      <c r="MKA150" s="284"/>
      <c r="MKB150" s="284"/>
      <c r="MKC150" s="284"/>
      <c r="MKD150" s="284"/>
      <c r="MKE150" s="284"/>
      <c r="MKF150" s="284"/>
      <c r="MKG150" s="284"/>
      <c r="MKH150" s="284"/>
      <c r="MKI150" s="284"/>
      <c r="MKJ150" s="284"/>
      <c r="MKK150" s="284"/>
      <c r="MKL150" s="284"/>
      <c r="MKM150" s="284"/>
      <c r="MKN150" s="284"/>
      <c r="MKO150" s="284"/>
      <c r="MKP150" s="284"/>
      <c r="MKQ150" s="284"/>
      <c r="MKR150" s="284"/>
      <c r="MKS150" s="284"/>
      <c r="MKT150" s="284"/>
      <c r="MKU150" s="284"/>
      <c r="MKV150" s="284"/>
      <c r="MKW150" s="284"/>
      <c r="MKX150" s="284"/>
      <c r="MKY150" s="284"/>
      <c r="MKZ150" s="284"/>
      <c r="MLA150" s="284"/>
      <c r="MLB150" s="284"/>
      <c r="MLC150" s="284"/>
      <c r="MLD150" s="284"/>
      <c r="MLE150" s="284"/>
      <c r="MLF150" s="284"/>
      <c r="MLG150" s="284"/>
      <c r="MLH150" s="284"/>
      <c r="MLI150" s="284"/>
      <c r="MLJ150" s="284"/>
      <c r="MLK150" s="284"/>
      <c r="MLL150" s="284"/>
      <c r="MLM150" s="284"/>
      <c r="MLN150" s="284"/>
      <c r="MLO150" s="284"/>
      <c r="MLP150" s="284"/>
      <c r="MLQ150" s="284"/>
      <c r="MLR150" s="284"/>
      <c r="MLS150" s="284"/>
      <c r="MLT150" s="284"/>
      <c r="MLU150" s="284"/>
      <c r="MLV150" s="284"/>
      <c r="MLW150" s="284"/>
      <c r="MLX150" s="284"/>
      <c r="MLY150" s="284"/>
      <c r="MLZ150" s="284"/>
      <c r="MMA150" s="284"/>
      <c r="MMB150" s="284"/>
      <c r="MMC150" s="284"/>
      <c r="MMD150" s="284"/>
      <c r="MME150" s="284"/>
      <c r="MMF150" s="284"/>
      <c r="MMG150" s="284"/>
      <c r="MMH150" s="284"/>
      <c r="MMI150" s="284"/>
      <c r="MMJ150" s="284"/>
      <c r="MMK150" s="284"/>
      <c r="MML150" s="284"/>
      <c r="MMM150" s="284"/>
      <c r="MMN150" s="284"/>
      <c r="MMO150" s="284"/>
      <c r="MMP150" s="284"/>
      <c r="MMQ150" s="284"/>
      <c r="MMR150" s="284"/>
      <c r="MMS150" s="284"/>
      <c r="MMT150" s="284"/>
      <c r="MMU150" s="284"/>
      <c r="MMV150" s="284"/>
      <c r="MMW150" s="284"/>
      <c r="MMX150" s="284"/>
      <c r="MMY150" s="284"/>
      <c r="MMZ150" s="284"/>
      <c r="MNA150" s="284"/>
      <c r="MNB150" s="284"/>
      <c r="MNC150" s="284"/>
      <c r="MND150" s="284"/>
      <c r="MNE150" s="284"/>
      <c r="MNF150" s="284"/>
      <c r="MNG150" s="284"/>
      <c r="MNH150" s="284"/>
      <c r="MNI150" s="284"/>
      <c r="MNJ150" s="284"/>
      <c r="MNK150" s="284"/>
      <c r="MNL150" s="284"/>
      <c r="MNM150" s="284"/>
      <c r="MNN150" s="284"/>
      <c r="MNO150" s="284"/>
      <c r="MNP150" s="284"/>
      <c r="MNQ150" s="284"/>
      <c r="MNR150" s="284"/>
      <c r="MNS150" s="284"/>
      <c r="MNT150" s="284"/>
      <c r="MNU150" s="284"/>
      <c r="MNV150" s="284"/>
      <c r="MNW150" s="284"/>
      <c r="MNX150" s="284"/>
      <c r="MNY150" s="284"/>
      <c r="MNZ150" s="284"/>
      <c r="MOA150" s="284"/>
      <c r="MOB150" s="284"/>
      <c r="MOC150" s="284"/>
      <c r="MOD150" s="284"/>
      <c r="MOE150" s="284"/>
      <c r="MOF150" s="284"/>
      <c r="MOG150" s="284"/>
      <c r="MOH150" s="284"/>
      <c r="MOI150" s="284"/>
      <c r="MOJ150" s="284"/>
      <c r="MOK150" s="284"/>
      <c r="MOL150" s="284"/>
      <c r="MOM150" s="284"/>
      <c r="MON150" s="284"/>
      <c r="MOO150" s="284"/>
      <c r="MOP150" s="284"/>
      <c r="MOQ150" s="284"/>
      <c r="MOR150" s="284"/>
      <c r="MOS150" s="284"/>
      <c r="MOT150" s="284"/>
      <c r="MOU150" s="284"/>
      <c r="MOV150" s="284"/>
      <c r="MOW150" s="284"/>
      <c r="MOX150" s="284"/>
      <c r="MOY150" s="284"/>
      <c r="MOZ150" s="284"/>
      <c r="MPA150" s="284"/>
      <c r="MPB150" s="284"/>
      <c r="MPC150" s="284"/>
      <c r="MPD150" s="284"/>
      <c r="MPE150" s="284"/>
      <c r="MPF150" s="284"/>
      <c r="MPG150" s="284"/>
      <c r="MPH150" s="284"/>
      <c r="MPI150" s="284"/>
      <c r="MPJ150" s="284"/>
      <c r="MPK150" s="284"/>
      <c r="MPL150" s="284"/>
      <c r="MPM150" s="284"/>
      <c r="MPN150" s="284"/>
      <c r="MPO150" s="284"/>
      <c r="MPP150" s="284"/>
      <c r="MPQ150" s="284"/>
      <c r="MPR150" s="284"/>
      <c r="MPS150" s="284"/>
      <c r="MPT150" s="284"/>
      <c r="MPU150" s="284"/>
      <c r="MPV150" s="284"/>
      <c r="MPW150" s="284"/>
      <c r="MPX150" s="284"/>
      <c r="MPY150" s="284"/>
      <c r="MPZ150" s="284"/>
      <c r="MQA150" s="284"/>
      <c r="MQB150" s="284"/>
      <c r="MQC150" s="284"/>
      <c r="MQD150" s="284"/>
      <c r="MQE150" s="284"/>
      <c r="MQF150" s="284"/>
      <c r="MQG150" s="284"/>
      <c r="MQH150" s="284"/>
      <c r="MQI150" s="284"/>
      <c r="MQJ150" s="284"/>
      <c r="MQK150" s="284"/>
      <c r="MQL150" s="284"/>
      <c r="MQM150" s="284"/>
      <c r="MQN150" s="284"/>
      <c r="MQO150" s="284"/>
      <c r="MQP150" s="284"/>
      <c r="MQQ150" s="284"/>
      <c r="MQR150" s="284"/>
      <c r="MQS150" s="284"/>
      <c r="MQT150" s="284"/>
      <c r="MQU150" s="284"/>
      <c r="MQV150" s="284"/>
      <c r="MQW150" s="284"/>
      <c r="MQX150" s="284"/>
      <c r="MQY150" s="284"/>
      <c r="MQZ150" s="284"/>
      <c r="MRA150" s="284"/>
      <c r="MRB150" s="284"/>
      <c r="MRC150" s="284"/>
      <c r="MRD150" s="284"/>
      <c r="MRE150" s="284"/>
      <c r="MRF150" s="284"/>
      <c r="MRG150" s="284"/>
      <c r="MRH150" s="284"/>
      <c r="MRI150" s="284"/>
      <c r="MRJ150" s="284"/>
      <c r="MRK150" s="284"/>
      <c r="MRL150" s="284"/>
      <c r="MRM150" s="284"/>
      <c r="MRN150" s="284"/>
      <c r="MRO150" s="284"/>
      <c r="MRP150" s="284"/>
      <c r="MRQ150" s="284"/>
      <c r="MRR150" s="284"/>
      <c r="MRS150" s="284"/>
      <c r="MRT150" s="284"/>
      <c r="MRU150" s="284"/>
      <c r="MRV150" s="284"/>
      <c r="MRW150" s="284"/>
      <c r="MRX150" s="284"/>
      <c r="MRY150" s="284"/>
      <c r="MRZ150" s="284"/>
      <c r="MSA150" s="284"/>
      <c r="MSB150" s="284"/>
      <c r="MSC150" s="284"/>
      <c r="MSD150" s="284"/>
      <c r="MSE150" s="284"/>
      <c r="MSF150" s="284"/>
      <c r="MSG150" s="284"/>
      <c r="MSH150" s="284"/>
      <c r="MSI150" s="284"/>
      <c r="MSJ150" s="284"/>
      <c r="MSK150" s="284"/>
      <c r="MSL150" s="284"/>
      <c r="MSM150" s="284"/>
      <c r="MSN150" s="284"/>
      <c r="MSO150" s="284"/>
      <c r="MSP150" s="284"/>
      <c r="MSQ150" s="284"/>
      <c r="MSR150" s="284"/>
      <c r="MSS150" s="284"/>
      <c r="MST150" s="284"/>
      <c r="MSU150" s="284"/>
      <c r="MSV150" s="284"/>
      <c r="MSW150" s="284"/>
      <c r="MSX150" s="284"/>
      <c r="MSY150" s="284"/>
      <c r="MSZ150" s="284"/>
      <c r="MTA150" s="284"/>
      <c r="MTB150" s="284"/>
      <c r="MTC150" s="284"/>
      <c r="MTD150" s="284"/>
      <c r="MTE150" s="284"/>
      <c r="MTF150" s="284"/>
      <c r="MTG150" s="284"/>
      <c r="MTH150" s="284"/>
      <c r="MTI150" s="284"/>
      <c r="MTJ150" s="284"/>
      <c r="MTK150" s="284"/>
      <c r="MTL150" s="284"/>
      <c r="MTM150" s="284"/>
      <c r="MTN150" s="284"/>
      <c r="MTO150" s="284"/>
      <c r="MTP150" s="284"/>
      <c r="MTQ150" s="284"/>
      <c r="MTR150" s="284"/>
      <c r="MTS150" s="284"/>
      <c r="MTT150" s="284"/>
      <c r="MTU150" s="284"/>
      <c r="MTV150" s="284"/>
      <c r="MTW150" s="284"/>
      <c r="MTX150" s="284"/>
      <c r="MTY150" s="284"/>
      <c r="MTZ150" s="284"/>
      <c r="MUA150" s="284"/>
      <c r="MUB150" s="284"/>
      <c r="MUC150" s="284"/>
      <c r="MUD150" s="284"/>
      <c r="MUE150" s="284"/>
      <c r="MUF150" s="284"/>
      <c r="MUG150" s="284"/>
      <c r="MUH150" s="284"/>
      <c r="MUI150" s="284"/>
      <c r="MUJ150" s="284"/>
      <c r="MUK150" s="284"/>
      <c r="MUL150" s="284"/>
      <c r="MUM150" s="284"/>
      <c r="MUN150" s="284"/>
      <c r="MUO150" s="284"/>
      <c r="MUP150" s="284"/>
      <c r="MUQ150" s="284"/>
      <c r="MUR150" s="284"/>
      <c r="MUS150" s="284"/>
      <c r="MUT150" s="284"/>
      <c r="MUU150" s="284"/>
      <c r="MUV150" s="284"/>
      <c r="MUW150" s="284"/>
      <c r="MUX150" s="284"/>
      <c r="MUY150" s="284"/>
      <c r="MUZ150" s="284"/>
      <c r="MVA150" s="284"/>
      <c r="MVB150" s="284"/>
      <c r="MVC150" s="284"/>
      <c r="MVD150" s="284"/>
      <c r="MVE150" s="284"/>
      <c r="MVF150" s="284"/>
      <c r="MVG150" s="284"/>
      <c r="MVH150" s="284"/>
      <c r="MVI150" s="284"/>
      <c r="MVJ150" s="284"/>
      <c r="MVK150" s="284"/>
      <c r="MVL150" s="284"/>
      <c r="MVM150" s="284"/>
      <c r="MVN150" s="284"/>
      <c r="MVO150" s="284"/>
      <c r="MVP150" s="284"/>
      <c r="MVQ150" s="284"/>
      <c r="MVR150" s="284"/>
      <c r="MVS150" s="284"/>
      <c r="MVT150" s="284"/>
      <c r="MVU150" s="284"/>
      <c r="MVV150" s="284"/>
      <c r="MVW150" s="284"/>
      <c r="MVX150" s="284"/>
      <c r="MVY150" s="284"/>
      <c r="MVZ150" s="284"/>
      <c r="MWA150" s="284"/>
      <c r="MWB150" s="284"/>
      <c r="MWC150" s="284"/>
      <c r="MWD150" s="284"/>
      <c r="MWE150" s="284"/>
      <c r="MWF150" s="284"/>
      <c r="MWG150" s="284"/>
      <c r="MWH150" s="284"/>
      <c r="MWI150" s="284"/>
      <c r="MWJ150" s="284"/>
      <c r="MWK150" s="284"/>
      <c r="MWL150" s="284"/>
      <c r="MWM150" s="284"/>
      <c r="MWN150" s="284"/>
      <c r="MWO150" s="284"/>
      <c r="MWP150" s="284"/>
      <c r="MWQ150" s="284"/>
      <c r="MWR150" s="284"/>
      <c r="MWS150" s="284"/>
      <c r="MWT150" s="284"/>
      <c r="MWU150" s="284"/>
      <c r="MWV150" s="284"/>
      <c r="MWW150" s="284"/>
      <c r="MWX150" s="284"/>
      <c r="MWY150" s="284"/>
      <c r="MWZ150" s="284"/>
      <c r="MXA150" s="284"/>
      <c r="MXB150" s="284"/>
      <c r="MXC150" s="284"/>
      <c r="MXD150" s="284"/>
      <c r="MXE150" s="284"/>
      <c r="MXF150" s="284"/>
      <c r="MXG150" s="284"/>
      <c r="MXH150" s="284"/>
      <c r="MXI150" s="284"/>
      <c r="MXJ150" s="284"/>
      <c r="MXK150" s="284"/>
      <c r="MXL150" s="284"/>
      <c r="MXM150" s="284"/>
      <c r="MXN150" s="284"/>
      <c r="MXO150" s="284"/>
      <c r="MXP150" s="284"/>
      <c r="MXQ150" s="284"/>
      <c r="MXR150" s="284"/>
      <c r="MXS150" s="284"/>
      <c r="MXT150" s="284"/>
      <c r="MXU150" s="284"/>
      <c r="MXV150" s="284"/>
      <c r="MXW150" s="284"/>
      <c r="MXX150" s="284"/>
      <c r="MXY150" s="284"/>
      <c r="MXZ150" s="284"/>
      <c r="MYA150" s="284"/>
      <c r="MYB150" s="284"/>
      <c r="MYC150" s="284"/>
      <c r="MYD150" s="284"/>
      <c r="MYE150" s="284"/>
      <c r="MYF150" s="284"/>
      <c r="MYG150" s="284"/>
      <c r="MYH150" s="284"/>
      <c r="MYI150" s="284"/>
      <c r="MYJ150" s="284"/>
      <c r="MYK150" s="284"/>
      <c r="MYL150" s="284"/>
      <c r="MYM150" s="284"/>
      <c r="MYN150" s="284"/>
      <c r="MYO150" s="284"/>
      <c r="MYP150" s="284"/>
      <c r="MYQ150" s="284"/>
      <c r="MYR150" s="284"/>
      <c r="MYS150" s="284"/>
      <c r="MYT150" s="284"/>
      <c r="MYU150" s="284"/>
      <c r="MYV150" s="284"/>
      <c r="MYW150" s="284"/>
      <c r="MYX150" s="284"/>
      <c r="MYY150" s="284"/>
      <c r="MYZ150" s="284"/>
      <c r="MZA150" s="284"/>
      <c r="MZB150" s="284"/>
      <c r="MZC150" s="284"/>
      <c r="MZD150" s="284"/>
      <c r="MZE150" s="284"/>
      <c r="MZF150" s="284"/>
      <c r="MZG150" s="284"/>
      <c r="MZH150" s="284"/>
      <c r="MZI150" s="284"/>
      <c r="MZJ150" s="284"/>
      <c r="MZK150" s="284"/>
      <c r="MZL150" s="284"/>
      <c r="MZM150" s="284"/>
      <c r="MZN150" s="284"/>
      <c r="MZO150" s="284"/>
      <c r="MZP150" s="284"/>
      <c r="MZQ150" s="284"/>
      <c r="MZR150" s="284"/>
      <c r="MZS150" s="284"/>
      <c r="MZT150" s="284"/>
      <c r="MZU150" s="284"/>
      <c r="MZV150" s="284"/>
      <c r="MZW150" s="284"/>
      <c r="MZX150" s="284"/>
      <c r="MZY150" s="284"/>
      <c r="MZZ150" s="284"/>
      <c r="NAA150" s="284"/>
      <c r="NAB150" s="284"/>
      <c r="NAC150" s="284"/>
      <c r="NAD150" s="284"/>
      <c r="NAE150" s="284"/>
      <c r="NAF150" s="284"/>
      <c r="NAG150" s="284"/>
      <c r="NAH150" s="284"/>
      <c r="NAI150" s="284"/>
      <c r="NAJ150" s="284"/>
      <c r="NAK150" s="284"/>
      <c r="NAL150" s="284"/>
      <c r="NAM150" s="284"/>
      <c r="NAN150" s="284"/>
      <c r="NAO150" s="284"/>
      <c r="NAP150" s="284"/>
      <c r="NAQ150" s="284"/>
      <c r="NAR150" s="284"/>
      <c r="NAS150" s="284"/>
      <c r="NAT150" s="284"/>
      <c r="NAU150" s="284"/>
      <c r="NAV150" s="284"/>
      <c r="NAW150" s="284"/>
      <c r="NAX150" s="284"/>
      <c r="NAY150" s="284"/>
      <c r="NAZ150" s="284"/>
      <c r="NBA150" s="284"/>
      <c r="NBB150" s="284"/>
      <c r="NBC150" s="284"/>
      <c r="NBD150" s="284"/>
      <c r="NBE150" s="284"/>
      <c r="NBF150" s="284"/>
      <c r="NBG150" s="284"/>
      <c r="NBH150" s="284"/>
      <c r="NBI150" s="284"/>
      <c r="NBJ150" s="284"/>
      <c r="NBK150" s="284"/>
      <c r="NBL150" s="284"/>
      <c r="NBM150" s="284"/>
      <c r="NBN150" s="284"/>
      <c r="NBO150" s="284"/>
      <c r="NBP150" s="284"/>
      <c r="NBQ150" s="284"/>
      <c r="NBR150" s="284"/>
      <c r="NBS150" s="284"/>
      <c r="NBT150" s="284"/>
      <c r="NBU150" s="284"/>
      <c r="NBV150" s="284"/>
      <c r="NBW150" s="284"/>
      <c r="NBX150" s="284"/>
      <c r="NBY150" s="284"/>
      <c r="NBZ150" s="284"/>
      <c r="NCA150" s="284"/>
      <c r="NCB150" s="284"/>
      <c r="NCC150" s="284"/>
      <c r="NCD150" s="284"/>
      <c r="NCE150" s="284"/>
      <c r="NCF150" s="284"/>
      <c r="NCG150" s="284"/>
      <c r="NCH150" s="284"/>
      <c r="NCI150" s="284"/>
      <c r="NCJ150" s="284"/>
      <c r="NCK150" s="284"/>
      <c r="NCL150" s="284"/>
      <c r="NCM150" s="284"/>
      <c r="NCN150" s="284"/>
      <c r="NCO150" s="284"/>
      <c r="NCP150" s="284"/>
      <c r="NCQ150" s="284"/>
      <c r="NCR150" s="284"/>
      <c r="NCS150" s="284"/>
      <c r="NCT150" s="284"/>
      <c r="NCU150" s="284"/>
      <c r="NCV150" s="284"/>
      <c r="NCW150" s="284"/>
      <c r="NCX150" s="284"/>
      <c r="NCY150" s="284"/>
      <c r="NCZ150" s="284"/>
      <c r="NDA150" s="284"/>
      <c r="NDB150" s="284"/>
      <c r="NDC150" s="284"/>
      <c r="NDD150" s="284"/>
      <c r="NDE150" s="284"/>
      <c r="NDF150" s="284"/>
      <c r="NDG150" s="284"/>
      <c r="NDH150" s="284"/>
      <c r="NDI150" s="284"/>
      <c r="NDJ150" s="284"/>
      <c r="NDK150" s="284"/>
      <c r="NDL150" s="284"/>
      <c r="NDM150" s="284"/>
      <c r="NDN150" s="284"/>
      <c r="NDO150" s="284"/>
      <c r="NDP150" s="284"/>
      <c r="NDQ150" s="284"/>
      <c r="NDR150" s="284"/>
      <c r="NDS150" s="284"/>
      <c r="NDT150" s="284"/>
      <c r="NDU150" s="284"/>
      <c r="NDV150" s="284"/>
      <c r="NDW150" s="284"/>
      <c r="NDX150" s="284"/>
      <c r="NDY150" s="284"/>
      <c r="NDZ150" s="284"/>
      <c r="NEA150" s="284"/>
      <c r="NEB150" s="284"/>
      <c r="NEC150" s="284"/>
      <c r="NED150" s="284"/>
      <c r="NEE150" s="284"/>
      <c r="NEF150" s="284"/>
      <c r="NEG150" s="284"/>
      <c r="NEH150" s="284"/>
      <c r="NEI150" s="284"/>
      <c r="NEJ150" s="284"/>
      <c r="NEK150" s="284"/>
      <c r="NEL150" s="284"/>
      <c r="NEM150" s="284"/>
      <c r="NEN150" s="284"/>
      <c r="NEO150" s="284"/>
      <c r="NEP150" s="284"/>
      <c r="NEQ150" s="284"/>
      <c r="NER150" s="284"/>
      <c r="NES150" s="284"/>
      <c r="NET150" s="284"/>
      <c r="NEU150" s="284"/>
      <c r="NEV150" s="284"/>
      <c r="NEW150" s="284"/>
      <c r="NEX150" s="284"/>
      <c r="NEY150" s="284"/>
      <c r="NEZ150" s="284"/>
      <c r="NFA150" s="284"/>
      <c r="NFB150" s="284"/>
      <c r="NFC150" s="284"/>
      <c r="NFD150" s="284"/>
      <c r="NFE150" s="284"/>
      <c r="NFF150" s="284"/>
      <c r="NFG150" s="284"/>
      <c r="NFH150" s="284"/>
      <c r="NFI150" s="284"/>
      <c r="NFJ150" s="284"/>
      <c r="NFK150" s="284"/>
      <c r="NFL150" s="284"/>
      <c r="NFM150" s="284"/>
      <c r="NFN150" s="284"/>
      <c r="NFO150" s="284"/>
      <c r="NFP150" s="284"/>
      <c r="NFQ150" s="284"/>
      <c r="NFR150" s="284"/>
      <c r="NFS150" s="284"/>
      <c r="NFT150" s="284"/>
      <c r="NFU150" s="284"/>
      <c r="NFV150" s="284"/>
      <c r="NFW150" s="284"/>
      <c r="NFX150" s="284"/>
      <c r="NFY150" s="284"/>
      <c r="NFZ150" s="284"/>
      <c r="NGA150" s="284"/>
      <c r="NGB150" s="284"/>
      <c r="NGC150" s="284"/>
      <c r="NGD150" s="284"/>
      <c r="NGE150" s="284"/>
      <c r="NGF150" s="284"/>
      <c r="NGG150" s="284"/>
      <c r="NGH150" s="284"/>
      <c r="NGI150" s="284"/>
      <c r="NGJ150" s="284"/>
      <c r="NGK150" s="284"/>
      <c r="NGL150" s="284"/>
      <c r="NGM150" s="284"/>
      <c r="NGN150" s="284"/>
      <c r="NGO150" s="284"/>
      <c r="NGP150" s="284"/>
      <c r="NGQ150" s="284"/>
      <c r="NGR150" s="284"/>
      <c r="NGS150" s="284"/>
      <c r="NGT150" s="284"/>
      <c r="NGU150" s="284"/>
      <c r="NGV150" s="284"/>
      <c r="NGW150" s="284"/>
      <c r="NGX150" s="284"/>
      <c r="NGY150" s="284"/>
      <c r="NGZ150" s="284"/>
      <c r="NHA150" s="284"/>
      <c r="NHB150" s="284"/>
      <c r="NHC150" s="284"/>
      <c r="NHD150" s="284"/>
      <c r="NHE150" s="284"/>
      <c r="NHF150" s="284"/>
      <c r="NHG150" s="284"/>
      <c r="NHH150" s="284"/>
      <c r="NHI150" s="284"/>
      <c r="NHJ150" s="284"/>
      <c r="NHK150" s="284"/>
      <c r="NHL150" s="284"/>
      <c r="NHM150" s="284"/>
      <c r="NHN150" s="284"/>
      <c r="NHO150" s="284"/>
      <c r="NHP150" s="284"/>
      <c r="NHQ150" s="284"/>
      <c r="NHR150" s="284"/>
      <c r="NHS150" s="284"/>
      <c r="NHT150" s="284"/>
      <c r="NHU150" s="284"/>
      <c r="NHV150" s="284"/>
      <c r="NHW150" s="284"/>
      <c r="NHX150" s="284"/>
      <c r="NHY150" s="284"/>
      <c r="NHZ150" s="284"/>
      <c r="NIA150" s="284"/>
      <c r="NIB150" s="284"/>
      <c r="NIC150" s="284"/>
      <c r="NID150" s="284"/>
      <c r="NIE150" s="284"/>
      <c r="NIF150" s="284"/>
      <c r="NIG150" s="284"/>
      <c r="NIH150" s="284"/>
      <c r="NII150" s="284"/>
      <c r="NIJ150" s="284"/>
      <c r="NIK150" s="284"/>
      <c r="NIL150" s="284"/>
      <c r="NIM150" s="284"/>
      <c r="NIN150" s="284"/>
      <c r="NIO150" s="284"/>
      <c r="NIP150" s="284"/>
      <c r="NIQ150" s="284"/>
      <c r="NIR150" s="284"/>
      <c r="NIS150" s="284"/>
      <c r="NIT150" s="284"/>
      <c r="NIU150" s="284"/>
      <c r="NIV150" s="284"/>
      <c r="NIW150" s="284"/>
      <c r="NIX150" s="284"/>
      <c r="NIY150" s="284"/>
      <c r="NIZ150" s="284"/>
      <c r="NJA150" s="284"/>
      <c r="NJB150" s="284"/>
      <c r="NJC150" s="284"/>
      <c r="NJD150" s="284"/>
      <c r="NJE150" s="284"/>
      <c r="NJF150" s="284"/>
      <c r="NJG150" s="284"/>
      <c r="NJH150" s="284"/>
      <c r="NJI150" s="284"/>
      <c r="NJJ150" s="284"/>
      <c r="NJK150" s="284"/>
      <c r="NJL150" s="284"/>
      <c r="NJM150" s="284"/>
      <c r="NJN150" s="284"/>
      <c r="NJO150" s="284"/>
      <c r="NJP150" s="284"/>
      <c r="NJQ150" s="284"/>
      <c r="NJR150" s="284"/>
      <c r="NJS150" s="284"/>
      <c r="NJT150" s="284"/>
      <c r="NJU150" s="284"/>
      <c r="NJV150" s="284"/>
      <c r="NJW150" s="284"/>
      <c r="NJX150" s="284"/>
      <c r="NJY150" s="284"/>
      <c r="NJZ150" s="284"/>
      <c r="NKA150" s="284"/>
      <c r="NKB150" s="284"/>
      <c r="NKC150" s="284"/>
      <c r="NKD150" s="284"/>
      <c r="NKE150" s="284"/>
      <c r="NKF150" s="284"/>
      <c r="NKG150" s="284"/>
      <c r="NKH150" s="284"/>
      <c r="NKI150" s="284"/>
      <c r="NKJ150" s="284"/>
      <c r="NKK150" s="284"/>
      <c r="NKL150" s="284"/>
      <c r="NKM150" s="284"/>
      <c r="NKN150" s="284"/>
      <c r="NKO150" s="284"/>
      <c r="NKP150" s="284"/>
      <c r="NKQ150" s="284"/>
      <c r="NKR150" s="284"/>
      <c r="NKS150" s="284"/>
      <c r="NKT150" s="284"/>
      <c r="NKU150" s="284"/>
      <c r="NKV150" s="284"/>
      <c r="NKW150" s="284"/>
      <c r="NKX150" s="284"/>
      <c r="NKY150" s="284"/>
      <c r="NKZ150" s="284"/>
      <c r="NLA150" s="284"/>
      <c r="NLB150" s="284"/>
      <c r="NLC150" s="284"/>
      <c r="NLD150" s="284"/>
      <c r="NLE150" s="284"/>
      <c r="NLF150" s="284"/>
      <c r="NLG150" s="284"/>
      <c r="NLH150" s="284"/>
      <c r="NLI150" s="284"/>
      <c r="NLJ150" s="284"/>
      <c r="NLK150" s="284"/>
      <c r="NLL150" s="284"/>
      <c r="NLM150" s="284"/>
      <c r="NLN150" s="284"/>
      <c r="NLO150" s="284"/>
      <c r="NLP150" s="284"/>
      <c r="NLQ150" s="284"/>
      <c r="NLR150" s="284"/>
      <c r="NLS150" s="284"/>
      <c r="NLT150" s="284"/>
      <c r="NLU150" s="284"/>
      <c r="NLV150" s="284"/>
      <c r="NLW150" s="284"/>
      <c r="NLX150" s="284"/>
      <c r="NLY150" s="284"/>
      <c r="NLZ150" s="284"/>
      <c r="NMA150" s="284"/>
      <c r="NMB150" s="284"/>
      <c r="NMC150" s="284"/>
      <c r="NMD150" s="284"/>
      <c r="NME150" s="284"/>
      <c r="NMF150" s="284"/>
      <c r="NMG150" s="284"/>
      <c r="NMH150" s="284"/>
      <c r="NMI150" s="284"/>
      <c r="NMJ150" s="284"/>
      <c r="NMK150" s="284"/>
      <c r="NML150" s="284"/>
      <c r="NMM150" s="284"/>
      <c r="NMN150" s="284"/>
      <c r="NMO150" s="284"/>
      <c r="NMP150" s="284"/>
      <c r="NMQ150" s="284"/>
      <c r="NMR150" s="284"/>
      <c r="NMS150" s="284"/>
      <c r="NMT150" s="284"/>
      <c r="NMU150" s="284"/>
      <c r="NMV150" s="284"/>
      <c r="NMW150" s="284"/>
      <c r="NMX150" s="284"/>
      <c r="NMY150" s="284"/>
      <c r="NMZ150" s="284"/>
      <c r="NNA150" s="284"/>
      <c r="NNB150" s="284"/>
      <c r="NNC150" s="284"/>
      <c r="NND150" s="284"/>
      <c r="NNE150" s="284"/>
      <c r="NNF150" s="284"/>
      <c r="NNG150" s="284"/>
      <c r="NNH150" s="284"/>
      <c r="NNI150" s="284"/>
      <c r="NNJ150" s="284"/>
      <c r="NNK150" s="284"/>
      <c r="NNL150" s="284"/>
      <c r="NNM150" s="284"/>
      <c r="NNN150" s="284"/>
      <c r="NNO150" s="284"/>
      <c r="NNP150" s="284"/>
      <c r="NNQ150" s="284"/>
      <c r="NNR150" s="284"/>
      <c r="NNS150" s="284"/>
      <c r="NNT150" s="284"/>
      <c r="NNU150" s="284"/>
      <c r="NNV150" s="284"/>
      <c r="NNW150" s="284"/>
      <c r="NNX150" s="284"/>
      <c r="NNY150" s="284"/>
      <c r="NNZ150" s="284"/>
      <c r="NOA150" s="284"/>
      <c r="NOB150" s="284"/>
      <c r="NOC150" s="284"/>
      <c r="NOD150" s="284"/>
      <c r="NOE150" s="284"/>
      <c r="NOF150" s="284"/>
      <c r="NOG150" s="284"/>
      <c r="NOH150" s="284"/>
      <c r="NOI150" s="284"/>
      <c r="NOJ150" s="284"/>
      <c r="NOK150" s="284"/>
      <c r="NOL150" s="284"/>
      <c r="NOM150" s="284"/>
      <c r="NON150" s="284"/>
      <c r="NOO150" s="284"/>
      <c r="NOP150" s="284"/>
      <c r="NOQ150" s="284"/>
      <c r="NOR150" s="284"/>
      <c r="NOS150" s="284"/>
      <c r="NOT150" s="284"/>
      <c r="NOU150" s="284"/>
      <c r="NOV150" s="284"/>
      <c r="NOW150" s="284"/>
      <c r="NOX150" s="284"/>
      <c r="NOY150" s="284"/>
      <c r="NOZ150" s="284"/>
      <c r="NPA150" s="284"/>
      <c r="NPB150" s="284"/>
      <c r="NPC150" s="284"/>
      <c r="NPD150" s="284"/>
      <c r="NPE150" s="284"/>
      <c r="NPF150" s="284"/>
      <c r="NPG150" s="284"/>
      <c r="NPH150" s="284"/>
      <c r="NPI150" s="284"/>
      <c r="NPJ150" s="284"/>
      <c r="NPK150" s="284"/>
      <c r="NPL150" s="284"/>
      <c r="NPM150" s="284"/>
      <c r="NPN150" s="284"/>
      <c r="NPO150" s="284"/>
      <c r="NPP150" s="284"/>
      <c r="NPQ150" s="284"/>
      <c r="NPR150" s="284"/>
      <c r="NPS150" s="284"/>
      <c r="NPT150" s="284"/>
      <c r="NPU150" s="284"/>
      <c r="NPV150" s="284"/>
      <c r="NPW150" s="284"/>
      <c r="NPX150" s="284"/>
      <c r="NPY150" s="284"/>
      <c r="NPZ150" s="284"/>
      <c r="NQA150" s="284"/>
      <c r="NQB150" s="284"/>
      <c r="NQC150" s="284"/>
      <c r="NQD150" s="284"/>
      <c r="NQE150" s="284"/>
      <c r="NQF150" s="284"/>
      <c r="NQG150" s="284"/>
      <c r="NQH150" s="284"/>
      <c r="NQI150" s="284"/>
      <c r="NQJ150" s="284"/>
      <c r="NQK150" s="284"/>
      <c r="NQL150" s="284"/>
      <c r="NQM150" s="284"/>
      <c r="NQN150" s="284"/>
      <c r="NQO150" s="284"/>
      <c r="NQP150" s="284"/>
      <c r="NQQ150" s="284"/>
      <c r="NQR150" s="284"/>
      <c r="NQS150" s="284"/>
      <c r="NQT150" s="284"/>
      <c r="NQU150" s="284"/>
      <c r="NQV150" s="284"/>
      <c r="NQW150" s="284"/>
      <c r="NQX150" s="284"/>
      <c r="NQY150" s="284"/>
      <c r="NQZ150" s="284"/>
      <c r="NRA150" s="284"/>
      <c r="NRB150" s="284"/>
      <c r="NRC150" s="284"/>
      <c r="NRD150" s="284"/>
      <c r="NRE150" s="284"/>
      <c r="NRF150" s="284"/>
      <c r="NRG150" s="284"/>
      <c r="NRH150" s="284"/>
      <c r="NRI150" s="284"/>
      <c r="NRJ150" s="284"/>
      <c r="NRK150" s="284"/>
      <c r="NRL150" s="284"/>
      <c r="NRM150" s="284"/>
      <c r="NRN150" s="284"/>
      <c r="NRO150" s="284"/>
      <c r="NRP150" s="284"/>
      <c r="NRQ150" s="284"/>
      <c r="NRR150" s="284"/>
      <c r="NRS150" s="284"/>
      <c r="NRT150" s="284"/>
      <c r="NRU150" s="284"/>
      <c r="NRV150" s="284"/>
      <c r="NRW150" s="284"/>
      <c r="NRX150" s="284"/>
      <c r="NRY150" s="284"/>
      <c r="NRZ150" s="284"/>
      <c r="NSA150" s="284"/>
      <c r="NSB150" s="284"/>
      <c r="NSC150" s="284"/>
      <c r="NSD150" s="284"/>
      <c r="NSE150" s="284"/>
      <c r="NSF150" s="284"/>
      <c r="NSG150" s="284"/>
      <c r="NSH150" s="284"/>
      <c r="NSI150" s="284"/>
      <c r="NSJ150" s="284"/>
      <c r="NSK150" s="284"/>
      <c r="NSL150" s="284"/>
      <c r="NSM150" s="284"/>
      <c r="NSN150" s="284"/>
      <c r="NSO150" s="284"/>
      <c r="NSP150" s="284"/>
      <c r="NSQ150" s="284"/>
      <c r="NSR150" s="284"/>
      <c r="NSS150" s="284"/>
      <c r="NST150" s="284"/>
      <c r="NSU150" s="284"/>
      <c r="NSV150" s="284"/>
      <c r="NSW150" s="284"/>
      <c r="NSX150" s="284"/>
      <c r="NSY150" s="284"/>
      <c r="NSZ150" s="284"/>
      <c r="NTA150" s="284"/>
      <c r="NTB150" s="284"/>
      <c r="NTC150" s="284"/>
      <c r="NTD150" s="284"/>
      <c r="NTE150" s="284"/>
      <c r="NTF150" s="284"/>
      <c r="NTG150" s="284"/>
      <c r="NTH150" s="284"/>
      <c r="NTI150" s="284"/>
      <c r="NTJ150" s="284"/>
      <c r="NTK150" s="284"/>
      <c r="NTL150" s="284"/>
      <c r="NTM150" s="284"/>
      <c r="NTN150" s="284"/>
      <c r="NTO150" s="284"/>
      <c r="NTP150" s="284"/>
      <c r="NTQ150" s="284"/>
      <c r="NTR150" s="284"/>
      <c r="NTS150" s="284"/>
      <c r="NTT150" s="284"/>
      <c r="NTU150" s="284"/>
      <c r="NTV150" s="284"/>
      <c r="NTW150" s="284"/>
      <c r="NTX150" s="284"/>
      <c r="NTY150" s="284"/>
      <c r="NTZ150" s="284"/>
      <c r="NUA150" s="284"/>
      <c r="NUB150" s="284"/>
      <c r="NUC150" s="284"/>
      <c r="NUD150" s="284"/>
      <c r="NUE150" s="284"/>
      <c r="NUF150" s="284"/>
      <c r="NUG150" s="284"/>
      <c r="NUH150" s="284"/>
      <c r="NUI150" s="284"/>
      <c r="NUJ150" s="284"/>
      <c r="NUK150" s="284"/>
      <c r="NUL150" s="284"/>
      <c r="NUM150" s="284"/>
      <c r="NUN150" s="284"/>
      <c r="NUO150" s="284"/>
      <c r="NUP150" s="284"/>
      <c r="NUQ150" s="284"/>
      <c r="NUR150" s="284"/>
      <c r="NUS150" s="284"/>
      <c r="NUT150" s="284"/>
      <c r="NUU150" s="284"/>
      <c r="NUV150" s="284"/>
      <c r="NUW150" s="284"/>
      <c r="NUX150" s="284"/>
      <c r="NUY150" s="284"/>
      <c r="NUZ150" s="284"/>
      <c r="NVA150" s="284"/>
      <c r="NVB150" s="284"/>
      <c r="NVC150" s="284"/>
      <c r="NVD150" s="284"/>
      <c r="NVE150" s="284"/>
      <c r="NVF150" s="284"/>
      <c r="NVG150" s="284"/>
      <c r="NVH150" s="284"/>
      <c r="NVI150" s="284"/>
      <c r="NVJ150" s="284"/>
      <c r="NVK150" s="284"/>
      <c r="NVL150" s="284"/>
      <c r="NVM150" s="284"/>
      <c r="NVN150" s="284"/>
      <c r="NVO150" s="284"/>
      <c r="NVP150" s="284"/>
      <c r="NVQ150" s="284"/>
      <c r="NVR150" s="284"/>
      <c r="NVS150" s="284"/>
      <c r="NVT150" s="284"/>
      <c r="NVU150" s="284"/>
      <c r="NVV150" s="284"/>
      <c r="NVW150" s="284"/>
      <c r="NVX150" s="284"/>
      <c r="NVY150" s="284"/>
      <c r="NVZ150" s="284"/>
      <c r="NWA150" s="284"/>
      <c r="NWB150" s="284"/>
      <c r="NWC150" s="284"/>
      <c r="NWD150" s="284"/>
      <c r="NWE150" s="284"/>
      <c r="NWF150" s="284"/>
      <c r="NWG150" s="284"/>
      <c r="NWH150" s="284"/>
      <c r="NWI150" s="284"/>
      <c r="NWJ150" s="284"/>
      <c r="NWK150" s="284"/>
      <c r="NWL150" s="284"/>
      <c r="NWM150" s="284"/>
      <c r="NWN150" s="284"/>
      <c r="NWO150" s="284"/>
      <c r="NWP150" s="284"/>
      <c r="NWQ150" s="284"/>
      <c r="NWR150" s="284"/>
      <c r="NWS150" s="284"/>
      <c r="NWT150" s="284"/>
      <c r="NWU150" s="284"/>
      <c r="NWV150" s="284"/>
      <c r="NWW150" s="284"/>
      <c r="NWX150" s="284"/>
      <c r="NWY150" s="284"/>
      <c r="NWZ150" s="284"/>
      <c r="NXA150" s="284"/>
      <c r="NXB150" s="284"/>
      <c r="NXC150" s="284"/>
      <c r="NXD150" s="284"/>
      <c r="NXE150" s="284"/>
      <c r="NXF150" s="284"/>
      <c r="NXG150" s="284"/>
      <c r="NXH150" s="284"/>
      <c r="NXI150" s="284"/>
      <c r="NXJ150" s="284"/>
      <c r="NXK150" s="284"/>
      <c r="NXL150" s="284"/>
      <c r="NXM150" s="284"/>
      <c r="NXN150" s="284"/>
      <c r="NXO150" s="284"/>
      <c r="NXP150" s="284"/>
      <c r="NXQ150" s="284"/>
      <c r="NXR150" s="284"/>
      <c r="NXS150" s="284"/>
      <c r="NXT150" s="284"/>
      <c r="NXU150" s="284"/>
      <c r="NXV150" s="284"/>
      <c r="NXW150" s="284"/>
      <c r="NXX150" s="284"/>
      <c r="NXY150" s="284"/>
      <c r="NXZ150" s="284"/>
      <c r="NYA150" s="284"/>
      <c r="NYB150" s="284"/>
      <c r="NYC150" s="284"/>
      <c r="NYD150" s="284"/>
      <c r="NYE150" s="284"/>
      <c r="NYF150" s="284"/>
      <c r="NYG150" s="284"/>
      <c r="NYH150" s="284"/>
      <c r="NYI150" s="284"/>
      <c r="NYJ150" s="284"/>
      <c r="NYK150" s="284"/>
      <c r="NYL150" s="284"/>
      <c r="NYM150" s="284"/>
      <c r="NYN150" s="284"/>
      <c r="NYO150" s="284"/>
      <c r="NYP150" s="284"/>
      <c r="NYQ150" s="284"/>
      <c r="NYR150" s="284"/>
      <c r="NYS150" s="284"/>
      <c r="NYT150" s="284"/>
      <c r="NYU150" s="284"/>
      <c r="NYV150" s="284"/>
      <c r="NYW150" s="284"/>
      <c r="NYX150" s="284"/>
      <c r="NYY150" s="284"/>
      <c r="NYZ150" s="284"/>
      <c r="NZA150" s="284"/>
      <c r="NZB150" s="284"/>
      <c r="NZC150" s="284"/>
      <c r="NZD150" s="284"/>
      <c r="NZE150" s="284"/>
      <c r="NZF150" s="284"/>
      <c r="NZG150" s="284"/>
      <c r="NZH150" s="284"/>
      <c r="NZI150" s="284"/>
      <c r="NZJ150" s="284"/>
      <c r="NZK150" s="284"/>
      <c r="NZL150" s="284"/>
      <c r="NZM150" s="284"/>
      <c r="NZN150" s="284"/>
      <c r="NZO150" s="284"/>
      <c r="NZP150" s="284"/>
      <c r="NZQ150" s="284"/>
      <c r="NZR150" s="284"/>
      <c r="NZS150" s="284"/>
      <c r="NZT150" s="284"/>
      <c r="NZU150" s="284"/>
      <c r="NZV150" s="284"/>
      <c r="NZW150" s="284"/>
      <c r="NZX150" s="284"/>
      <c r="NZY150" s="284"/>
      <c r="NZZ150" s="284"/>
      <c r="OAA150" s="284"/>
      <c r="OAB150" s="284"/>
      <c r="OAC150" s="284"/>
      <c r="OAD150" s="284"/>
      <c r="OAE150" s="284"/>
      <c r="OAF150" s="284"/>
      <c r="OAG150" s="284"/>
      <c r="OAH150" s="284"/>
      <c r="OAI150" s="284"/>
      <c r="OAJ150" s="284"/>
      <c r="OAK150" s="284"/>
      <c r="OAL150" s="284"/>
      <c r="OAM150" s="284"/>
      <c r="OAN150" s="284"/>
      <c r="OAO150" s="284"/>
      <c r="OAP150" s="284"/>
      <c r="OAQ150" s="284"/>
      <c r="OAR150" s="284"/>
      <c r="OAS150" s="284"/>
      <c r="OAT150" s="284"/>
      <c r="OAU150" s="284"/>
      <c r="OAV150" s="284"/>
      <c r="OAW150" s="284"/>
      <c r="OAX150" s="284"/>
      <c r="OAY150" s="284"/>
      <c r="OAZ150" s="284"/>
      <c r="OBA150" s="284"/>
      <c r="OBB150" s="284"/>
      <c r="OBC150" s="284"/>
      <c r="OBD150" s="284"/>
      <c r="OBE150" s="284"/>
      <c r="OBF150" s="284"/>
      <c r="OBG150" s="284"/>
      <c r="OBH150" s="284"/>
      <c r="OBI150" s="284"/>
      <c r="OBJ150" s="284"/>
      <c r="OBK150" s="284"/>
      <c r="OBL150" s="284"/>
      <c r="OBM150" s="284"/>
      <c r="OBN150" s="284"/>
      <c r="OBO150" s="284"/>
      <c r="OBP150" s="284"/>
      <c r="OBQ150" s="284"/>
      <c r="OBR150" s="284"/>
      <c r="OBS150" s="284"/>
      <c r="OBT150" s="284"/>
      <c r="OBU150" s="284"/>
      <c r="OBV150" s="284"/>
      <c r="OBW150" s="284"/>
      <c r="OBX150" s="284"/>
      <c r="OBY150" s="284"/>
      <c r="OBZ150" s="284"/>
      <c r="OCA150" s="284"/>
      <c r="OCB150" s="284"/>
      <c r="OCC150" s="284"/>
      <c r="OCD150" s="284"/>
      <c r="OCE150" s="284"/>
      <c r="OCF150" s="284"/>
      <c r="OCG150" s="284"/>
      <c r="OCH150" s="284"/>
      <c r="OCI150" s="284"/>
      <c r="OCJ150" s="284"/>
      <c r="OCK150" s="284"/>
      <c r="OCL150" s="284"/>
      <c r="OCM150" s="284"/>
      <c r="OCN150" s="284"/>
      <c r="OCO150" s="284"/>
      <c r="OCP150" s="284"/>
      <c r="OCQ150" s="284"/>
      <c r="OCR150" s="284"/>
      <c r="OCS150" s="284"/>
      <c r="OCT150" s="284"/>
      <c r="OCU150" s="284"/>
      <c r="OCV150" s="284"/>
      <c r="OCW150" s="284"/>
      <c r="OCX150" s="284"/>
      <c r="OCY150" s="284"/>
      <c r="OCZ150" s="284"/>
      <c r="ODA150" s="284"/>
      <c r="ODB150" s="284"/>
      <c r="ODC150" s="284"/>
      <c r="ODD150" s="284"/>
      <c r="ODE150" s="284"/>
      <c r="ODF150" s="284"/>
      <c r="ODG150" s="284"/>
      <c r="ODH150" s="284"/>
      <c r="ODI150" s="284"/>
      <c r="ODJ150" s="284"/>
      <c r="ODK150" s="284"/>
      <c r="ODL150" s="284"/>
      <c r="ODM150" s="284"/>
      <c r="ODN150" s="284"/>
      <c r="ODO150" s="284"/>
      <c r="ODP150" s="284"/>
      <c r="ODQ150" s="284"/>
      <c r="ODR150" s="284"/>
      <c r="ODS150" s="284"/>
      <c r="ODT150" s="284"/>
      <c r="ODU150" s="284"/>
      <c r="ODV150" s="284"/>
      <c r="ODW150" s="284"/>
      <c r="ODX150" s="284"/>
      <c r="ODY150" s="284"/>
      <c r="ODZ150" s="284"/>
      <c r="OEA150" s="284"/>
      <c r="OEB150" s="284"/>
      <c r="OEC150" s="284"/>
      <c r="OED150" s="284"/>
      <c r="OEE150" s="284"/>
      <c r="OEF150" s="284"/>
      <c r="OEG150" s="284"/>
      <c r="OEH150" s="284"/>
      <c r="OEI150" s="284"/>
      <c r="OEJ150" s="284"/>
      <c r="OEK150" s="284"/>
      <c r="OEL150" s="284"/>
      <c r="OEM150" s="284"/>
      <c r="OEN150" s="284"/>
      <c r="OEO150" s="284"/>
      <c r="OEP150" s="284"/>
      <c r="OEQ150" s="284"/>
      <c r="OER150" s="284"/>
      <c r="OES150" s="284"/>
      <c r="OET150" s="284"/>
      <c r="OEU150" s="284"/>
      <c r="OEV150" s="284"/>
      <c r="OEW150" s="284"/>
      <c r="OEX150" s="284"/>
      <c r="OEY150" s="284"/>
      <c r="OEZ150" s="284"/>
      <c r="OFA150" s="284"/>
      <c r="OFB150" s="284"/>
      <c r="OFC150" s="284"/>
      <c r="OFD150" s="284"/>
      <c r="OFE150" s="284"/>
      <c r="OFF150" s="284"/>
      <c r="OFG150" s="284"/>
      <c r="OFH150" s="284"/>
      <c r="OFI150" s="284"/>
      <c r="OFJ150" s="284"/>
      <c r="OFK150" s="284"/>
      <c r="OFL150" s="284"/>
      <c r="OFM150" s="284"/>
      <c r="OFN150" s="284"/>
      <c r="OFO150" s="284"/>
      <c r="OFP150" s="284"/>
      <c r="OFQ150" s="284"/>
      <c r="OFR150" s="284"/>
      <c r="OFS150" s="284"/>
      <c r="OFT150" s="284"/>
      <c r="OFU150" s="284"/>
      <c r="OFV150" s="284"/>
      <c r="OFW150" s="284"/>
      <c r="OFX150" s="284"/>
      <c r="OFY150" s="284"/>
      <c r="OFZ150" s="284"/>
      <c r="OGA150" s="284"/>
      <c r="OGB150" s="284"/>
      <c r="OGC150" s="284"/>
      <c r="OGD150" s="284"/>
      <c r="OGE150" s="284"/>
      <c r="OGF150" s="284"/>
      <c r="OGG150" s="284"/>
      <c r="OGH150" s="284"/>
      <c r="OGI150" s="284"/>
      <c r="OGJ150" s="284"/>
      <c r="OGK150" s="284"/>
      <c r="OGL150" s="284"/>
      <c r="OGM150" s="284"/>
      <c r="OGN150" s="284"/>
      <c r="OGO150" s="284"/>
      <c r="OGP150" s="284"/>
      <c r="OGQ150" s="284"/>
      <c r="OGR150" s="284"/>
      <c r="OGS150" s="284"/>
      <c r="OGT150" s="284"/>
      <c r="OGU150" s="284"/>
      <c r="OGV150" s="284"/>
      <c r="OGW150" s="284"/>
      <c r="OGX150" s="284"/>
      <c r="OGY150" s="284"/>
      <c r="OGZ150" s="284"/>
      <c r="OHA150" s="284"/>
      <c r="OHB150" s="284"/>
      <c r="OHC150" s="284"/>
      <c r="OHD150" s="284"/>
      <c r="OHE150" s="284"/>
      <c r="OHF150" s="284"/>
      <c r="OHG150" s="284"/>
      <c r="OHH150" s="284"/>
      <c r="OHI150" s="284"/>
      <c r="OHJ150" s="284"/>
      <c r="OHK150" s="284"/>
      <c r="OHL150" s="284"/>
      <c r="OHM150" s="284"/>
      <c r="OHN150" s="284"/>
      <c r="OHO150" s="284"/>
      <c r="OHP150" s="284"/>
      <c r="OHQ150" s="284"/>
      <c r="OHR150" s="284"/>
      <c r="OHS150" s="284"/>
      <c r="OHT150" s="284"/>
      <c r="OHU150" s="284"/>
      <c r="OHV150" s="284"/>
      <c r="OHW150" s="284"/>
      <c r="OHX150" s="284"/>
      <c r="OHY150" s="284"/>
      <c r="OHZ150" s="284"/>
      <c r="OIA150" s="284"/>
      <c r="OIB150" s="284"/>
      <c r="OIC150" s="284"/>
      <c r="OID150" s="284"/>
      <c r="OIE150" s="284"/>
      <c r="OIF150" s="284"/>
      <c r="OIG150" s="284"/>
      <c r="OIH150" s="284"/>
      <c r="OII150" s="284"/>
      <c r="OIJ150" s="284"/>
      <c r="OIK150" s="284"/>
      <c r="OIL150" s="284"/>
      <c r="OIM150" s="284"/>
      <c r="OIN150" s="284"/>
      <c r="OIO150" s="284"/>
      <c r="OIP150" s="284"/>
      <c r="OIQ150" s="284"/>
      <c r="OIR150" s="284"/>
      <c r="OIS150" s="284"/>
      <c r="OIT150" s="284"/>
      <c r="OIU150" s="284"/>
      <c r="OIV150" s="284"/>
      <c r="OIW150" s="284"/>
      <c r="OIX150" s="284"/>
      <c r="OIY150" s="284"/>
      <c r="OIZ150" s="284"/>
      <c r="OJA150" s="284"/>
      <c r="OJB150" s="284"/>
      <c r="OJC150" s="284"/>
      <c r="OJD150" s="284"/>
      <c r="OJE150" s="284"/>
      <c r="OJF150" s="284"/>
      <c r="OJG150" s="284"/>
      <c r="OJH150" s="284"/>
      <c r="OJI150" s="284"/>
      <c r="OJJ150" s="284"/>
      <c r="OJK150" s="284"/>
      <c r="OJL150" s="284"/>
      <c r="OJM150" s="284"/>
      <c r="OJN150" s="284"/>
      <c r="OJO150" s="284"/>
      <c r="OJP150" s="284"/>
      <c r="OJQ150" s="284"/>
      <c r="OJR150" s="284"/>
      <c r="OJS150" s="284"/>
      <c r="OJT150" s="284"/>
      <c r="OJU150" s="284"/>
      <c r="OJV150" s="284"/>
      <c r="OJW150" s="284"/>
      <c r="OJX150" s="284"/>
      <c r="OJY150" s="284"/>
      <c r="OJZ150" s="284"/>
      <c r="OKA150" s="284"/>
      <c r="OKB150" s="284"/>
      <c r="OKC150" s="284"/>
      <c r="OKD150" s="284"/>
      <c r="OKE150" s="284"/>
      <c r="OKF150" s="284"/>
      <c r="OKG150" s="284"/>
      <c r="OKH150" s="284"/>
      <c r="OKI150" s="284"/>
      <c r="OKJ150" s="284"/>
      <c r="OKK150" s="284"/>
      <c r="OKL150" s="284"/>
      <c r="OKM150" s="284"/>
      <c r="OKN150" s="284"/>
      <c r="OKO150" s="284"/>
      <c r="OKP150" s="284"/>
      <c r="OKQ150" s="284"/>
      <c r="OKR150" s="284"/>
      <c r="OKS150" s="284"/>
      <c r="OKT150" s="284"/>
      <c r="OKU150" s="284"/>
      <c r="OKV150" s="284"/>
      <c r="OKW150" s="284"/>
      <c r="OKX150" s="284"/>
      <c r="OKY150" s="284"/>
      <c r="OKZ150" s="284"/>
      <c r="OLA150" s="284"/>
      <c r="OLB150" s="284"/>
      <c r="OLC150" s="284"/>
      <c r="OLD150" s="284"/>
      <c r="OLE150" s="284"/>
      <c r="OLF150" s="284"/>
      <c r="OLG150" s="284"/>
      <c r="OLH150" s="284"/>
      <c r="OLI150" s="284"/>
      <c r="OLJ150" s="284"/>
      <c r="OLK150" s="284"/>
      <c r="OLL150" s="284"/>
      <c r="OLM150" s="284"/>
      <c r="OLN150" s="284"/>
      <c r="OLO150" s="284"/>
      <c r="OLP150" s="284"/>
      <c r="OLQ150" s="284"/>
      <c r="OLR150" s="284"/>
      <c r="OLS150" s="284"/>
      <c r="OLT150" s="284"/>
      <c r="OLU150" s="284"/>
      <c r="OLV150" s="284"/>
      <c r="OLW150" s="284"/>
      <c r="OLX150" s="284"/>
      <c r="OLY150" s="284"/>
      <c r="OLZ150" s="284"/>
      <c r="OMA150" s="284"/>
      <c r="OMB150" s="284"/>
      <c r="OMC150" s="284"/>
      <c r="OMD150" s="284"/>
      <c r="OME150" s="284"/>
      <c r="OMF150" s="284"/>
      <c r="OMG150" s="284"/>
      <c r="OMH150" s="284"/>
      <c r="OMI150" s="284"/>
      <c r="OMJ150" s="284"/>
      <c r="OMK150" s="284"/>
      <c r="OML150" s="284"/>
      <c r="OMM150" s="284"/>
      <c r="OMN150" s="284"/>
      <c r="OMO150" s="284"/>
      <c r="OMP150" s="284"/>
      <c r="OMQ150" s="284"/>
      <c r="OMR150" s="284"/>
      <c r="OMS150" s="284"/>
      <c r="OMT150" s="284"/>
      <c r="OMU150" s="284"/>
      <c r="OMV150" s="284"/>
      <c r="OMW150" s="284"/>
      <c r="OMX150" s="284"/>
      <c r="OMY150" s="284"/>
      <c r="OMZ150" s="284"/>
      <c r="ONA150" s="284"/>
      <c r="ONB150" s="284"/>
      <c r="ONC150" s="284"/>
      <c r="OND150" s="284"/>
      <c r="ONE150" s="284"/>
      <c r="ONF150" s="284"/>
      <c r="ONG150" s="284"/>
      <c r="ONH150" s="284"/>
      <c r="ONI150" s="284"/>
      <c r="ONJ150" s="284"/>
      <c r="ONK150" s="284"/>
      <c r="ONL150" s="284"/>
      <c r="ONM150" s="284"/>
      <c r="ONN150" s="284"/>
      <c r="ONO150" s="284"/>
      <c r="ONP150" s="284"/>
      <c r="ONQ150" s="284"/>
      <c r="ONR150" s="284"/>
      <c r="ONS150" s="284"/>
      <c r="ONT150" s="284"/>
      <c r="ONU150" s="284"/>
      <c r="ONV150" s="284"/>
      <c r="ONW150" s="284"/>
      <c r="ONX150" s="284"/>
      <c r="ONY150" s="284"/>
      <c r="ONZ150" s="284"/>
      <c r="OOA150" s="284"/>
      <c r="OOB150" s="284"/>
      <c r="OOC150" s="284"/>
      <c r="OOD150" s="284"/>
      <c r="OOE150" s="284"/>
      <c r="OOF150" s="284"/>
      <c r="OOG150" s="284"/>
      <c r="OOH150" s="284"/>
      <c r="OOI150" s="284"/>
      <c r="OOJ150" s="284"/>
      <c r="OOK150" s="284"/>
      <c r="OOL150" s="284"/>
      <c r="OOM150" s="284"/>
      <c r="OON150" s="284"/>
      <c r="OOO150" s="284"/>
      <c r="OOP150" s="284"/>
      <c r="OOQ150" s="284"/>
      <c r="OOR150" s="284"/>
      <c r="OOS150" s="284"/>
      <c r="OOT150" s="284"/>
      <c r="OOU150" s="284"/>
      <c r="OOV150" s="284"/>
      <c r="OOW150" s="284"/>
      <c r="OOX150" s="284"/>
      <c r="OOY150" s="284"/>
      <c r="OOZ150" s="284"/>
      <c r="OPA150" s="284"/>
      <c r="OPB150" s="284"/>
      <c r="OPC150" s="284"/>
      <c r="OPD150" s="284"/>
      <c r="OPE150" s="284"/>
      <c r="OPF150" s="284"/>
      <c r="OPG150" s="284"/>
      <c r="OPH150" s="284"/>
      <c r="OPI150" s="284"/>
      <c r="OPJ150" s="284"/>
      <c r="OPK150" s="284"/>
      <c r="OPL150" s="284"/>
      <c r="OPM150" s="284"/>
      <c r="OPN150" s="284"/>
      <c r="OPO150" s="284"/>
      <c r="OPP150" s="284"/>
      <c r="OPQ150" s="284"/>
      <c r="OPR150" s="284"/>
      <c r="OPS150" s="284"/>
      <c r="OPT150" s="284"/>
      <c r="OPU150" s="284"/>
      <c r="OPV150" s="284"/>
      <c r="OPW150" s="284"/>
      <c r="OPX150" s="284"/>
      <c r="OPY150" s="284"/>
      <c r="OPZ150" s="284"/>
      <c r="OQA150" s="284"/>
      <c r="OQB150" s="284"/>
      <c r="OQC150" s="284"/>
      <c r="OQD150" s="284"/>
      <c r="OQE150" s="284"/>
      <c r="OQF150" s="284"/>
      <c r="OQG150" s="284"/>
      <c r="OQH150" s="284"/>
      <c r="OQI150" s="284"/>
      <c r="OQJ150" s="284"/>
      <c r="OQK150" s="284"/>
      <c r="OQL150" s="284"/>
      <c r="OQM150" s="284"/>
      <c r="OQN150" s="284"/>
      <c r="OQO150" s="284"/>
      <c r="OQP150" s="284"/>
      <c r="OQQ150" s="284"/>
      <c r="OQR150" s="284"/>
      <c r="OQS150" s="284"/>
      <c r="OQT150" s="284"/>
      <c r="OQU150" s="284"/>
      <c r="OQV150" s="284"/>
      <c r="OQW150" s="284"/>
      <c r="OQX150" s="284"/>
      <c r="OQY150" s="284"/>
      <c r="OQZ150" s="284"/>
      <c r="ORA150" s="284"/>
      <c r="ORB150" s="284"/>
      <c r="ORC150" s="284"/>
      <c r="ORD150" s="284"/>
      <c r="ORE150" s="284"/>
      <c r="ORF150" s="284"/>
      <c r="ORG150" s="284"/>
      <c r="ORH150" s="284"/>
      <c r="ORI150" s="284"/>
      <c r="ORJ150" s="284"/>
      <c r="ORK150" s="284"/>
      <c r="ORL150" s="284"/>
      <c r="ORM150" s="284"/>
      <c r="ORN150" s="284"/>
      <c r="ORO150" s="284"/>
      <c r="ORP150" s="284"/>
      <c r="ORQ150" s="284"/>
      <c r="ORR150" s="284"/>
      <c r="ORS150" s="284"/>
      <c r="ORT150" s="284"/>
      <c r="ORU150" s="284"/>
      <c r="ORV150" s="284"/>
      <c r="ORW150" s="284"/>
      <c r="ORX150" s="284"/>
      <c r="ORY150" s="284"/>
      <c r="ORZ150" s="284"/>
      <c r="OSA150" s="284"/>
      <c r="OSB150" s="284"/>
      <c r="OSC150" s="284"/>
      <c r="OSD150" s="284"/>
      <c r="OSE150" s="284"/>
      <c r="OSF150" s="284"/>
      <c r="OSG150" s="284"/>
      <c r="OSH150" s="284"/>
      <c r="OSI150" s="284"/>
      <c r="OSJ150" s="284"/>
      <c r="OSK150" s="284"/>
      <c r="OSL150" s="284"/>
      <c r="OSM150" s="284"/>
      <c r="OSN150" s="284"/>
      <c r="OSO150" s="284"/>
      <c r="OSP150" s="284"/>
      <c r="OSQ150" s="284"/>
      <c r="OSR150" s="284"/>
      <c r="OSS150" s="284"/>
      <c r="OST150" s="284"/>
      <c r="OSU150" s="284"/>
      <c r="OSV150" s="284"/>
      <c r="OSW150" s="284"/>
      <c r="OSX150" s="284"/>
      <c r="OSY150" s="284"/>
      <c r="OSZ150" s="284"/>
      <c r="OTA150" s="284"/>
      <c r="OTB150" s="284"/>
      <c r="OTC150" s="284"/>
      <c r="OTD150" s="284"/>
      <c r="OTE150" s="284"/>
      <c r="OTF150" s="284"/>
      <c r="OTG150" s="284"/>
      <c r="OTH150" s="284"/>
      <c r="OTI150" s="284"/>
      <c r="OTJ150" s="284"/>
      <c r="OTK150" s="284"/>
      <c r="OTL150" s="284"/>
      <c r="OTM150" s="284"/>
      <c r="OTN150" s="284"/>
      <c r="OTO150" s="284"/>
      <c r="OTP150" s="284"/>
      <c r="OTQ150" s="284"/>
      <c r="OTR150" s="284"/>
      <c r="OTS150" s="284"/>
      <c r="OTT150" s="284"/>
      <c r="OTU150" s="284"/>
      <c r="OTV150" s="284"/>
      <c r="OTW150" s="284"/>
      <c r="OTX150" s="284"/>
      <c r="OTY150" s="284"/>
      <c r="OTZ150" s="284"/>
      <c r="OUA150" s="284"/>
      <c r="OUB150" s="284"/>
      <c r="OUC150" s="284"/>
      <c r="OUD150" s="284"/>
      <c r="OUE150" s="284"/>
      <c r="OUF150" s="284"/>
      <c r="OUG150" s="284"/>
      <c r="OUH150" s="284"/>
      <c r="OUI150" s="284"/>
      <c r="OUJ150" s="284"/>
      <c r="OUK150" s="284"/>
      <c r="OUL150" s="284"/>
      <c r="OUM150" s="284"/>
      <c r="OUN150" s="284"/>
      <c r="OUO150" s="284"/>
      <c r="OUP150" s="284"/>
      <c r="OUQ150" s="284"/>
      <c r="OUR150" s="284"/>
      <c r="OUS150" s="284"/>
      <c r="OUT150" s="284"/>
      <c r="OUU150" s="284"/>
      <c r="OUV150" s="284"/>
      <c r="OUW150" s="284"/>
      <c r="OUX150" s="284"/>
      <c r="OUY150" s="284"/>
      <c r="OUZ150" s="284"/>
      <c r="OVA150" s="284"/>
      <c r="OVB150" s="284"/>
      <c r="OVC150" s="284"/>
      <c r="OVD150" s="284"/>
      <c r="OVE150" s="284"/>
      <c r="OVF150" s="284"/>
      <c r="OVG150" s="284"/>
      <c r="OVH150" s="284"/>
      <c r="OVI150" s="284"/>
      <c r="OVJ150" s="284"/>
      <c r="OVK150" s="284"/>
      <c r="OVL150" s="284"/>
      <c r="OVM150" s="284"/>
      <c r="OVN150" s="284"/>
      <c r="OVO150" s="284"/>
      <c r="OVP150" s="284"/>
      <c r="OVQ150" s="284"/>
      <c r="OVR150" s="284"/>
      <c r="OVS150" s="284"/>
      <c r="OVT150" s="284"/>
      <c r="OVU150" s="284"/>
      <c r="OVV150" s="284"/>
      <c r="OVW150" s="284"/>
      <c r="OVX150" s="284"/>
      <c r="OVY150" s="284"/>
      <c r="OVZ150" s="284"/>
      <c r="OWA150" s="284"/>
      <c r="OWB150" s="284"/>
      <c r="OWC150" s="284"/>
      <c r="OWD150" s="284"/>
      <c r="OWE150" s="284"/>
      <c r="OWF150" s="284"/>
      <c r="OWG150" s="284"/>
      <c r="OWH150" s="284"/>
      <c r="OWI150" s="284"/>
      <c r="OWJ150" s="284"/>
      <c r="OWK150" s="284"/>
      <c r="OWL150" s="284"/>
      <c r="OWM150" s="284"/>
      <c r="OWN150" s="284"/>
      <c r="OWO150" s="284"/>
      <c r="OWP150" s="284"/>
      <c r="OWQ150" s="284"/>
      <c r="OWR150" s="284"/>
      <c r="OWS150" s="284"/>
      <c r="OWT150" s="284"/>
      <c r="OWU150" s="284"/>
      <c r="OWV150" s="284"/>
      <c r="OWW150" s="284"/>
      <c r="OWX150" s="284"/>
      <c r="OWY150" s="284"/>
      <c r="OWZ150" s="284"/>
      <c r="OXA150" s="284"/>
      <c r="OXB150" s="284"/>
      <c r="OXC150" s="284"/>
      <c r="OXD150" s="284"/>
      <c r="OXE150" s="284"/>
      <c r="OXF150" s="284"/>
      <c r="OXG150" s="284"/>
      <c r="OXH150" s="284"/>
      <c r="OXI150" s="284"/>
      <c r="OXJ150" s="284"/>
      <c r="OXK150" s="284"/>
      <c r="OXL150" s="284"/>
      <c r="OXM150" s="284"/>
      <c r="OXN150" s="284"/>
      <c r="OXO150" s="284"/>
      <c r="OXP150" s="284"/>
      <c r="OXQ150" s="284"/>
      <c r="OXR150" s="284"/>
      <c r="OXS150" s="284"/>
      <c r="OXT150" s="284"/>
      <c r="OXU150" s="284"/>
      <c r="OXV150" s="284"/>
      <c r="OXW150" s="284"/>
      <c r="OXX150" s="284"/>
      <c r="OXY150" s="284"/>
      <c r="OXZ150" s="284"/>
      <c r="OYA150" s="284"/>
      <c r="OYB150" s="284"/>
      <c r="OYC150" s="284"/>
      <c r="OYD150" s="284"/>
      <c r="OYE150" s="284"/>
      <c r="OYF150" s="284"/>
      <c r="OYG150" s="284"/>
      <c r="OYH150" s="284"/>
      <c r="OYI150" s="284"/>
      <c r="OYJ150" s="284"/>
      <c r="OYK150" s="284"/>
      <c r="OYL150" s="284"/>
      <c r="OYM150" s="284"/>
      <c r="OYN150" s="284"/>
      <c r="OYO150" s="284"/>
      <c r="OYP150" s="284"/>
      <c r="OYQ150" s="284"/>
      <c r="OYR150" s="284"/>
      <c r="OYS150" s="284"/>
      <c r="OYT150" s="284"/>
      <c r="OYU150" s="284"/>
      <c r="OYV150" s="284"/>
      <c r="OYW150" s="284"/>
      <c r="OYX150" s="284"/>
      <c r="OYY150" s="284"/>
      <c r="OYZ150" s="284"/>
      <c r="OZA150" s="284"/>
      <c r="OZB150" s="284"/>
      <c r="OZC150" s="284"/>
      <c r="OZD150" s="284"/>
      <c r="OZE150" s="284"/>
      <c r="OZF150" s="284"/>
      <c r="OZG150" s="284"/>
      <c r="OZH150" s="284"/>
      <c r="OZI150" s="284"/>
      <c r="OZJ150" s="284"/>
      <c r="OZK150" s="284"/>
      <c r="OZL150" s="284"/>
      <c r="OZM150" s="284"/>
      <c r="OZN150" s="284"/>
      <c r="OZO150" s="284"/>
      <c r="OZP150" s="284"/>
      <c r="OZQ150" s="284"/>
      <c r="OZR150" s="284"/>
      <c r="OZS150" s="284"/>
      <c r="OZT150" s="284"/>
      <c r="OZU150" s="284"/>
      <c r="OZV150" s="284"/>
      <c r="OZW150" s="284"/>
      <c r="OZX150" s="284"/>
      <c r="OZY150" s="284"/>
      <c r="OZZ150" s="284"/>
      <c r="PAA150" s="284"/>
      <c r="PAB150" s="284"/>
      <c r="PAC150" s="284"/>
      <c r="PAD150" s="284"/>
      <c r="PAE150" s="284"/>
      <c r="PAF150" s="284"/>
      <c r="PAG150" s="284"/>
      <c r="PAH150" s="284"/>
      <c r="PAI150" s="284"/>
      <c r="PAJ150" s="284"/>
      <c r="PAK150" s="284"/>
      <c r="PAL150" s="284"/>
      <c r="PAM150" s="284"/>
      <c r="PAN150" s="284"/>
      <c r="PAO150" s="284"/>
      <c r="PAP150" s="284"/>
      <c r="PAQ150" s="284"/>
      <c r="PAR150" s="284"/>
      <c r="PAS150" s="284"/>
      <c r="PAT150" s="284"/>
      <c r="PAU150" s="284"/>
      <c r="PAV150" s="284"/>
      <c r="PAW150" s="284"/>
      <c r="PAX150" s="284"/>
      <c r="PAY150" s="284"/>
      <c r="PAZ150" s="284"/>
      <c r="PBA150" s="284"/>
      <c r="PBB150" s="284"/>
      <c r="PBC150" s="284"/>
      <c r="PBD150" s="284"/>
      <c r="PBE150" s="284"/>
      <c r="PBF150" s="284"/>
      <c r="PBG150" s="284"/>
      <c r="PBH150" s="284"/>
      <c r="PBI150" s="284"/>
      <c r="PBJ150" s="284"/>
      <c r="PBK150" s="284"/>
      <c r="PBL150" s="284"/>
      <c r="PBM150" s="284"/>
      <c r="PBN150" s="284"/>
      <c r="PBO150" s="284"/>
      <c r="PBP150" s="284"/>
      <c r="PBQ150" s="284"/>
      <c r="PBR150" s="284"/>
      <c r="PBS150" s="284"/>
      <c r="PBT150" s="284"/>
      <c r="PBU150" s="284"/>
      <c r="PBV150" s="284"/>
      <c r="PBW150" s="284"/>
      <c r="PBX150" s="284"/>
      <c r="PBY150" s="284"/>
      <c r="PBZ150" s="284"/>
      <c r="PCA150" s="284"/>
      <c r="PCB150" s="284"/>
      <c r="PCC150" s="284"/>
      <c r="PCD150" s="284"/>
      <c r="PCE150" s="284"/>
      <c r="PCF150" s="284"/>
      <c r="PCG150" s="284"/>
      <c r="PCH150" s="284"/>
      <c r="PCI150" s="284"/>
      <c r="PCJ150" s="284"/>
      <c r="PCK150" s="284"/>
      <c r="PCL150" s="284"/>
      <c r="PCM150" s="284"/>
      <c r="PCN150" s="284"/>
      <c r="PCO150" s="284"/>
      <c r="PCP150" s="284"/>
      <c r="PCQ150" s="284"/>
      <c r="PCR150" s="284"/>
      <c r="PCS150" s="284"/>
      <c r="PCT150" s="284"/>
      <c r="PCU150" s="284"/>
      <c r="PCV150" s="284"/>
      <c r="PCW150" s="284"/>
      <c r="PCX150" s="284"/>
      <c r="PCY150" s="284"/>
      <c r="PCZ150" s="284"/>
      <c r="PDA150" s="284"/>
      <c r="PDB150" s="284"/>
      <c r="PDC150" s="284"/>
      <c r="PDD150" s="284"/>
      <c r="PDE150" s="284"/>
      <c r="PDF150" s="284"/>
      <c r="PDG150" s="284"/>
      <c r="PDH150" s="284"/>
      <c r="PDI150" s="284"/>
      <c r="PDJ150" s="284"/>
      <c r="PDK150" s="284"/>
      <c r="PDL150" s="284"/>
      <c r="PDM150" s="284"/>
      <c r="PDN150" s="284"/>
      <c r="PDO150" s="284"/>
      <c r="PDP150" s="284"/>
      <c r="PDQ150" s="284"/>
      <c r="PDR150" s="284"/>
      <c r="PDS150" s="284"/>
      <c r="PDT150" s="284"/>
      <c r="PDU150" s="284"/>
      <c r="PDV150" s="284"/>
      <c r="PDW150" s="284"/>
      <c r="PDX150" s="284"/>
      <c r="PDY150" s="284"/>
      <c r="PDZ150" s="284"/>
      <c r="PEA150" s="284"/>
      <c r="PEB150" s="284"/>
      <c r="PEC150" s="284"/>
      <c r="PED150" s="284"/>
      <c r="PEE150" s="284"/>
      <c r="PEF150" s="284"/>
      <c r="PEG150" s="284"/>
      <c r="PEH150" s="284"/>
      <c r="PEI150" s="284"/>
      <c r="PEJ150" s="284"/>
      <c r="PEK150" s="284"/>
      <c r="PEL150" s="284"/>
      <c r="PEM150" s="284"/>
      <c r="PEN150" s="284"/>
      <c r="PEO150" s="284"/>
      <c r="PEP150" s="284"/>
      <c r="PEQ150" s="284"/>
      <c r="PER150" s="284"/>
      <c r="PES150" s="284"/>
      <c r="PET150" s="284"/>
      <c r="PEU150" s="284"/>
      <c r="PEV150" s="284"/>
      <c r="PEW150" s="284"/>
      <c r="PEX150" s="284"/>
      <c r="PEY150" s="284"/>
      <c r="PEZ150" s="284"/>
      <c r="PFA150" s="284"/>
      <c r="PFB150" s="284"/>
      <c r="PFC150" s="284"/>
      <c r="PFD150" s="284"/>
      <c r="PFE150" s="284"/>
      <c r="PFF150" s="284"/>
      <c r="PFG150" s="284"/>
      <c r="PFH150" s="284"/>
      <c r="PFI150" s="284"/>
      <c r="PFJ150" s="284"/>
      <c r="PFK150" s="284"/>
      <c r="PFL150" s="284"/>
      <c r="PFM150" s="284"/>
      <c r="PFN150" s="284"/>
      <c r="PFO150" s="284"/>
      <c r="PFP150" s="284"/>
      <c r="PFQ150" s="284"/>
      <c r="PFR150" s="284"/>
      <c r="PFS150" s="284"/>
      <c r="PFT150" s="284"/>
      <c r="PFU150" s="284"/>
      <c r="PFV150" s="284"/>
      <c r="PFW150" s="284"/>
      <c r="PFX150" s="284"/>
      <c r="PFY150" s="284"/>
      <c r="PFZ150" s="284"/>
      <c r="PGA150" s="284"/>
      <c r="PGB150" s="284"/>
      <c r="PGC150" s="284"/>
      <c r="PGD150" s="284"/>
      <c r="PGE150" s="284"/>
      <c r="PGF150" s="284"/>
      <c r="PGG150" s="284"/>
      <c r="PGH150" s="284"/>
      <c r="PGI150" s="284"/>
      <c r="PGJ150" s="284"/>
      <c r="PGK150" s="284"/>
      <c r="PGL150" s="284"/>
      <c r="PGM150" s="284"/>
      <c r="PGN150" s="284"/>
      <c r="PGO150" s="284"/>
      <c r="PGP150" s="284"/>
      <c r="PGQ150" s="284"/>
      <c r="PGR150" s="284"/>
      <c r="PGS150" s="284"/>
      <c r="PGT150" s="284"/>
      <c r="PGU150" s="284"/>
      <c r="PGV150" s="284"/>
      <c r="PGW150" s="284"/>
      <c r="PGX150" s="284"/>
      <c r="PGY150" s="284"/>
      <c r="PGZ150" s="284"/>
      <c r="PHA150" s="284"/>
      <c r="PHB150" s="284"/>
      <c r="PHC150" s="284"/>
      <c r="PHD150" s="284"/>
      <c r="PHE150" s="284"/>
      <c r="PHF150" s="284"/>
      <c r="PHG150" s="284"/>
      <c r="PHH150" s="284"/>
      <c r="PHI150" s="284"/>
      <c r="PHJ150" s="284"/>
      <c r="PHK150" s="284"/>
      <c r="PHL150" s="284"/>
      <c r="PHM150" s="284"/>
      <c r="PHN150" s="284"/>
      <c r="PHO150" s="284"/>
      <c r="PHP150" s="284"/>
      <c r="PHQ150" s="284"/>
      <c r="PHR150" s="284"/>
      <c r="PHS150" s="284"/>
      <c r="PHT150" s="284"/>
      <c r="PHU150" s="284"/>
      <c r="PHV150" s="284"/>
      <c r="PHW150" s="284"/>
      <c r="PHX150" s="284"/>
      <c r="PHY150" s="284"/>
      <c r="PHZ150" s="284"/>
      <c r="PIA150" s="284"/>
      <c r="PIB150" s="284"/>
      <c r="PIC150" s="284"/>
      <c r="PID150" s="284"/>
      <c r="PIE150" s="284"/>
      <c r="PIF150" s="284"/>
      <c r="PIG150" s="284"/>
      <c r="PIH150" s="284"/>
      <c r="PII150" s="284"/>
      <c r="PIJ150" s="284"/>
      <c r="PIK150" s="284"/>
      <c r="PIL150" s="284"/>
      <c r="PIM150" s="284"/>
      <c r="PIN150" s="284"/>
      <c r="PIO150" s="284"/>
      <c r="PIP150" s="284"/>
      <c r="PIQ150" s="284"/>
      <c r="PIR150" s="284"/>
      <c r="PIS150" s="284"/>
      <c r="PIT150" s="284"/>
      <c r="PIU150" s="284"/>
      <c r="PIV150" s="284"/>
      <c r="PIW150" s="284"/>
      <c r="PIX150" s="284"/>
      <c r="PIY150" s="284"/>
      <c r="PIZ150" s="284"/>
      <c r="PJA150" s="284"/>
      <c r="PJB150" s="284"/>
      <c r="PJC150" s="284"/>
      <c r="PJD150" s="284"/>
      <c r="PJE150" s="284"/>
      <c r="PJF150" s="284"/>
      <c r="PJG150" s="284"/>
      <c r="PJH150" s="284"/>
      <c r="PJI150" s="284"/>
      <c r="PJJ150" s="284"/>
      <c r="PJK150" s="284"/>
      <c r="PJL150" s="284"/>
      <c r="PJM150" s="284"/>
      <c r="PJN150" s="284"/>
      <c r="PJO150" s="284"/>
      <c r="PJP150" s="284"/>
      <c r="PJQ150" s="284"/>
      <c r="PJR150" s="284"/>
      <c r="PJS150" s="284"/>
      <c r="PJT150" s="284"/>
      <c r="PJU150" s="284"/>
      <c r="PJV150" s="284"/>
      <c r="PJW150" s="284"/>
      <c r="PJX150" s="284"/>
      <c r="PJY150" s="284"/>
      <c r="PJZ150" s="284"/>
      <c r="PKA150" s="284"/>
      <c r="PKB150" s="284"/>
      <c r="PKC150" s="284"/>
      <c r="PKD150" s="284"/>
      <c r="PKE150" s="284"/>
      <c r="PKF150" s="284"/>
      <c r="PKG150" s="284"/>
      <c r="PKH150" s="284"/>
      <c r="PKI150" s="284"/>
      <c r="PKJ150" s="284"/>
      <c r="PKK150" s="284"/>
      <c r="PKL150" s="284"/>
      <c r="PKM150" s="284"/>
      <c r="PKN150" s="284"/>
      <c r="PKO150" s="284"/>
      <c r="PKP150" s="284"/>
      <c r="PKQ150" s="284"/>
      <c r="PKR150" s="284"/>
      <c r="PKS150" s="284"/>
      <c r="PKT150" s="284"/>
      <c r="PKU150" s="284"/>
      <c r="PKV150" s="284"/>
      <c r="PKW150" s="284"/>
      <c r="PKX150" s="284"/>
      <c r="PKY150" s="284"/>
      <c r="PKZ150" s="284"/>
      <c r="PLA150" s="284"/>
      <c r="PLB150" s="284"/>
      <c r="PLC150" s="284"/>
      <c r="PLD150" s="284"/>
      <c r="PLE150" s="284"/>
      <c r="PLF150" s="284"/>
      <c r="PLG150" s="284"/>
      <c r="PLH150" s="284"/>
      <c r="PLI150" s="284"/>
      <c r="PLJ150" s="284"/>
      <c r="PLK150" s="284"/>
      <c r="PLL150" s="284"/>
      <c r="PLM150" s="284"/>
      <c r="PLN150" s="284"/>
      <c r="PLO150" s="284"/>
      <c r="PLP150" s="284"/>
      <c r="PLQ150" s="284"/>
      <c r="PLR150" s="284"/>
      <c r="PLS150" s="284"/>
      <c r="PLT150" s="284"/>
      <c r="PLU150" s="284"/>
      <c r="PLV150" s="284"/>
      <c r="PLW150" s="284"/>
      <c r="PLX150" s="284"/>
      <c r="PLY150" s="284"/>
      <c r="PLZ150" s="284"/>
      <c r="PMA150" s="284"/>
      <c r="PMB150" s="284"/>
      <c r="PMC150" s="284"/>
      <c r="PMD150" s="284"/>
      <c r="PME150" s="284"/>
      <c r="PMF150" s="284"/>
      <c r="PMG150" s="284"/>
      <c r="PMH150" s="284"/>
      <c r="PMI150" s="284"/>
      <c r="PMJ150" s="284"/>
      <c r="PMK150" s="284"/>
      <c r="PML150" s="284"/>
      <c r="PMM150" s="284"/>
      <c r="PMN150" s="284"/>
      <c r="PMO150" s="284"/>
      <c r="PMP150" s="284"/>
      <c r="PMQ150" s="284"/>
      <c r="PMR150" s="284"/>
      <c r="PMS150" s="284"/>
      <c r="PMT150" s="284"/>
      <c r="PMU150" s="284"/>
      <c r="PMV150" s="284"/>
      <c r="PMW150" s="284"/>
      <c r="PMX150" s="284"/>
      <c r="PMY150" s="284"/>
      <c r="PMZ150" s="284"/>
      <c r="PNA150" s="284"/>
      <c r="PNB150" s="284"/>
      <c r="PNC150" s="284"/>
      <c r="PND150" s="284"/>
      <c r="PNE150" s="284"/>
      <c r="PNF150" s="284"/>
      <c r="PNG150" s="284"/>
      <c r="PNH150" s="284"/>
      <c r="PNI150" s="284"/>
      <c r="PNJ150" s="284"/>
      <c r="PNK150" s="284"/>
      <c r="PNL150" s="284"/>
      <c r="PNM150" s="284"/>
      <c r="PNN150" s="284"/>
      <c r="PNO150" s="284"/>
      <c r="PNP150" s="284"/>
      <c r="PNQ150" s="284"/>
      <c r="PNR150" s="284"/>
      <c r="PNS150" s="284"/>
      <c r="PNT150" s="284"/>
      <c r="PNU150" s="284"/>
      <c r="PNV150" s="284"/>
      <c r="PNW150" s="284"/>
      <c r="PNX150" s="284"/>
      <c r="PNY150" s="284"/>
      <c r="PNZ150" s="284"/>
      <c r="POA150" s="284"/>
      <c r="POB150" s="284"/>
      <c r="POC150" s="284"/>
      <c r="POD150" s="284"/>
      <c r="POE150" s="284"/>
      <c r="POF150" s="284"/>
      <c r="POG150" s="284"/>
      <c r="POH150" s="284"/>
      <c r="POI150" s="284"/>
      <c r="POJ150" s="284"/>
      <c r="POK150" s="284"/>
      <c r="POL150" s="284"/>
      <c r="POM150" s="284"/>
      <c r="PON150" s="284"/>
      <c r="POO150" s="284"/>
      <c r="POP150" s="284"/>
      <c r="POQ150" s="284"/>
      <c r="POR150" s="284"/>
      <c r="POS150" s="284"/>
      <c r="POT150" s="284"/>
      <c r="POU150" s="284"/>
      <c r="POV150" s="284"/>
      <c r="POW150" s="284"/>
      <c r="POX150" s="284"/>
      <c r="POY150" s="284"/>
      <c r="POZ150" s="284"/>
      <c r="PPA150" s="284"/>
      <c r="PPB150" s="284"/>
      <c r="PPC150" s="284"/>
      <c r="PPD150" s="284"/>
      <c r="PPE150" s="284"/>
      <c r="PPF150" s="284"/>
      <c r="PPG150" s="284"/>
      <c r="PPH150" s="284"/>
      <c r="PPI150" s="284"/>
      <c r="PPJ150" s="284"/>
      <c r="PPK150" s="284"/>
      <c r="PPL150" s="284"/>
      <c r="PPM150" s="284"/>
      <c r="PPN150" s="284"/>
      <c r="PPO150" s="284"/>
      <c r="PPP150" s="284"/>
      <c r="PPQ150" s="284"/>
      <c r="PPR150" s="284"/>
      <c r="PPS150" s="284"/>
      <c r="PPT150" s="284"/>
      <c r="PPU150" s="284"/>
      <c r="PPV150" s="284"/>
      <c r="PPW150" s="284"/>
      <c r="PPX150" s="284"/>
      <c r="PPY150" s="284"/>
      <c r="PPZ150" s="284"/>
      <c r="PQA150" s="284"/>
      <c r="PQB150" s="284"/>
      <c r="PQC150" s="284"/>
      <c r="PQD150" s="284"/>
      <c r="PQE150" s="284"/>
      <c r="PQF150" s="284"/>
      <c r="PQG150" s="284"/>
      <c r="PQH150" s="284"/>
      <c r="PQI150" s="284"/>
      <c r="PQJ150" s="284"/>
      <c r="PQK150" s="284"/>
      <c r="PQL150" s="284"/>
      <c r="PQM150" s="284"/>
      <c r="PQN150" s="284"/>
      <c r="PQO150" s="284"/>
      <c r="PQP150" s="284"/>
      <c r="PQQ150" s="284"/>
      <c r="PQR150" s="284"/>
      <c r="PQS150" s="284"/>
      <c r="PQT150" s="284"/>
      <c r="PQU150" s="284"/>
      <c r="PQV150" s="284"/>
      <c r="PQW150" s="284"/>
      <c r="PQX150" s="284"/>
      <c r="PQY150" s="284"/>
      <c r="PQZ150" s="284"/>
      <c r="PRA150" s="284"/>
      <c r="PRB150" s="284"/>
      <c r="PRC150" s="284"/>
      <c r="PRD150" s="284"/>
      <c r="PRE150" s="284"/>
      <c r="PRF150" s="284"/>
      <c r="PRG150" s="284"/>
      <c r="PRH150" s="284"/>
      <c r="PRI150" s="284"/>
      <c r="PRJ150" s="284"/>
      <c r="PRK150" s="284"/>
      <c r="PRL150" s="284"/>
      <c r="PRM150" s="284"/>
      <c r="PRN150" s="284"/>
      <c r="PRO150" s="284"/>
      <c r="PRP150" s="284"/>
      <c r="PRQ150" s="284"/>
      <c r="PRR150" s="284"/>
      <c r="PRS150" s="284"/>
      <c r="PRT150" s="284"/>
      <c r="PRU150" s="284"/>
      <c r="PRV150" s="284"/>
      <c r="PRW150" s="284"/>
      <c r="PRX150" s="284"/>
      <c r="PRY150" s="284"/>
      <c r="PRZ150" s="284"/>
      <c r="PSA150" s="284"/>
      <c r="PSB150" s="284"/>
      <c r="PSC150" s="284"/>
      <c r="PSD150" s="284"/>
      <c r="PSE150" s="284"/>
      <c r="PSF150" s="284"/>
      <c r="PSG150" s="284"/>
      <c r="PSH150" s="284"/>
      <c r="PSI150" s="284"/>
      <c r="PSJ150" s="284"/>
      <c r="PSK150" s="284"/>
      <c r="PSL150" s="284"/>
      <c r="PSM150" s="284"/>
      <c r="PSN150" s="284"/>
      <c r="PSO150" s="284"/>
      <c r="PSP150" s="284"/>
      <c r="PSQ150" s="284"/>
      <c r="PSR150" s="284"/>
      <c r="PSS150" s="284"/>
      <c r="PST150" s="284"/>
      <c r="PSU150" s="284"/>
      <c r="PSV150" s="284"/>
      <c r="PSW150" s="284"/>
      <c r="PSX150" s="284"/>
      <c r="PSY150" s="284"/>
      <c r="PSZ150" s="284"/>
      <c r="PTA150" s="284"/>
      <c r="PTB150" s="284"/>
      <c r="PTC150" s="284"/>
      <c r="PTD150" s="284"/>
      <c r="PTE150" s="284"/>
      <c r="PTF150" s="284"/>
      <c r="PTG150" s="284"/>
      <c r="PTH150" s="284"/>
      <c r="PTI150" s="284"/>
      <c r="PTJ150" s="284"/>
      <c r="PTK150" s="284"/>
      <c r="PTL150" s="284"/>
      <c r="PTM150" s="284"/>
      <c r="PTN150" s="284"/>
      <c r="PTO150" s="284"/>
      <c r="PTP150" s="284"/>
      <c r="PTQ150" s="284"/>
      <c r="PTR150" s="284"/>
      <c r="PTS150" s="284"/>
      <c r="PTT150" s="284"/>
      <c r="PTU150" s="284"/>
      <c r="PTV150" s="284"/>
      <c r="PTW150" s="284"/>
      <c r="PTX150" s="284"/>
      <c r="PTY150" s="284"/>
      <c r="PTZ150" s="284"/>
      <c r="PUA150" s="284"/>
      <c r="PUB150" s="284"/>
      <c r="PUC150" s="284"/>
      <c r="PUD150" s="284"/>
      <c r="PUE150" s="284"/>
      <c r="PUF150" s="284"/>
      <c r="PUG150" s="284"/>
      <c r="PUH150" s="284"/>
      <c r="PUI150" s="284"/>
      <c r="PUJ150" s="284"/>
      <c r="PUK150" s="284"/>
      <c r="PUL150" s="284"/>
      <c r="PUM150" s="284"/>
      <c r="PUN150" s="284"/>
      <c r="PUO150" s="284"/>
      <c r="PUP150" s="284"/>
      <c r="PUQ150" s="284"/>
      <c r="PUR150" s="284"/>
      <c r="PUS150" s="284"/>
      <c r="PUT150" s="284"/>
      <c r="PUU150" s="284"/>
      <c r="PUV150" s="284"/>
      <c r="PUW150" s="284"/>
      <c r="PUX150" s="284"/>
      <c r="PUY150" s="284"/>
      <c r="PUZ150" s="284"/>
      <c r="PVA150" s="284"/>
      <c r="PVB150" s="284"/>
      <c r="PVC150" s="284"/>
      <c r="PVD150" s="284"/>
      <c r="PVE150" s="284"/>
      <c r="PVF150" s="284"/>
      <c r="PVG150" s="284"/>
      <c r="PVH150" s="284"/>
      <c r="PVI150" s="284"/>
      <c r="PVJ150" s="284"/>
      <c r="PVK150" s="284"/>
      <c r="PVL150" s="284"/>
      <c r="PVM150" s="284"/>
      <c r="PVN150" s="284"/>
      <c r="PVO150" s="284"/>
      <c r="PVP150" s="284"/>
      <c r="PVQ150" s="284"/>
      <c r="PVR150" s="284"/>
      <c r="PVS150" s="284"/>
      <c r="PVT150" s="284"/>
      <c r="PVU150" s="284"/>
      <c r="PVV150" s="284"/>
      <c r="PVW150" s="284"/>
      <c r="PVX150" s="284"/>
      <c r="PVY150" s="284"/>
      <c r="PVZ150" s="284"/>
      <c r="PWA150" s="284"/>
      <c r="PWB150" s="284"/>
      <c r="PWC150" s="284"/>
      <c r="PWD150" s="284"/>
      <c r="PWE150" s="284"/>
      <c r="PWF150" s="284"/>
      <c r="PWG150" s="284"/>
      <c r="PWH150" s="284"/>
      <c r="PWI150" s="284"/>
      <c r="PWJ150" s="284"/>
      <c r="PWK150" s="284"/>
      <c r="PWL150" s="284"/>
      <c r="PWM150" s="284"/>
      <c r="PWN150" s="284"/>
      <c r="PWO150" s="284"/>
      <c r="PWP150" s="284"/>
      <c r="PWQ150" s="284"/>
      <c r="PWR150" s="284"/>
      <c r="PWS150" s="284"/>
      <c r="PWT150" s="284"/>
      <c r="PWU150" s="284"/>
      <c r="PWV150" s="284"/>
      <c r="PWW150" s="284"/>
      <c r="PWX150" s="284"/>
      <c r="PWY150" s="284"/>
      <c r="PWZ150" s="284"/>
      <c r="PXA150" s="284"/>
      <c r="PXB150" s="284"/>
      <c r="PXC150" s="284"/>
      <c r="PXD150" s="284"/>
      <c r="PXE150" s="284"/>
      <c r="PXF150" s="284"/>
      <c r="PXG150" s="284"/>
      <c r="PXH150" s="284"/>
      <c r="PXI150" s="284"/>
      <c r="PXJ150" s="284"/>
      <c r="PXK150" s="284"/>
      <c r="PXL150" s="284"/>
      <c r="PXM150" s="284"/>
      <c r="PXN150" s="284"/>
      <c r="PXO150" s="284"/>
      <c r="PXP150" s="284"/>
      <c r="PXQ150" s="284"/>
      <c r="PXR150" s="284"/>
      <c r="PXS150" s="284"/>
      <c r="PXT150" s="284"/>
      <c r="PXU150" s="284"/>
      <c r="PXV150" s="284"/>
      <c r="PXW150" s="284"/>
      <c r="PXX150" s="284"/>
      <c r="PXY150" s="284"/>
      <c r="PXZ150" s="284"/>
      <c r="PYA150" s="284"/>
      <c r="PYB150" s="284"/>
      <c r="PYC150" s="284"/>
      <c r="PYD150" s="284"/>
      <c r="PYE150" s="284"/>
      <c r="PYF150" s="284"/>
      <c r="PYG150" s="284"/>
      <c r="PYH150" s="284"/>
      <c r="PYI150" s="284"/>
      <c r="PYJ150" s="284"/>
      <c r="PYK150" s="284"/>
      <c r="PYL150" s="284"/>
      <c r="PYM150" s="284"/>
      <c r="PYN150" s="284"/>
      <c r="PYO150" s="284"/>
      <c r="PYP150" s="284"/>
      <c r="PYQ150" s="284"/>
      <c r="PYR150" s="284"/>
      <c r="PYS150" s="284"/>
      <c r="PYT150" s="284"/>
      <c r="PYU150" s="284"/>
      <c r="PYV150" s="284"/>
      <c r="PYW150" s="284"/>
      <c r="PYX150" s="284"/>
      <c r="PYY150" s="284"/>
      <c r="PYZ150" s="284"/>
      <c r="PZA150" s="284"/>
      <c r="PZB150" s="284"/>
      <c r="PZC150" s="284"/>
      <c r="PZD150" s="284"/>
      <c r="PZE150" s="284"/>
      <c r="PZF150" s="284"/>
      <c r="PZG150" s="284"/>
      <c r="PZH150" s="284"/>
      <c r="PZI150" s="284"/>
      <c r="PZJ150" s="284"/>
      <c r="PZK150" s="284"/>
      <c r="PZL150" s="284"/>
      <c r="PZM150" s="284"/>
      <c r="PZN150" s="284"/>
      <c r="PZO150" s="284"/>
      <c r="PZP150" s="284"/>
      <c r="PZQ150" s="284"/>
      <c r="PZR150" s="284"/>
      <c r="PZS150" s="284"/>
      <c r="PZT150" s="284"/>
      <c r="PZU150" s="284"/>
      <c r="PZV150" s="284"/>
      <c r="PZW150" s="284"/>
      <c r="PZX150" s="284"/>
      <c r="PZY150" s="284"/>
      <c r="PZZ150" s="284"/>
      <c r="QAA150" s="284"/>
      <c r="QAB150" s="284"/>
      <c r="QAC150" s="284"/>
      <c r="QAD150" s="284"/>
      <c r="QAE150" s="284"/>
      <c r="QAF150" s="284"/>
      <c r="QAG150" s="284"/>
      <c r="QAH150" s="284"/>
      <c r="QAI150" s="284"/>
      <c r="QAJ150" s="284"/>
      <c r="QAK150" s="284"/>
      <c r="QAL150" s="284"/>
      <c r="QAM150" s="284"/>
      <c r="QAN150" s="284"/>
      <c r="QAO150" s="284"/>
      <c r="QAP150" s="284"/>
      <c r="QAQ150" s="284"/>
      <c r="QAR150" s="284"/>
      <c r="QAS150" s="284"/>
      <c r="QAT150" s="284"/>
      <c r="QAU150" s="284"/>
      <c r="QAV150" s="284"/>
      <c r="QAW150" s="284"/>
      <c r="QAX150" s="284"/>
      <c r="QAY150" s="284"/>
      <c r="QAZ150" s="284"/>
      <c r="QBA150" s="284"/>
      <c r="QBB150" s="284"/>
      <c r="QBC150" s="284"/>
      <c r="QBD150" s="284"/>
      <c r="QBE150" s="284"/>
      <c r="QBF150" s="284"/>
      <c r="QBG150" s="284"/>
      <c r="QBH150" s="284"/>
      <c r="QBI150" s="284"/>
      <c r="QBJ150" s="284"/>
      <c r="QBK150" s="284"/>
      <c r="QBL150" s="284"/>
      <c r="QBM150" s="284"/>
      <c r="QBN150" s="284"/>
      <c r="QBO150" s="284"/>
      <c r="QBP150" s="284"/>
      <c r="QBQ150" s="284"/>
      <c r="QBR150" s="284"/>
      <c r="QBS150" s="284"/>
      <c r="QBT150" s="284"/>
      <c r="QBU150" s="284"/>
      <c r="QBV150" s="284"/>
      <c r="QBW150" s="284"/>
      <c r="QBX150" s="284"/>
      <c r="QBY150" s="284"/>
      <c r="QBZ150" s="284"/>
      <c r="QCA150" s="284"/>
      <c r="QCB150" s="284"/>
      <c r="QCC150" s="284"/>
      <c r="QCD150" s="284"/>
      <c r="QCE150" s="284"/>
      <c r="QCF150" s="284"/>
      <c r="QCG150" s="284"/>
      <c r="QCH150" s="284"/>
      <c r="QCI150" s="284"/>
      <c r="QCJ150" s="284"/>
      <c r="QCK150" s="284"/>
      <c r="QCL150" s="284"/>
      <c r="QCM150" s="284"/>
      <c r="QCN150" s="284"/>
      <c r="QCO150" s="284"/>
      <c r="QCP150" s="284"/>
      <c r="QCQ150" s="284"/>
      <c r="QCR150" s="284"/>
      <c r="QCS150" s="284"/>
      <c r="QCT150" s="284"/>
      <c r="QCU150" s="284"/>
      <c r="QCV150" s="284"/>
      <c r="QCW150" s="284"/>
      <c r="QCX150" s="284"/>
      <c r="QCY150" s="284"/>
      <c r="QCZ150" s="284"/>
      <c r="QDA150" s="284"/>
      <c r="QDB150" s="284"/>
      <c r="QDC150" s="284"/>
      <c r="QDD150" s="284"/>
      <c r="QDE150" s="284"/>
      <c r="QDF150" s="284"/>
      <c r="QDG150" s="284"/>
      <c r="QDH150" s="284"/>
      <c r="QDI150" s="284"/>
      <c r="QDJ150" s="284"/>
      <c r="QDK150" s="284"/>
      <c r="QDL150" s="284"/>
      <c r="QDM150" s="284"/>
      <c r="QDN150" s="284"/>
      <c r="QDO150" s="284"/>
      <c r="QDP150" s="284"/>
      <c r="QDQ150" s="284"/>
      <c r="QDR150" s="284"/>
      <c r="QDS150" s="284"/>
      <c r="QDT150" s="284"/>
      <c r="QDU150" s="284"/>
      <c r="QDV150" s="284"/>
      <c r="QDW150" s="284"/>
      <c r="QDX150" s="284"/>
      <c r="QDY150" s="284"/>
      <c r="QDZ150" s="284"/>
      <c r="QEA150" s="284"/>
      <c r="QEB150" s="284"/>
      <c r="QEC150" s="284"/>
      <c r="QED150" s="284"/>
      <c r="QEE150" s="284"/>
      <c r="QEF150" s="284"/>
      <c r="QEG150" s="284"/>
      <c r="QEH150" s="284"/>
      <c r="QEI150" s="284"/>
      <c r="QEJ150" s="284"/>
      <c r="QEK150" s="284"/>
      <c r="QEL150" s="284"/>
      <c r="QEM150" s="284"/>
      <c r="QEN150" s="284"/>
      <c r="QEO150" s="284"/>
      <c r="QEP150" s="284"/>
      <c r="QEQ150" s="284"/>
      <c r="QER150" s="284"/>
      <c r="QES150" s="284"/>
      <c r="QET150" s="284"/>
      <c r="QEU150" s="284"/>
      <c r="QEV150" s="284"/>
      <c r="QEW150" s="284"/>
      <c r="QEX150" s="284"/>
      <c r="QEY150" s="284"/>
      <c r="QEZ150" s="284"/>
      <c r="QFA150" s="284"/>
      <c r="QFB150" s="284"/>
      <c r="QFC150" s="284"/>
      <c r="QFD150" s="284"/>
      <c r="QFE150" s="284"/>
      <c r="QFF150" s="284"/>
      <c r="QFG150" s="284"/>
      <c r="QFH150" s="284"/>
      <c r="QFI150" s="284"/>
      <c r="QFJ150" s="284"/>
      <c r="QFK150" s="284"/>
      <c r="QFL150" s="284"/>
      <c r="QFM150" s="284"/>
      <c r="QFN150" s="284"/>
      <c r="QFO150" s="284"/>
      <c r="QFP150" s="284"/>
      <c r="QFQ150" s="284"/>
      <c r="QFR150" s="284"/>
      <c r="QFS150" s="284"/>
      <c r="QFT150" s="284"/>
      <c r="QFU150" s="284"/>
      <c r="QFV150" s="284"/>
      <c r="QFW150" s="284"/>
      <c r="QFX150" s="284"/>
      <c r="QFY150" s="284"/>
      <c r="QFZ150" s="284"/>
      <c r="QGA150" s="284"/>
      <c r="QGB150" s="284"/>
      <c r="QGC150" s="284"/>
      <c r="QGD150" s="284"/>
      <c r="QGE150" s="284"/>
      <c r="QGF150" s="284"/>
      <c r="QGG150" s="284"/>
      <c r="QGH150" s="284"/>
      <c r="QGI150" s="284"/>
      <c r="QGJ150" s="284"/>
      <c r="QGK150" s="284"/>
      <c r="QGL150" s="284"/>
      <c r="QGM150" s="284"/>
      <c r="QGN150" s="284"/>
      <c r="QGO150" s="284"/>
      <c r="QGP150" s="284"/>
      <c r="QGQ150" s="284"/>
      <c r="QGR150" s="284"/>
      <c r="QGS150" s="284"/>
      <c r="QGT150" s="284"/>
      <c r="QGU150" s="284"/>
      <c r="QGV150" s="284"/>
      <c r="QGW150" s="284"/>
      <c r="QGX150" s="284"/>
      <c r="QGY150" s="284"/>
      <c r="QGZ150" s="284"/>
      <c r="QHA150" s="284"/>
      <c r="QHB150" s="284"/>
      <c r="QHC150" s="284"/>
      <c r="QHD150" s="284"/>
      <c r="QHE150" s="284"/>
      <c r="QHF150" s="284"/>
      <c r="QHG150" s="284"/>
      <c r="QHH150" s="284"/>
      <c r="QHI150" s="284"/>
      <c r="QHJ150" s="284"/>
      <c r="QHK150" s="284"/>
      <c r="QHL150" s="284"/>
      <c r="QHM150" s="284"/>
      <c r="QHN150" s="284"/>
      <c r="QHO150" s="284"/>
      <c r="QHP150" s="284"/>
      <c r="QHQ150" s="284"/>
      <c r="QHR150" s="284"/>
      <c r="QHS150" s="284"/>
      <c r="QHT150" s="284"/>
      <c r="QHU150" s="284"/>
      <c r="QHV150" s="284"/>
      <c r="QHW150" s="284"/>
      <c r="QHX150" s="284"/>
      <c r="QHY150" s="284"/>
      <c r="QHZ150" s="284"/>
      <c r="QIA150" s="284"/>
      <c r="QIB150" s="284"/>
      <c r="QIC150" s="284"/>
      <c r="QID150" s="284"/>
      <c r="QIE150" s="284"/>
      <c r="QIF150" s="284"/>
      <c r="QIG150" s="284"/>
      <c r="QIH150" s="284"/>
      <c r="QII150" s="284"/>
      <c r="QIJ150" s="284"/>
      <c r="QIK150" s="284"/>
      <c r="QIL150" s="284"/>
      <c r="QIM150" s="284"/>
      <c r="QIN150" s="284"/>
      <c r="QIO150" s="284"/>
      <c r="QIP150" s="284"/>
      <c r="QIQ150" s="284"/>
      <c r="QIR150" s="284"/>
      <c r="QIS150" s="284"/>
      <c r="QIT150" s="284"/>
      <c r="QIU150" s="284"/>
      <c r="QIV150" s="284"/>
      <c r="QIW150" s="284"/>
      <c r="QIX150" s="284"/>
      <c r="QIY150" s="284"/>
      <c r="QIZ150" s="284"/>
      <c r="QJA150" s="284"/>
      <c r="QJB150" s="284"/>
      <c r="QJC150" s="284"/>
      <c r="QJD150" s="284"/>
      <c r="QJE150" s="284"/>
      <c r="QJF150" s="284"/>
      <c r="QJG150" s="284"/>
      <c r="QJH150" s="284"/>
      <c r="QJI150" s="284"/>
      <c r="QJJ150" s="284"/>
      <c r="QJK150" s="284"/>
      <c r="QJL150" s="284"/>
      <c r="QJM150" s="284"/>
      <c r="QJN150" s="284"/>
      <c r="QJO150" s="284"/>
      <c r="QJP150" s="284"/>
      <c r="QJQ150" s="284"/>
      <c r="QJR150" s="284"/>
      <c r="QJS150" s="284"/>
      <c r="QJT150" s="284"/>
      <c r="QJU150" s="284"/>
      <c r="QJV150" s="284"/>
      <c r="QJW150" s="284"/>
      <c r="QJX150" s="284"/>
      <c r="QJY150" s="284"/>
      <c r="QJZ150" s="284"/>
      <c r="QKA150" s="284"/>
      <c r="QKB150" s="284"/>
      <c r="QKC150" s="284"/>
      <c r="QKD150" s="284"/>
      <c r="QKE150" s="284"/>
      <c r="QKF150" s="284"/>
      <c r="QKG150" s="284"/>
      <c r="QKH150" s="284"/>
      <c r="QKI150" s="284"/>
      <c r="QKJ150" s="284"/>
      <c r="QKK150" s="284"/>
      <c r="QKL150" s="284"/>
      <c r="QKM150" s="284"/>
      <c r="QKN150" s="284"/>
      <c r="QKO150" s="284"/>
      <c r="QKP150" s="284"/>
      <c r="QKQ150" s="284"/>
      <c r="QKR150" s="284"/>
      <c r="QKS150" s="284"/>
      <c r="QKT150" s="284"/>
      <c r="QKU150" s="284"/>
      <c r="QKV150" s="284"/>
      <c r="QKW150" s="284"/>
      <c r="QKX150" s="284"/>
      <c r="QKY150" s="284"/>
      <c r="QKZ150" s="284"/>
      <c r="QLA150" s="284"/>
      <c r="QLB150" s="284"/>
      <c r="QLC150" s="284"/>
      <c r="QLD150" s="284"/>
      <c r="QLE150" s="284"/>
      <c r="QLF150" s="284"/>
      <c r="QLG150" s="284"/>
      <c r="QLH150" s="284"/>
      <c r="QLI150" s="284"/>
      <c r="QLJ150" s="284"/>
      <c r="QLK150" s="284"/>
      <c r="QLL150" s="284"/>
      <c r="QLM150" s="284"/>
      <c r="QLN150" s="284"/>
      <c r="QLO150" s="284"/>
      <c r="QLP150" s="284"/>
      <c r="QLQ150" s="284"/>
      <c r="QLR150" s="284"/>
      <c r="QLS150" s="284"/>
      <c r="QLT150" s="284"/>
      <c r="QLU150" s="284"/>
      <c r="QLV150" s="284"/>
      <c r="QLW150" s="284"/>
      <c r="QLX150" s="284"/>
      <c r="QLY150" s="284"/>
      <c r="QLZ150" s="284"/>
      <c r="QMA150" s="284"/>
      <c r="QMB150" s="284"/>
      <c r="QMC150" s="284"/>
      <c r="QMD150" s="284"/>
      <c r="QME150" s="284"/>
      <c r="QMF150" s="284"/>
      <c r="QMG150" s="284"/>
      <c r="QMH150" s="284"/>
      <c r="QMI150" s="284"/>
      <c r="QMJ150" s="284"/>
      <c r="QMK150" s="284"/>
      <c r="QML150" s="284"/>
      <c r="QMM150" s="284"/>
      <c r="QMN150" s="284"/>
      <c r="QMO150" s="284"/>
      <c r="QMP150" s="284"/>
      <c r="QMQ150" s="284"/>
      <c r="QMR150" s="284"/>
      <c r="QMS150" s="284"/>
      <c r="QMT150" s="284"/>
      <c r="QMU150" s="284"/>
      <c r="QMV150" s="284"/>
      <c r="QMW150" s="284"/>
      <c r="QMX150" s="284"/>
      <c r="QMY150" s="284"/>
      <c r="QMZ150" s="284"/>
      <c r="QNA150" s="284"/>
      <c r="QNB150" s="284"/>
      <c r="QNC150" s="284"/>
      <c r="QND150" s="284"/>
      <c r="QNE150" s="284"/>
      <c r="QNF150" s="284"/>
      <c r="QNG150" s="284"/>
      <c r="QNH150" s="284"/>
      <c r="QNI150" s="284"/>
      <c r="QNJ150" s="284"/>
      <c r="QNK150" s="284"/>
      <c r="QNL150" s="284"/>
      <c r="QNM150" s="284"/>
      <c r="QNN150" s="284"/>
      <c r="QNO150" s="284"/>
      <c r="QNP150" s="284"/>
      <c r="QNQ150" s="284"/>
      <c r="QNR150" s="284"/>
      <c r="QNS150" s="284"/>
      <c r="QNT150" s="284"/>
      <c r="QNU150" s="284"/>
      <c r="QNV150" s="284"/>
      <c r="QNW150" s="284"/>
      <c r="QNX150" s="284"/>
      <c r="QNY150" s="284"/>
      <c r="QNZ150" s="284"/>
      <c r="QOA150" s="284"/>
      <c r="QOB150" s="284"/>
      <c r="QOC150" s="284"/>
      <c r="QOD150" s="284"/>
      <c r="QOE150" s="284"/>
      <c r="QOF150" s="284"/>
      <c r="QOG150" s="284"/>
      <c r="QOH150" s="284"/>
      <c r="QOI150" s="284"/>
      <c r="QOJ150" s="284"/>
      <c r="QOK150" s="284"/>
      <c r="QOL150" s="284"/>
      <c r="QOM150" s="284"/>
      <c r="QON150" s="284"/>
      <c r="QOO150" s="284"/>
      <c r="QOP150" s="284"/>
      <c r="QOQ150" s="284"/>
      <c r="QOR150" s="284"/>
      <c r="QOS150" s="284"/>
      <c r="QOT150" s="284"/>
      <c r="QOU150" s="284"/>
      <c r="QOV150" s="284"/>
      <c r="QOW150" s="284"/>
      <c r="QOX150" s="284"/>
      <c r="QOY150" s="284"/>
      <c r="QOZ150" s="284"/>
      <c r="QPA150" s="284"/>
      <c r="QPB150" s="284"/>
      <c r="QPC150" s="284"/>
      <c r="QPD150" s="284"/>
      <c r="QPE150" s="284"/>
      <c r="QPF150" s="284"/>
      <c r="QPG150" s="284"/>
      <c r="QPH150" s="284"/>
      <c r="QPI150" s="284"/>
      <c r="QPJ150" s="284"/>
      <c r="QPK150" s="284"/>
      <c r="QPL150" s="284"/>
      <c r="QPM150" s="284"/>
      <c r="QPN150" s="284"/>
      <c r="QPO150" s="284"/>
      <c r="QPP150" s="284"/>
      <c r="QPQ150" s="284"/>
      <c r="QPR150" s="284"/>
      <c r="QPS150" s="284"/>
      <c r="QPT150" s="284"/>
      <c r="QPU150" s="284"/>
      <c r="QPV150" s="284"/>
      <c r="QPW150" s="284"/>
      <c r="QPX150" s="284"/>
      <c r="QPY150" s="284"/>
      <c r="QPZ150" s="284"/>
      <c r="QQA150" s="284"/>
      <c r="QQB150" s="284"/>
      <c r="QQC150" s="284"/>
      <c r="QQD150" s="284"/>
      <c r="QQE150" s="284"/>
      <c r="QQF150" s="284"/>
      <c r="QQG150" s="284"/>
      <c r="QQH150" s="284"/>
      <c r="QQI150" s="284"/>
      <c r="QQJ150" s="284"/>
      <c r="QQK150" s="284"/>
      <c r="QQL150" s="284"/>
      <c r="QQM150" s="284"/>
      <c r="QQN150" s="284"/>
      <c r="QQO150" s="284"/>
      <c r="QQP150" s="284"/>
      <c r="QQQ150" s="284"/>
      <c r="QQR150" s="284"/>
      <c r="QQS150" s="284"/>
      <c r="QQT150" s="284"/>
      <c r="QQU150" s="284"/>
      <c r="QQV150" s="284"/>
      <c r="QQW150" s="284"/>
      <c r="QQX150" s="284"/>
      <c r="QQY150" s="284"/>
      <c r="QQZ150" s="284"/>
      <c r="QRA150" s="284"/>
      <c r="QRB150" s="284"/>
      <c r="QRC150" s="284"/>
      <c r="QRD150" s="284"/>
      <c r="QRE150" s="284"/>
      <c r="QRF150" s="284"/>
      <c r="QRG150" s="284"/>
      <c r="QRH150" s="284"/>
      <c r="QRI150" s="284"/>
      <c r="QRJ150" s="284"/>
      <c r="QRK150" s="284"/>
      <c r="QRL150" s="284"/>
      <c r="QRM150" s="284"/>
      <c r="QRN150" s="284"/>
      <c r="QRO150" s="284"/>
      <c r="QRP150" s="284"/>
      <c r="QRQ150" s="284"/>
      <c r="QRR150" s="284"/>
      <c r="QRS150" s="284"/>
      <c r="QRT150" s="284"/>
      <c r="QRU150" s="284"/>
      <c r="QRV150" s="284"/>
      <c r="QRW150" s="284"/>
      <c r="QRX150" s="284"/>
      <c r="QRY150" s="284"/>
      <c r="QRZ150" s="284"/>
      <c r="QSA150" s="284"/>
      <c r="QSB150" s="284"/>
      <c r="QSC150" s="284"/>
      <c r="QSD150" s="284"/>
      <c r="QSE150" s="284"/>
      <c r="QSF150" s="284"/>
      <c r="QSG150" s="284"/>
      <c r="QSH150" s="284"/>
      <c r="QSI150" s="284"/>
      <c r="QSJ150" s="284"/>
      <c r="QSK150" s="284"/>
      <c r="QSL150" s="284"/>
      <c r="QSM150" s="284"/>
      <c r="QSN150" s="284"/>
      <c r="QSO150" s="284"/>
      <c r="QSP150" s="284"/>
      <c r="QSQ150" s="284"/>
      <c r="QSR150" s="284"/>
      <c r="QSS150" s="284"/>
      <c r="QST150" s="284"/>
      <c r="QSU150" s="284"/>
      <c r="QSV150" s="284"/>
      <c r="QSW150" s="284"/>
      <c r="QSX150" s="284"/>
      <c r="QSY150" s="284"/>
      <c r="QSZ150" s="284"/>
      <c r="QTA150" s="284"/>
      <c r="QTB150" s="284"/>
      <c r="QTC150" s="284"/>
      <c r="QTD150" s="284"/>
      <c r="QTE150" s="284"/>
      <c r="QTF150" s="284"/>
      <c r="QTG150" s="284"/>
      <c r="QTH150" s="284"/>
      <c r="QTI150" s="284"/>
      <c r="QTJ150" s="284"/>
      <c r="QTK150" s="284"/>
      <c r="QTL150" s="284"/>
      <c r="QTM150" s="284"/>
      <c r="QTN150" s="284"/>
      <c r="QTO150" s="284"/>
      <c r="QTP150" s="284"/>
      <c r="QTQ150" s="284"/>
      <c r="QTR150" s="284"/>
      <c r="QTS150" s="284"/>
      <c r="QTT150" s="284"/>
      <c r="QTU150" s="284"/>
      <c r="QTV150" s="284"/>
      <c r="QTW150" s="284"/>
      <c r="QTX150" s="284"/>
      <c r="QTY150" s="284"/>
      <c r="QTZ150" s="284"/>
      <c r="QUA150" s="284"/>
      <c r="QUB150" s="284"/>
      <c r="QUC150" s="284"/>
      <c r="QUD150" s="284"/>
      <c r="QUE150" s="284"/>
      <c r="QUF150" s="284"/>
      <c r="QUG150" s="284"/>
      <c r="QUH150" s="284"/>
      <c r="QUI150" s="284"/>
      <c r="QUJ150" s="284"/>
      <c r="QUK150" s="284"/>
      <c r="QUL150" s="284"/>
      <c r="QUM150" s="284"/>
      <c r="QUN150" s="284"/>
      <c r="QUO150" s="284"/>
      <c r="QUP150" s="284"/>
      <c r="QUQ150" s="284"/>
      <c r="QUR150" s="284"/>
      <c r="QUS150" s="284"/>
      <c r="QUT150" s="284"/>
      <c r="QUU150" s="284"/>
      <c r="QUV150" s="284"/>
      <c r="QUW150" s="284"/>
      <c r="QUX150" s="284"/>
      <c r="QUY150" s="284"/>
      <c r="QUZ150" s="284"/>
      <c r="QVA150" s="284"/>
      <c r="QVB150" s="284"/>
      <c r="QVC150" s="284"/>
      <c r="QVD150" s="284"/>
      <c r="QVE150" s="284"/>
      <c r="QVF150" s="284"/>
      <c r="QVG150" s="284"/>
      <c r="QVH150" s="284"/>
      <c r="QVI150" s="284"/>
      <c r="QVJ150" s="284"/>
      <c r="QVK150" s="284"/>
      <c r="QVL150" s="284"/>
      <c r="QVM150" s="284"/>
      <c r="QVN150" s="284"/>
      <c r="QVO150" s="284"/>
      <c r="QVP150" s="284"/>
      <c r="QVQ150" s="284"/>
      <c r="QVR150" s="284"/>
      <c r="QVS150" s="284"/>
      <c r="QVT150" s="284"/>
      <c r="QVU150" s="284"/>
      <c r="QVV150" s="284"/>
      <c r="QVW150" s="284"/>
      <c r="QVX150" s="284"/>
      <c r="QVY150" s="284"/>
      <c r="QVZ150" s="284"/>
      <c r="QWA150" s="284"/>
      <c r="QWB150" s="284"/>
      <c r="QWC150" s="284"/>
      <c r="QWD150" s="284"/>
      <c r="QWE150" s="284"/>
      <c r="QWF150" s="284"/>
      <c r="QWG150" s="284"/>
      <c r="QWH150" s="284"/>
      <c r="QWI150" s="284"/>
      <c r="QWJ150" s="284"/>
      <c r="QWK150" s="284"/>
      <c r="QWL150" s="284"/>
      <c r="QWM150" s="284"/>
      <c r="QWN150" s="284"/>
      <c r="QWO150" s="284"/>
      <c r="QWP150" s="284"/>
      <c r="QWQ150" s="284"/>
      <c r="QWR150" s="284"/>
      <c r="QWS150" s="284"/>
      <c r="QWT150" s="284"/>
      <c r="QWU150" s="284"/>
      <c r="QWV150" s="284"/>
      <c r="QWW150" s="284"/>
      <c r="QWX150" s="284"/>
      <c r="QWY150" s="284"/>
      <c r="QWZ150" s="284"/>
      <c r="QXA150" s="284"/>
      <c r="QXB150" s="284"/>
      <c r="QXC150" s="284"/>
      <c r="QXD150" s="284"/>
      <c r="QXE150" s="284"/>
      <c r="QXF150" s="284"/>
      <c r="QXG150" s="284"/>
      <c r="QXH150" s="284"/>
      <c r="QXI150" s="284"/>
      <c r="QXJ150" s="284"/>
      <c r="QXK150" s="284"/>
      <c r="QXL150" s="284"/>
      <c r="QXM150" s="284"/>
      <c r="QXN150" s="284"/>
      <c r="QXO150" s="284"/>
      <c r="QXP150" s="284"/>
      <c r="QXQ150" s="284"/>
      <c r="QXR150" s="284"/>
      <c r="QXS150" s="284"/>
      <c r="QXT150" s="284"/>
      <c r="QXU150" s="284"/>
      <c r="QXV150" s="284"/>
      <c r="QXW150" s="284"/>
      <c r="QXX150" s="284"/>
      <c r="QXY150" s="284"/>
      <c r="QXZ150" s="284"/>
      <c r="QYA150" s="284"/>
      <c r="QYB150" s="284"/>
      <c r="QYC150" s="284"/>
      <c r="QYD150" s="284"/>
      <c r="QYE150" s="284"/>
      <c r="QYF150" s="284"/>
      <c r="QYG150" s="284"/>
      <c r="QYH150" s="284"/>
      <c r="QYI150" s="284"/>
      <c r="QYJ150" s="284"/>
      <c r="QYK150" s="284"/>
      <c r="QYL150" s="284"/>
      <c r="QYM150" s="284"/>
      <c r="QYN150" s="284"/>
      <c r="QYO150" s="284"/>
      <c r="QYP150" s="284"/>
      <c r="QYQ150" s="284"/>
      <c r="QYR150" s="284"/>
      <c r="QYS150" s="284"/>
      <c r="QYT150" s="284"/>
      <c r="QYU150" s="284"/>
      <c r="QYV150" s="284"/>
      <c r="QYW150" s="284"/>
      <c r="QYX150" s="284"/>
      <c r="QYY150" s="284"/>
      <c r="QYZ150" s="284"/>
      <c r="QZA150" s="284"/>
      <c r="QZB150" s="284"/>
      <c r="QZC150" s="284"/>
      <c r="QZD150" s="284"/>
      <c r="QZE150" s="284"/>
      <c r="QZF150" s="284"/>
      <c r="QZG150" s="284"/>
      <c r="QZH150" s="284"/>
      <c r="QZI150" s="284"/>
      <c r="QZJ150" s="284"/>
      <c r="QZK150" s="284"/>
      <c r="QZL150" s="284"/>
      <c r="QZM150" s="284"/>
      <c r="QZN150" s="284"/>
      <c r="QZO150" s="284"/>
      <c r="QZP150" s="284"/>
      <c r="QZQ150" s="284"/>
      <c r="QZR150" s="284"/>
      <c r="QZS150" s="284"/>
      <c r="QZT150" s="284"/>
      <c r="QZU150" s="284"/>
      <c r="QZV150" s="284"/>
      <c r="QZW150" s="284"/>
      <c r="QZX150" s="284"/>
      <c r="QZY150" s="284"/>
      <c r="QZZ150" s="284"/>
      <c r="RAA150" s="284"/>
      <c r="RAB150" s="284"/>
      <c r="RAC150" s="284"/>
      <c r="RAD150" s="284"/>
      <c r="RAE150" s="284"/>
      <c r="RAF150" s="284"/>
      <c r="RAG150" s="284"/>
      <c r="RAH150" s="284"/>
      <c r="RAI150" s="284"/>
      <c r="RAJ150" s="284"/>
      <c r="RAK150" s="284"/>
      <c r="RAL150" s="284"/>
      <c r="RAM150" s="284"/>
      <c r="RAN150" s="284"/>
      <c r="RAO150" s="284"/>
      <c r="RAP150" s="284"/>
      <c r="RAQ150" s="284"/>
      <c r="RAR150" s="284"/>
      <c r="RAS150" s="284"/>
      <c r="RAT150" s="284"/>
      <c r="RAU150" s="284"/>
      <c r="RAV150" s="284"/>
      <c r="RAW150" s="284"/>
      <c r="RAX150" s="284"/>
      <c r="RAY150" s="284"/>
      <c r="RAZ150" s="284"/>
      <c r="RBA150" s="284"/>
      <c r="RBB150" s="284"/>
      <c r="RBC150" s="284"/>
      <c r="RBD150" s="284"/>
      <c r="RBE150" s="284"/>
      <c r="RBF150" s="284"/>
      <c r="RBG150" s="284"/>
      <c r="RBH150" s="284"/>
      <c r="RBI150" s="284"/>
      <c r="RBJ150" s="284"/>
      <c r="RBK150" s="284"/>
      <c r="RBL150" s="284"/>
      <c r="RBM150" s="284"/>
      <c r="RBN150" s="284"/>
      <c r="RBO150" s="284"/>
      <c r="RBP150" s="284"/>
      <c r="RBQ150" s="284"/>
      <c r="RBR150" s="284"/>
      <c r="RBS150" s="284"/>
      <c r="RBT150" s="284"/>
      <c r="RBU150" s="284"/>
      <c r="RBV150" s="284"/>
      <c r="RBW150" s="284"/>
      <c r="RBX150" s="284"/>
      <c r="RBY150" s="284"/>
      <c r="RBZ150" s="284"/>
      <c r="RCA150" s="284"/>
      <c r="RCB150" s="284"/>
      <c r="RCC150" s="284"/>
      <c r="RCD150" s="284"/>
      <c r="RCE150" s="284"/>
      <c r="RCF150" s="284"/>
      <c r="RCG150" s="284"/>
      <c r="RCH150" s="284"/>
      <c r="RCI150" s="284"/>
      <c r="RCJ150" s="284"/>
      <c r="RCK150" s="284"/>
      <c r="RCL150" s="284"/>
      <c r="RCM150" s="284"/>
      <c r="RCN150" s="284"/>
      <c r="RCO150" s="284"/>
      <c r="RCP150" s="284"/>
      <c r="RCQ150" s="284"/>
      <c r="RCR150" s="284"/>
      <c r="RCS150" s="284"/>
      <c r="RCT150" s="284"/>
      <c r="RCU150" s="284"/>
      <c r="RCV150" s="284"/>
      <c r="RCW150" s="284"/>
      <c r="RCX150" s="284"/>
      <c r="RCY150" s="284"/>
      <c r="RCZ150" s="284"/>
      <c r="RDA150" s="284"/>
      <c r="RDB150" s="284"/>
      <c r="RDC150" s="284"/>
      <c r="RDD150" s="284"/>
      <c r="RDE150" s="284"/>
      <c r="RDF150" s="284"/>
      <c r="RDG150" s="284"/>
      <c r="RDH150" s="284"/>
      <c r="RDI150" s="284"/>
      <c r="RDJ150" s="284"/>
      <c r="RDK150" s="284"/>
      <c r="RDL150" s="284"/>
      <c r="RDM150" s="284"/>
      <c r="RDN150" s="284"/>
      <c r="RDO150" s="284"/>
      <c r="RDP150" s="284"/>
      <c r="RDQ150" s="284"/>
      <c r="RDR150" s="284"/>
      <c r="RDS150" s="284"/>
      <c r="RDT150" s="284"/>
      <c r="RDU150" s="284"/>
      <c r="RDV150" s="284"/>
      <c r="RDW150" s="284"/>
      <c r="RDX150" s="284"/>
      <c r="RDY150" s="284"/>
      <c r="RDZ150" s="284"/>
      <c r="REA150" s="284"/>
      <c r="REB150" s="284"/>
      <c r="REC150" s="284"/>
      <c r="RED150" s="284"/>
      <c r="REE150" s="284"/>
      <c r="REF150" s="284"/>
      <c r="REG150" s="284"/>
      <c r="REH150" s="284"/>
      <c r="REI150" s="284"/>
      <c r="REJ150" s="284"/>
      <c r="REK150" s="284"/>
      <c r="REL150" s="284"/>
      <c r="REM150" s="284"/>
      <c r="REN150" s="284"/>
      <c r="REO150" s="284"/>
      <c r="REP150" s="284"/>
      <c r="REQ150" s="284"/>
      <c r="RER150" s="284"/>
      <c r="RES150" s="284"/>
      <c r="RET150" s="284"/>
      <c r="REU150" s="284"/>
      <c r="REV150" s="284"/>
      <c r="REW150" s="284"/>
      <c r="REX150" s="284"/>
      <c r="REY150" s="284"/>
      <c r="REZ150" s="284"/>
      <c r="RFA150" s="284"/>
      <c r="RFB150" s="284"/>
      <c r="RFC150" s="284"/>
      <c r="RFD150" s="284"/>
      <c r="RFE150" s="284"/>
      <c r="RFF150" s="284"/>
      <c r="RFG150" s="284"/>
      <c r="RFH150" s="284"/>
      <c r="RFI150" s="284"/>
      <c r="RFJ150" s="284"/>
      <c r="RFK150" s="284"/>
      <c r="RFL150" s="284"/>
      <c r="RFM150" s="284"/>
      <c r="RFN150" s="284"/>
      <c r="RFO150" s="284"/>
      <c r="RFP150" s="284"/>
      <c r="RFQ150" s="284"/>
      <c r="RFR150" s="284"/>
      <c r="RFS150" s="284"/>
      <c r="RFT150" s="284"/>
      <c r="RFU150" s="284"/>
      <c r="RFV150" s="284"/>
      <c r="RFW150" s="284"/>
      <c r="RFX150" s="284"/>
      <c r="RFY150" s="284"/>
      <c r="RFZ150" s="284"/>
      <c r="RGA150" s="284"/>
      <c r="RGB150" s="284"/>
      <c r="RGC150" s="284"/>
      <c r="RGD150" s="284"/>
      <c r="RGE150" s="284"/>
      <c r="RGF150" s="284"/>
      <c r="RGG150" s="284"/>
      <c r="RGH150" s="284"/>
      <c r="RGI150" s="284"/>
      <c r="RGJ150" s="284"/>
      <c r="RGK150" s="284"/>
      <c r="RGL150" s="284"/>
      <c r="RGM150" s="284"/>
      <c r="RGN150" s="284"/>
      <c r="RGO150" s="284"/>
      <c r="RGP150" s="284"/>
      <c r="RGQ150" s="284"/>
      <c r="RGR150" s="284"/>
      <c r="RGS150" s="284"/>
      <c r="RGT150" s="284"/>
      <c r="RGU150" s="284"/>
      <c r="RGV150" s="284"/>
      <c r="RGW150" s="284"/>
      <c r="RGX150" s="284"/>
      <c r="RGY150" s="284"/>
      <c r="RGZ150" s="284"/>
      <c r="RHA150" s="284"/>
      <c r="RHB150" s="284"/>
      <c r="RHC150" s="284"/>
      <c r="RHD150" s="284"/>
      <c r="RHE150" s="284"/>
      <c r="RHF150" s="284"/>
      <c r="RHG150" s="284"/>
      <c r="RHH150" s="284"/>
      <c r="RHI150" s="284"/>
      <c r="RHJ150" s="284"/>
      <c r="RHK150" s="284"/>
      <c r="RHL150" s="284"/>
      <c r="RHM150" s="284"/>
      <c r="RHN150" s="284"/>
      <c r="RHO150" s="284"/>
      <c r="RHP150" s="284"/>
      <c r="RHQ150" s="284"/>
      <c r="RHR150" s="284"/>
      <c r="RHS150" s="284"/>
      <c r="RHT150" s="284"/>
      <c r="RHU150" s="284"/>
      <c r="RHV150" s="284"/>
      <c r="RHW150" s="284"/>
      <c r="RHX150" s="284"/>
      <c r="RHY150" s="284"/>
      <c r="RHZ150" s="284"/>
      <c r="RIA150" s="284"/>
      <c r="RIB150" s="284"/>
      <c r="RIC150" s="284"/>
      <c r="RID150" s="284"/>
      <c r="RIE150" s="284"/>
      <c r="RIF150" s="284"/>
      <c r="RIG150" s="284"/>
      <c r="RIH150" s="284"/>
      <c r="RII150" s="284"/>
      <c r="RIJ150" s="284"/>
      <c r="RIK150" s="284"/>
      <c r="RIL150" s="284"/>
      <c r="RIM150" s="284"/>
      <c r="RIN150" s="284"/>
      <c r="RIO150" s="284"/>
      <c r="RIP150" s="284"/>
      <c r="RIQ150" s="284"/>
      <c r="RIR150" s="284"/>
      <c r="RIS150" s="284"/>
      <c r="RIT150" s="284"/>
      <c r="RIU150" s="284"/>
      <c r="RIV150" s="284"/>
      <c r="RIW150" s="284"/>
      <c r="RIX150" s="284"/>
      <c r="RIY150" s="284"/>
      <c r="RIZ150" s="284"/>
      <c r="RJA150" s="284"/>
      <c r="RJB150" s="284"/>
      <c r="RJC150" s="284"/>
      <c r="RJD150" s="284"/>
      <c r="RJE150" s="284"/>
      <c r="RJF150" s="284"/>
      <c r="RJG150" s="284"/>
      <c r="RJH150" s="284"/>
      <c r="RJI150" s="284"/>
      <c r="RJJ150" s="284"/>
      <c r="RJK150" s="284"/>
      <c r="RJL150" s="284"/>
      <c r="RJM150" s="284"/>
      <c r="RJN150" s="284"/>
      <c r="RJO150" s="284"/>
      <c r="RJP150" s="284"/>
      <c r="RJQ150" s="284"/>
      <c r="RJR150" s="284"/>
      <c r="RJS150" s="284"/>
      <c r="RJT150" s="284"/>
      <c r="RJU150" s="284"/>
      <c r="RJV150" s="284"/>
      <c r="RJW150" s="284"/>
      <c r="RJX150" s="284"/>
      <c r="RJY150" s="284"/>
      <c r="RJZ150" s="284"/>
      <c r="RKA150" s="284"/>
      <c r="RKB150" s="284"/>
      <c r="RKC150" s="284"/>
      <c r="RKD150" s="284"/>
      <c r="RKE150" s="284"/>
      <c r="RKF150" s="284"/>
      <c r="RKG150" s="284"/>
      <c r="RKH150" s="284"/>
      <c r="RKI150" s="284"/>
      <c r="RKJ150" s="284"/>
      <c r="RKK150" s="284"/>
      <c r="RKL150" s="284"/>
      <c r="RKM150" s="284"/>
      <c r="RKN150" s="284"/>
      <c r="RKO150" s="284"/>
      <c r="RKP150" s="284"/>
      <c r="RKQ150" s="284"/>
      <c r="RKR150" s="284"/>
      <c r="RKS150" s="284"/>
      <c r="RKT150" s="284"/>
      <c r="RKU150" s="284"/>
      <c r="RKV150" s="284"/>
      <c r="RKW150" s="284"/>
      <c r="RKX150" s="284"/>
      <c r="RKY150" s="284"/>
      <c r="RKZ150" s="284"/>
      <c r="RLA150" s="284"/>
      <c r="RLB150" s="284"/>
      <c r="RLC150" s="284"/>
      <c r="RLD150" s="284"/>
      <c r="RLE150" s="284"/>
      <c r="RLF150" s="284"/>
      <c r="RLG150" s="284"/>
      <c r="RLH150" s="284"/>
      <c r="RLI150" s="284"/>
      <c r="RLJ150" s="284"/>
      <c r="RLK150" s="284"/>
      <c r="RLL150" s="284"/>
      <c r="RLM150" s="284"/>
      <c r="RLN150" s="284"/>
      <c r="RLO150" s="284"/>
      <c r="RLP150" s="284"/>
      <c r="RLQ150" s="284"/>
      <c r="RLR150" s="284"/>
      <c r="RLS150" s="284"/>
      <c r="RLT150" s="284"/>
      <c r="RLU150" s="284"/>
      <c r="RLV150" s="284"/>
      <c r="RLW150" s="284"/>
      <c r="RLX150" s="284"/>
      <c r="RLY150" s="284"/>
      <c r="RLZ150" s="284"/>
      <c r="RMA150" s="284"/>
      <c r="RMB150" s="284"/>
      <c r="RMC150" s="284"/>
      <c r="RMD150" s="284"/>
      <c r="RME150" s="284"/>
      <c r="RMF150" s="284"/>
      <c r="RMG150" s="284"/>
      <c r="RMH150" s="284"/>
      <c r="RMI150" s="284"/>
      <c r="RMJ150" s="284"/>
      <c r="RMK150" s="284"/>
      <c r="RML150" s="284"/>
      <c r="RMM150" s="284"/>
      <c r="RMN150" s="284"/>
      <c r="RMO150" s="284"/>
      <c r="RMP150" s="284"/>
      <c r="RMQ150" s="284"/>
      <c r="RMR150" s="284"/>
      <c r="RMS150" s="284"/>
      <c r="RMT150" s="284"/>
      <c r="RMU150" s="284"/>
      <c r="RMV150" s="284"/>
      <c r="RMW150" s="284"/>
      <c r="RMX150" s="284"/>
      <c r="RMY150" s="284"/>
      <c r="RMZ150" s="284"/>
      <c r="RNA150" s="284"/>
      <c r="RNB150" s="284"/>
      <c r="RNC150" s="284"/>
      <c r="RND150" s="284"/>
      <c r="RNE150" s="284"/>
      <c r="RNF150" s="284"/>
      <c r="RNG150" s="284"/>
      <c r="RNH150" s="284"/>
      <c r="RNI150" s="284"/>
      <c r="RNJ150" s="284"/>
      <c r="RNK150" s="284"/>
      <c r="RNL150" s="284"/>
      <c r="RNM150" s="284"/>
      <c r="RNN150" s="284"/>
      <c r="RNO150" s="284"/>
      <c r="RNP150" s="284"/>
      <c r="RNQ150" s="284"/>
      <c r="RNR150" s="284"/>
      <c r="RNS150" s="284"/>
      <c r="RNT150" s="284"/>
      <c r="RNU150" s="284"/>
      <c r="RNV150" s="284"/>
      <c r="RNW150" s="284"/>
      <c r="RNX150" s="284"/>
      <c r="RNY150" s="284"/>
      <c r="RNZ150" s="284"/>
      <c r="ROA150" s="284"/>
      <c r="ROB150" s="284"/>
      <c r="ROC150" s="284"/>
      <c r="ROD150" s="284"/>
      <c r="ROE150" s="284"/>
      <c r="ROF150" s="284"/>
      <c r="ROG150" s="284"/>
      <c r="ROH150" s="284"/>
      <c r="ROI150" s="284"/>
      <c r="ROJ150" s="284"/>
      <c r="ROK150" s="284"/>
      <c r="ROL150" s="284"/>
      <c r="ROM150" s="284"/>
      <c r="RON150" s="284"/>
      <c r="ROO150" s="284"/>
      <c r="ROP150" s="284"/>
      <c r="ROQ150" s="284"/>
      <c r="ROR150" s="284"/>
      <c r="ROS150" s="284"/>
      <c r="ROT150" s="284"/>
      <c r="ROU150" s="284"/>
      <c r="ROV150" s="284"/>
      <c r="ROW150" s="284"/>
      <c r="ROX150" s="284"/>
      <c r="ROY150" s="284"/>
      <c r="ROZ150" s="284"/>
      <c r="RPA150" s="284"/>
      <c r="RPB150" s="284"/>
      <c r="RPC150" s="284"/>
      <c r="RPD150" s="284"/>
      <c r="RPE150" s="284"/>
      <c r="RPF150" s="284"/>
      <c r="RPG150" s="284"/>
      <c r="RPH150" s="284"/>
      <c r="RPI150" s="284"/>
      <c r="RPJ150" s="284"/>
      <c r="RPK150" s="284"/>
      <c r="RPL150" s="284"/>
      <c r="RPM150" s="284"/>
      <c r="RPN150" s="284"/>
      <c r="RPO150" s="284"/>
      <c r="RPP150" s="284"/>
      <c r="RPQ150" s="284"/>
      <c r="RPR150" s="284"/>
      <c r="RPS150" s="284"/>
      <c r="RPT150" s="284"/>
      <c r="RPU150" s="284"/>
      <c r="RPV150" s="284"/>
      <c r="RPW150" s="284"/>
      <c r="RPX150" s="284"/>
      <c r="RPY150" s="284"/>
      <c r="RPZ150" s="284"/>
      <c r="RQA150" s="284"/>
      <c r="RQB150" s="284"/>
      <c r="RQC150" s="284"/>
      <c r="RQD150" s="284"/>
      <c r="RQE150" s="284"/>
      <c r="RQF150" s="284"/>
      <c r="RQG150" s="284"/>
      <c r="RQH150" s="284"/>
      <c r="RQI150" s="284"/>
      <c r="RQJ150" s="284"/>
      <c r="RQK150" s="284"/>
      <c r="RQL150" s="284"/>
      <c r="RQM150" s="284"/>
      <c r="RQN150" s="284"/>
      <c r="RQO150" s="284"/>
      <c r="RQP150" s="284"/>
      <c r="RQQ150" s="284"/>
      <c r="RQR150" s="284"/>
      <c r="RQS150" s="284"/>
      <c r="RQT150" s="284"/>
      <c r="RQU150" s="284"/>
      <c r="RQV150" s="284"/>
      <c r="RQW150" s="284"/>
      <c r="RQX150" s="284"/>
      <c r="RQY150" s="284"/>
      <c r="RQZ150" s="284"/>
      <c r="RRA150" s="284"/>
      <c r="RRB150" s="284"/>
      <c r="RRC150" s="284"/>
      <c r="RRD150" s="284"/>
      <c r="RRE150" s="284"/>
      <c r="RRF150" s="284"/>
      <c r="RRG150" s="284"/>
      <c r="RRH150" s="284"/>
      <c r="RRI150" s="284"/>
      <c r="RRJ150" s="284"/>
      <c r="RRK150" s="284"/>
      <c r="RRL150" s="284"/>
      <c r="RRM150" s="284"/>
      <c r="RRN150" s="284"/>
      <c r="RRO150" s="284"/>
      <c r="RRP150" s="284"/>
      <c r="RRQ150" s="284"/>
      <c r="RRR150" s="284"/>
      <c r="RRS150" s="284"/>
      <c r="RRT150" s="284"/>
      <c r="RRU150" s="284"/>
      <c r="RRV150" s="284"/>
      <c r="RRW150" s="284"/>
      <c r="RRX150" s="284"/>
      <c r="RRY150" s="284"/>
      <c r="RRZ150" s="284"/>
      <c r="RSA150" s="284"/>
      <c r="RSB150" s="284"/>
      <c r="RSC150" s="284"/>
      <c r="RSD150" s="284"/>
      <c r="RSE150" s="284"/>
      <c r="RSF150" s="284"/>
      <c r="RSG150" s="284"/>
      <c r="RSH150" s="284"/>
      <c r="RSI150" s="284"/>
      <c r="RSJ150" s="284"/>
      <c r="RSK150" s="284"/>
      <c r="RSL150" s="284"/>
      <c r="RSM150" s="284"/>
      <c r="RSN150" s="284"/>
      <c r="RSO150" s="284"/>
      <c r="RSP150" s="284"/>
      <c r="RSQ150" s="284"/>
      <c r="RSR150" s="284"/>
      <c r="RSS150" s="284"/>
      <c r="RST150" s="284"/>
      <c r="RSU150" s="284"/>
      <c r="RSV150" s="284"/>
      <c r="RSW150" s="284"/>
      <c r="RSX150" s="284"/>
      <c r="RSY150" s="284"/>
      <c r="RSZ150" s="284"/>
      <c r="RTA150" s="284"/>
      <c r="RTB150" s="284"/>
      <c r="RTC150" s="284"/>
      <c r="RTD150" s="284"/>
      <c r="RTE150" s="284"/>
      <c r="RTF150" s="284"/>
      <c r="RTG150" s="284"/>
      <c r="RTH150" s="284"/>
      <c r="RTI150" s="284"/>
      <c r="RTJ150" s="284"/>
      <c r="RTK150" s="284"/>
      <c r="RTL150" s="284"/>
      <c r="RTM150" s="284"/>
      <c r="RTN150" s="284"/>
      <c r="RTO150" s="284"/>
      <c r="RTP150" s="284"/>
      <c r="RTQ150" s="284"/>
      <c r="RTR150" s="284"/>
      <c r="RTS150" s="284"/>
      <c r="RTT150" s="284"/>
      <c r="RTU150" s="284"/>
      <c r="RTV150" s="284"/>
      <c r="RTW150" s="284"/>
      <c r="RTX150" s="284"/>
      <c r="RTY150" s="284"/>
      <c r="RTZ150" s="284"/>
      <c r="RUA150" s="284"/>
      <c r="RUB150" s="284"/>
      <c r="RUC150" s="284"/>
      <c r="RUD150" s="284"/>
      <c r="RUE150" s="284"/>
      <c r="RUF150" s="284"/>
      <c r="RUG150" s="284"/>
      <c r="RUH150" s="284"/>
      <c r="RUI150" s="284"/>
      <c r="RUJ150" s="284"/>
      <c r="RUK150" s="284"/>
      <c r="RUL150" s="284"/>
      <c r="RUM150" s="284"/>
      <c r="RUN150" s="284"/>
      <c r="RUO150" s="284"/>
      <c r="RUP150" s="284"/>
      <c r="RUQ150" s="284"/>
      <c r="RUR150" s="284"/>
      <c r="RUS150" s="284"/>
      <c r="RUT150" s="284"/>
      <c r="RUU150" s="284"/>
      <c r="RUV150" s="284"/>
      <c r="RUW150" s="284"/>
      <c r="RUX150" s="284"/>
      <c r="RUY150" s="284"/>
      <c r="RUZ150" s="284"/>
      <c r="RVA150" s="284"/>
      <c r="RVB150" s="284"/>
      <c r="RVC150" s="284"/>
      <c r="RVD150" s="284"/>
      <c r="RVE150" s="284"/>
      <c r="RVF150" s="284"/>
      <c r="RVG150" s="284"/>
      <c r="RVH150" s="284"/>
      <c r="RVI150" s="284"/>
      <c r="RVJ150" s="284"/>
      <c r="RVK150" s="284"/>
      <c r="RVL150" s="284"/>
      <c r="RVM150" s="284"/>
      <c r="RVN150" s="284"/>
      <c r="RVO150" s="284"/>
      <c r="RVP150" s="284"/>
      <c r="RVQ150" s="284"/>
      <c r="RVR150" s="284"/>
      <c r="RVS150" s="284"/>
      <c r="RVT150" s="284"/>
      <c r="RVU150" s="284"/>
      <c r="RVV150" s="284"/>
      <c r="RVW150" s="284"/>
      <c r="RVX150" s="284"/>
      <c r="RVY150" s="284"/>
      <c r="RVZ150" s="284"/>
      <c r="RWA150" s="284"/>
      <c r="RWB150" s="284"/>
      <c r="RWC150" s="284"/>
      <c r="RWD150" s="284"/>
      <c r="RWE150" s="284"/>
      <c r="RWF150" s="284"/>
      <c r="RWG150" s="284"/>
      <c r="RWH150" s="284"/>
      <c r="RWI150" s="284"/>
      <c r="RWJ150" s="284"/>
      <c r="RWK150" s="284"/>
      <c r="RWL150" s="284"/>
      <c r="RWM150" s="284"/>
      <c r="RWN150" s="284"/>
      <c r="RWO150" s="284"/>
      <c r="RWP150" s="284"/>
      <c r="RWQ150" s="284"/>
      <c r="RWR150" s="284"/>
      <c r="RWS150" s="284"/>
      <c r="RWT150" s="284"/>
      <c r="RWU150" s="284"/>
      <c r="RWV150" s="284"/>
      <c r="RWW150" s="284"/>
      <c r="RWX150" s="284"/>
      <c r="RWY150" s="284"/>
      <c r="RWZ150" s="284"/>
      <c r="RXA150" s="284"/>
      <c r="RXB150" s="284"/>
      <c r="RXC150" s="284"/>
      <c r="RXD150" s="284"/>
      <c r="RXE150" s="284"/>
      <c r="RXF150" s="284"/>
      <c r="RXG150" s="284"/>
      <c r="RXH150" s="284"/>
      <c r="RXI150" s="284"/>
      <c r="RXJ150" s="284"/>
      <c r="RXK150" s="284"/>
      <c r="RXL150" s="284"/>
      <c r="RXM150" s="284"/>
      <c r="RXN150" s="284"/>
      <c r="RXO150" s="284"/>
      <c r="RXP150" s="284"/>
      <c r="RXQ150" s="284"/>
      <c r="RXR150" s="284"/>
      <c r="RXS150" s="284"/>
      <c r="RXT150" s="284"/>
      <c r="RXU150" s="284"/>
      <c r="RXV150" s="284"/>
      <c r="RXW150" s="284"/>
      <c r="RXX150" s="284"/>
      <c r="RXY150" s="284"/>
      <c r="RXZ150" s="284"/>
      <c r="RYA150" s="284"/>
      <c r="RYB150" s="284"/>
      <c r="RYC150" s="284"/>
      <c r="RYD150" s="284"/>
      <c r="RYE150" s="284"/>
      <c r="RYF150" s="284"/>
      <c r="RYG150" s="284"/>
      <c r="RYH150" s="284"/>
      <c r="RYI150" s="284"/>
      <c r="RYJ150" s="284"/>
      <c r="RYK150" s="284"/>
      <c r="RYL150" s="284"/>
      <c r="RYM150" s="284"/>
      <c r="RYN150" s="284"/>
      <c r="RYO150" s="284"/>
      <c r="RYP150" s="284"/>
      <c r="RYQ150" s="284"/>
      <c r="RYR150" s="284"/>
      <c r="RYS150" s="284"/>
      <c r="RYT150" s="284"/>
      <c r="RYU150" s="284"/>
      <c r="RYV150" s="284"/>
      <c r="RYW150" s="284"/>
      <c r="RYX150" s="284"/>
      <c r="RYY150" s="284"/>
      <c r="RYZ150" s="284"/>
      <c r="RZA150" s="284"/>
      <c r="RZB150" s="284"/>
      <c r="RZC150" s="284"/>
      <c r="RZD150" s="284"/>
      <c r="RZE150" s="284"/>
      <c r="RZF150" s="284"/>
      <c r="RZG150" s="284"/>
      <c r="RZH150" s="284"/>
      <c r="RZI150" s="284"/>
      <c r="RZJ150" s="284"/>
      <c r="RZK150" s="284"/>
      <c r="RZL150" s="284"/>
      <c r="RZM150" s="284"/>
      <c r="RZN150" s="284"/>
      <c r="RZO150" s="284"/>
      <c r="RZP150" s="284"/>
      <c r="RZQ150" s="284"/>
      <c r="RZR150" s="284"/>
      <c r="RZS150" s="284"/>
      <c r="RZT150" s="284"/>
      <c r="RZU150" s="284"/>
      <c r="RZV150" s="284"/>
      <c r="RZW150" s="284"/>
      <c r="RZX150" s="284"/>
      <c r="RZY150" s="284"/>
      <c r="RZZ150" s="284"/>
      <c r="SAA150" s="284"/>
      <c r="SAB150" s="284"/>
      <c r="SAC150" s="284"/>
      <c r="SAD150" s="284"/>
      <c r="SAE150" s="284"/>
      <c r="SAF150" s="284"/>
      <c r="SAG150" s="284"/>
      <c r="SAH150" s="284"/>
      <c r="SAI150" s="284"/>
      <c r="SAJ150" s="284"/>
      <c r="SAK150" s="284"/>
      <c r="SAL150" s="284"/>
      <c r="SAM150" s="284"/>
      <c r="SAN150" s="284"/>
      <c r="SAO150" s="284"/>
      <c r="SAP150" s="284"/>
      <c r="SAQ150" s="284"/>
      <c r="SAR150" s="284"/>
      <c r="SAS150" s="284"/>
      <c r="SAT150" s="284"/>
      <c r="SAU150" s="284"/>
      <c r="SAV150" s="284"/>
      <c r="SAW150" s="284"/>
      <c r="SAX150" s="284"/>
      <c r="SAY150" s="284"/>
      <c r="SAZ150" s="284"/>
      <c r="SBA150" s="284"/>
      <c r="SBB150" s="284"/>
      <c r="SBC150" s="284"/>
      <c r="SBD150" s="284"/>
      <c r="SBE150" s="284"/>
      <c r="SBF150" s="284"/>
      <c r="SBG150" s="284"/>
      <c r="SBH150" s="284"/>
      <c r="SBI150" s="284"/>
      <c r="SBJ150" s="284"/>
      <c r="SBK150" s="284"/>
      <c r="SBL150" s="284"/>
      <c r="SBM150" s="284"/>
      <c r="SBN150" s="284"/>
      <c r="SBO150" s="284"/>
      <c r="SBP150" s="284"/>
      <c r="SBQ150" s="284"/>
      <c r="SBR150" s="284"/>
      <c r="SBS150" s="284"/>
      <c r="SBT150" s="284"/>
      <c r="SBU150" s="284"/>
      <c r="SBV150" s="284"/>
      <c r="SBW150" s="284"/>
      <c r="SBX150" s="284"/>
      <c r="SBY150" s="284"/>
      <c r="SBZ150" s="284"/>
      <c r="SCA150" s="284"/>
      <c r="SCB150" s="284"/>
      <c r="SCC150" s="284"/>
      <c r="SCD150" s="284"/>
      <c r="SCE150" s="284"/>
      <c r="SCF150" s="284"/>
      <c r="SCG150" s="284"/>
      <c r="SCH150" s="284"/>
      <c r="SCI150" s="284"/>
      <c r="SCJ150" s="284"/>
      <c r="SCK150" s="284"/>
      <c r="SCL150" s="284"/>
      <c r="SCM150" s="284"/>
      <c r="SCN150" s="284"/>
      <c r="SCO150" s="284"/>
      <c r="SCP150" s="284"/>
      <c r="SCQ150" s="284"/>
      <c r="SCR150" s="284"/>
      <c r="SCS150" s="284"/>
      <c r="SCT150" s="284"/>
      <c r="SCU150" s="284"/>
      <c r="SCV150" s="284"/>
      <c r="SCW150" s="284"/>
      <c r="SCX150" s="284"/>
      <c r="SCY150" s="284"/>
      <c r="SCZ150" s="284"/>
      <c r="SDA150" s="284"/>
      <c r="SDB150" s="284"/>
      <c r="SDC150" s="284"/>
      <c r="SDD150" s="284"/>
      <c r="SDE150" s="284"/>
      <c r="SDF150" s="284"/>
      <c r="SDG150" s="284"/>
      <c r="SDH150" s="284"/>
      <c r="SDI150" s="284"/>
      <c r="SDJ150" s="284"/>
      <c r="SDK150" s="284"/>
      <c r="SDL150" s="284"/>
      <c r="SDM150" s="284"/>
      <c r="SDN150" s="284"/>
      <c r="SDO150" s="284"/>
      <c r="SDP150" s="284"/>
      <c r="SDQ150" s="284"/>
      <c r="SDR150" s="284"/>
      <c r="SDS150" s="284"/>
      <c r="SDT150" s="284"/>
      <c r="SDU150" s="284"/>
      <c r="SDV150" s="284"/>
      <c r="SDW150" s="284"/>
      <c r="SDX150" s="284"/>
      <c r="SDY150" s="284"/>
      <c r="SDZ150" s="284"/>
      <c r="SEA150" s="284"/>
      <c r="SEB150" s="284"/>
      <c r="SEC150" s="284"/>
      <c r="SED150" s="284"/>
      <c r="SEE150" s="284"/>
      <c r="SEF150" s="284"/>
      <c r="SEG150" s="284"/>
      <c r="SEH150" s="284"/>
      <c r="SEI150" s="284"/>
      <c r="SEJ150" s="284"/>
      <c r="SEK150" s="284"/>
      <c r="SEL150" s="284"/>
      <c r="SEM150" s="284"/>
      <c r="SEN150" s="284"/>
      <c r="SEO150" s="284"/>
      <c r="SEP150" s="284"/>
      <c r="SEQ150" s="284"/>
      <c r="SER150" s="284"/>
      <c r="SES150" s="284"/>
      <c r="SET150" s="284"/>
      <c r="SEU150" s="284"/>
      <c r="SEV150" s="284"/>
      <c r="SEW150" s="284"/>
      <c r="SEX150" s="284"/>
      <c r="SEY150" s="284"/>
      <c r="SEZ150" s="284"/>
      <c r="SFA150" s="284"/>
      <c r="SFB150" s="284"/>
      <c r="SFC150" s="284"/>
      <c r="SFD150" s="284"/>
      <c r="SFE150" s="284"/>
      <c r="SFF150" s="284"/>
      <c r="SFG150" s="284"/>
      <c r="SFH150" s="284"/>
      <c r="SFI150" s="284"/>
      <c r="SFJ150" s="284"/>
      <c r="SFK150" s="284"/>
      <c r="SFL150" s="284"/>
      <c r="SFM150" s="284"/>
      <c r="SFN150" s="284"/>
      <c r="SFO150" s="284"/>
      <c r="SFP150" s="284"/>
      <c r="SFQ150" s="284"/>
      <c r="SFR150" s="284"/>
      <c r="SFS150" s="284"/>
      <c r="SFT150" s="284"/>
      <c r="SFU150" s="284"/>
      <c r="SFV150" s="284"/>
      <c r="SFW150" s="284"/>
      <c r="SFX150" s="284"/>
      <c r="SFY150" s="284"/>
      <c r="SFZ150" s="284"/>
      <c r="SGA150" s="284"/>
      <c r="SGB150" s="284"/>
      <c r="SGC150" s="284"/>
      <c r="SGD150" s="284"/>
      <c r="SGE150" s="284"/>
      <c r="SGF150" s="284"/>
      <c r="SGG150" s="284"/>
      <c r="SGH150" s="284"/>
      <c r="SGI150" s="284"/>
      <c r="SGJ150" s="284"/>
      <c r="SGK150" s="284"/>
      <c r="SGL150" s="284"/>
      <c r="SGM150" s="284"/>
      <c r="SGN150" s="284"/>
      <c r="SGO150" s="284"/>
      <c r="SGP150" s="284"/>
      <c r="SGQ150" s="284"/>
      <c r="SGR150" s="284"/>
      <c r="SGS150" s="284"/>
      <c r="SGT150" s="284"/>
      <c r="SGU150" s="284"/>
      <c r="SGV150" s="284"/>
      <c r="SGW150" s="284"/>
      <c r="SGX150" s="284"/>
      <c r="SGY150" s="284"/>
      <c r="SGZ150" s="284"/>
      <c r="SHA150" s="284"/>
      <c r="SHB150" s="284"/>
      <c r="SHC150" s="284"/>
      <c r="SHD150" s="284"/>
      <c r="SHE150" s="284"/>
      <c r="SHF150" s="284"/>
      <c r="SHG150" s="284"/>
      <c r="SHH150" s="284"/>
      <c r="SHI150" s="284"/>
      <c r="SHJ150" s="284"/>
      <c r="SHK150" s="284"/>
      <c r="SHL150" s="284"/>
      <c r="SHM150" s="284"/>
      <c r="SHN150" s="284"/>
      <c r="SHO150" s="284"/>
      <c r="SHP150" s="284"/>
      <c r="SHQ150" s="284"/>
      <c r="SHR150" s="284"/>
      <c r="SHS150" s="284"/>
      <c r="SHT150" s="284"/>
      <c r="SHU150" s="284"/>
      <c r="SHV150" s="284"/>
      <c r="SHW150" s="284"/>
      <c r="SHX150" s="284"/>
      <c r="SHY150" s="284"/>
      <c r="SHZ150" s="284"/>
      <c r="SIA150" s="284"/>
      <c r="SIB150" s="284"/>
      <c r="SIC150" s="284"/>
      <c r="SID150" s="284"/>
      <c r="SIE150" s="284"/>
      <c r="SIF150" s="284"/>
      <c r="SIG150" s="284"/>
      <c r="SIH150" s="284"/>
      <c r="SII150" s="284"/>
      <c r="SIJ150" s="284"/>
      <c r="SIK150" s="284"/>
      <c r="SIL150" s="284"/>
      <c r="SIM150" s="284"/>
      <c r="SIN150" s="284"/>
      <c r="SIO150" s="284"/>
      <c r="SIP150" s="284"/>
      <c r="SIQ150" s="284"/>
      <c r="SIR150" s="284"/>
      <c r="SIS150" s="284"/>
      <c r="SIT150" s="284"/>
      <c r="SIU150" s="284"/>
      <c r="SIV150" s="284"/>
      <c r="SIW150" s="284"/>
      <c r="SIX150" s="284"/>
      <c r="SIY150" s="284"/>
      <c r="SIZ150" s="284"/>
      <c r="SJA150" s="284"/>
      <c r="SJB150" s="284"/>
      <c r="SJC150" s="284"/>
      <c r="SJD150" s="284"/>
      <c r="SJE150" s="284"/>
      <c r="SJF150" s="284"/>
      <c r="SJG150" s="284"/>
      <c r="SJH150" s="284"/>
      <c r="SJI150" s="284"/>
      <c r="SJJ150" s="284"/>
      <c r="SJK150" s="284"/>
      <c r="SJL150" s="284"/>
      <c r="SJM150" s="284"/>
      <c r="SJN150" s="284"/>
      <c r="SJO150" s="284"/>
      <c r="SJP150" s="284"/>
      <c r="SJQ150" s="284"/>
      <c r="SJR150" s="284"/>
      <c r="SJS150" s="284"/>
      <c r="SJT150" s="284"/>
      <c r="SJU150" s="284"/>
      <c r="SJV150" s="284"/>
      <c r="SJW150" s="284"/>
      <c r="SJX150" s="284"/>
      <c r="SJY150" s="284"/>
      <c r="SJZ150" s="284"/>
      <c r="SKA150" s="284"/>
      <c r="SKB150" s="284"/>
      <c r="SKC150" s="284"/>
      <c r="SKD150" s="284"/>
      <c r="SKE150" s="284"/>
      <c r="SKF150" s="284"/>
      <c r="SKG150" s="284"/>
      <c r="SKH150" s="284"/>
      <c r="SKI150" s="284"/>
      <c r="SKJ150" s="284"/>
      <c r="SKK150" s="284"/>
      <c r="SKL150" s="284"/>
      <c r="SKM150" s="284"/>
      <c r="SKN150" s="284"/>
      <c r="SKO150" s="284"/>
      <c r="SKP150" s="284"/>
      <c r="SKQ150" s="284"/>
      <c r="SKR150" s="284"/>
      <c r="SKS150" s="284"/>
      <c r="SKT150" s="284"/>
      <c r="SKU150" s="284"/>
      <c r="SKV150" s="284"/>
      <c r="SKW150" s="284"/>
      <c r="SKX150" s="284"/>
      <c r="SKY150" s="284"/>
      <c r="SKZ150" s="284"/>
      <c r="SLA150" s="284"/>
      <c r="SLB150" s="284"/>
      <c r="SLC150" s="284"/>
      <c r="SLD150" s="284"/>
      <c r="SLE150" s="284"/>
      <c r="SLF150" s="284"/>
      <c r="SLG150" s="284"/>
      <c r="SLH150" s="284"/>
      <c r="SLI150" s="284"/>
      <c r="SLJ150" s="284"/>
      <c r="SLK150" s="284"/>
      <c r="SLL150" s="284"/>
      <c r="SLM150" s="284"/>
      <c r="SLN150" s="284"/>
      <c r="SLO150" s="284"/>
      <c r="SLP150" s="284"/>
      <c r="SLQ150" s="284"/>
      <c r="SLR150" s="284"/>
      <c r="SLS150" s="284"/>
      <c r="SLT150" s="284"/>
      <c r="SLU150" s="284"/>
      <c r="SLV150" s="284"/>
      <c r="SLW150" s="284"/>
      <c r="SLX150" s="284"/>
      <c r="SLY150" s="284"/>
      <c r="SLZ150" s="284"/>
      <c r="SMA150" s="284"/>
      <c r="SMB150" s="284"/>
      <c r="SMC150" s="284"/>
      <c r="SMD150" s="284"/>
      <c r="SME150" s="284"/>
      <c r="SMF150" s="284"/>
      <c r="SMG150" s="284"/>
      <c r="SMH150" s="284"/>
      <c r="SMI150" s="284"/>
      <c r="SMJ150" s="284"/>
      <c r="SMK150" s="284"/>
      <c r="SML150" s="284"/>
      <c r="SMM150" s="284"/>
      <c r="SMN150" s="284"/>
      <c r="SMO150" s="284"/>
      <c r="SMP150" s="284"/>
      <c r="SMQ150" s="284"/>
      <c r="SMR150" s="284"/>
      <c r="SMS150" s="284"/>
      <c r="SMT150" s="284"/>
      <c r="SMU150" s="284"/>
      <c r="SMV150" s="284"/>
      <c r="SMW150" s="284"/>
      <c r="SMX150" s="284"/>
      <c r="SMY150" s="284"/>
      <c r="SMZ150" s="284"/>
      <c r="SNA150" s="284"/>
      <c r="SNB150" s="284"/>
      <c r="SNC150" s="284"/>
      <c r="SND150" s="284"/>
      <c r="SNE150" s="284"/>
      <c r="SNF150" s="284"/>
      <c r="SNG150" s="284"/>
      <c r="SNH150" s="284"/>
      <c r="SNI150" s="284"/>
      <c r="SNJ150" s="284"/>
      <c r="SNK150" s="284"/>
      <c r="SNL150" s="284"/>
      <c r="SNM150" s="284"/>
      <c r="SNN150" s="284"/>
      <c r="SNO150" s="284"/>
      <c r="SNP150" s="284"/>
      <c r="SNQ150" s="284"/>
      <c r="SNR150" s="284"/>
      <c r="SNS150" s="284"/>
      <c r="SNT150" s="284"/>
      <c r="SNU150" s="284"/>
      <c r="SNV150" s="284"/>
      <c r="SNW150" s="284"/>
      <c r="SNX150" s="284"/>
      <c r="SNY150" s="284"/>
      <c r="SNZ150" s="284"/>
      <c r="SOA150" s="284"/>
      <c r="SOB150" s="284"/>
      <c r="SOC150" s="284"/>
      <c r="SOD150" s="284"/>
      <c r="SOE150" s="284"/>
      <c r="SOF150" s="284"/>
      <c r="SOG150" s="284"/>
      <c r="SOH150" s="284"/>
      <c r="SOI150" s="284"/>
      <c r="SOJ150" s="284"/>
      <c r="SOK150" s="284"/>
      <c r="SOL150" s="284"/>
      <c r="SOM150" s="284"/>
      <c r="SON150" s="284"/>
      <c r="SOO150" s="284"/>
      <c r="SOP150" s="284"/>
      <c r="SOQ150" s="284"/>
      <c r="SOR150" s="284"/>
      <c r="SOS150" s="284"/>
      <c r="SOT150" s="284"/>
      <c r="SOU150" s="284"/>
      <c r="SOV150" s="284"/>
      <c r="SOW150" s="284"/>
      <c r="SOX150" s="284"/>
      <c r="SOY150" s="284"/>
      <c r="SOZ150" s="284"/>
      <c r="SPA150" s="284"/>
      <c r="SPB150" s="284"/>
      <c r="SPC150" s="284"/>
      <c r="SPD150" s="284"/>
      <c r="SPE150" s="284"/>
      <c r="SPF150" s="284"/>
      <c r="SPG150" s="284"/>
      <c r="SPH150" s="284"/>
      <c r="SPI150" s="284"/>
      <c r="SPJ150" s="284"/>
      <c r="SPK150" s="284"/>
      <c r="SPL150" s="284"/>
      <c r="SPM150" s="284"/>
      <c r="SPN150" s="284"/>
      <c r="SPO150" s="284"/>
      <c r="SPP150" s="284"/>
      <c r="SPQ150" s="284"/>
      <c r="SPR150" s="284"/>
      <c r="SPS150" s="284"/>
      <c r="SPT150" s="284"/>
      <c r="SPU150" s="284"/>
      <c r="SPV150" s="284"/>
      <c r="SPW150" s="284"/>
      <c r="SPX150" s="284"/>
      <c r="SPY150" s="284"/>
      <c r="SPZ150" s="284"/>
      <c r="SQA150" s="284"/>
      <c r="SQB150" s="284"/>
      <c r="SQC150" s="284"/>
      <c r="SQD150" s="284"/>
      <c r="SQE150" s="284"/>
      <c r="SQF150" s="284"/>
      <c r="SQG150" s="284"/>
      <c r="SQH150" s="284"/>
      <c r="SQI150" s="284"/>
      <c r="SQJ150" s="284"/>
      <c r="SQK150" s="284"/>
      <c r="SQL150" s="284"/>
      <c r="SQM150" s="284"/>
      <c r="SQN150" s="284"/>
      <c r="SQO150" s="284"/>
      <c r="SQP150" s="284"/>
      <c r="SQQ150" s="284"/>
      <c r="SQR150" s="284"/>
      <c r="SQS150" s="284"/>
      <c r="SQT150" s="284"/>
      <c r="SQU150" s="284"/>
      <c r="SQV150" s="284"/>
      <c r="SQW150" s="284"/>
      <c r="SQX150" s="284"/>
      <c r="SQY150" s="284"/>
      <c r="SQZ150" s="284"/>
      <c r="SRA150" s="284"/>
      <c r="SRB150" s="284"/>
      <c r="SRC150" s="284"/>
      <c r="SRD150" s="284"/>
      <c r="SRE150" s="284"/>
      <c r="SRF150" s="284"/>
      <c r="SRG150" s="284"/>
      <c r="SRH150" s="284"/>
      <c r="SRI150" s="284"/>
      <c r="SRJ150" s="284"/>
      <c r="SRK150" s="284"/>
      <c r="SRL150" s="284"/>
      <c r="SRM150" s="284"/>
      <c r="SRN150" s="284"/>
      <c r="SRO150" s="284"/>
      <c r="SRP150" s="284"/>
      <c r="SRQ150" s="284"/>
      <c r="SRR150" s="284"/>
      <c r="SRS150" s="284"/>
      <c r="SRT150" s="284"/>
      <c r="SRU150" s="284"/>
      <c r="SRV150" s="284"/>
      <c r="SRW150" s="284"/>
      <c r="SRX150" s="284"/>
      <c r="SRY150" s="284"/>
      <c r="SRZ150" s="284"/>
      <c r="SSA150" s="284"/>
      <c r="SSB150" s="284"/>
      <c r="SSC150" s="284"/>
      <c r="SSD150" s="284"/>
      <c r="SSE150" s="284"/>
      <c r="SSF150" s="284"/>
      <c r="SSG150" s="284"/>
      <c r="SSH150" s="284"/>
      <c r="SSI150" s="284"/>
      <c r="SSJ150" s="284"/>
      <c r="SSK150" s="284"/>
      <c r="SSL150" s="284"/>
      <c r="SSM150" s="284"/>
      <c r="SSN150" s="284"/>
      <c r="SSO150" s="284"/>
      <c r="SSP150" s="284"/>
      <c r="SSQ150" s="284"/>
      <c r="SSR150" s="284"/>
      <c r="SSS150" s="284"/>
      <c r="SST150" s="284"/>
      <c r="SSU150" s="284"/>
      <c r="SSV150" s="284"/>
      <c r="SSW150" s="284"/>
      <c r="SSX150" s="284"/>
      <c r="SSY150" s="284"/>
      <c r="SSZ150" s="284"/>
      <c r="STA150" s="284"/>
      <c r="STB150" s="284"/>
      <c r="STC150" s="284"/>
      <c r="STD150" s="284"/>
      <c r="STE150" s="284"/>
      <c r="STF150" s="284"/>
      <c r="STG150" s="284"/>
      <c r="STH150" s="284"/>
      <c r="STI150" s="284"/>
      <c r="STJ150" s="284"/>
      <c r="STK150" s="284"/>
      <c r="STL150" s="284"/>
      <c r="STM150" s="284"/>
      <c r="STN150" s="284"/>
      <c r="STO150" s="284"/>
      <c r="STP150" s="284"/>
      <c r="STQ150" s="284"/>
      <c r="STR150" s="284"/>
      <c r="STS150" s="284"/>
      <c r="STT150" s="284"/>
      <c r="STU150" s="284"/>
      <c r="STV150" s="284"/>
      <c r="STW150" s="284"/>
      <c r="STX150" s="284"/>
      <c r="STY150" s="284"/>
      <c r="STZ150" s="284"/>
      <c r="SUA150" s="284"/>
      <c r="SUB150" s="284"/>
      <c r="SUC150" s="284"/>
      <c r="SUD150" s="284"/>
      <c r="SUE150" s="284"/>
      <c r="SUF150" s="284"/>
      <c r="SUG150" s="284"/>
      <c r="SUH150" s="284"/>
      <c r="SUI150" s="284"/>
      <c r="SUJ150" s="284"/>
      <c r="SUK150" s="284"/>
      <c r="SUL150" s="284"/>
      <c r="SUM150" s="284"/>
      <c r="SUN150" s="284"/>
      <c r="SUO150" s="284"/>
      <c r="SUP150" s="284"/>
      <c r="SUQ150" s="284"/>
      <c r="SUR150" s="284"/>
      <c r="SUS150" s="284"/>
      <c r="SUT150" s="284"/>
      <c r="SUU150" s="284"/>
      <c r="SUV150" s="284"/>
      <c r="SUW150" s="284"/>
      <c r="SUX150" s="284"/>
      <c r="SUY150" s="284"/>
      <c r="SUZ150" s="284"/>
      <c r="SVA150" s="284"/>
      <c r="SVB150" s="284"/>
      <c r="SVC150" s="284"/>
      <c r="SVD150" s="284"/>
      <c r="SVE150" s="284"/>
      <c r="SVF150" s="284"/>
      <c r="SVG150" s="284"/>
      <c r="SVH150" s="284"/>
      <c r="SVI150" s="284"/>
      <c r="SVJ150" s="284"/>
      <c r="SVK150" s="284"/>
      <c r="SVL150" s="284"/>
      <c r="SVM150" s="284"/>
      <c r="SVN150" s="284"/>
      <c r="SVO150" s="284"/>
      <c r="SVP150" s="284"/>
      <c r="SVQ150" s="284"/>
      <c r="SVR150" s="284"/>
      <c r="SVS150" s="284"/>
      <c r="SVT150" s="284"/>
      <c r="SVU150" s="284"/>
      <c r="SVV150" s="284"/>
      <c r="SVW150" s="284"/>
      <c r="SVX150" s="284"/>
      <c r="SVY150" s="284"/>
      <c r="SVZ150" s="284"/>
      <c r="SWA150" s="284"/>
      <c r="SWB150" s="284"/>
      <c r="SWC150" s="284"/>
      <c r="SWD150" s="284"/>
      <c r="SWE150" s="284"/>
      <c r="SWF150" s="284"/>
      <c r="SWG150" s="284"/>
      <c r="SWH150" s="284"/>
      <c r="SWI150" s="284"/>
      <c r="SWJ150" s="284"/>
      <c r="SWK150" s="284"/>
      <c r="SWL150" s="284"/>
      <c r="SWM150" s="284"/>
      <c r="SWN150" s="284"/>
      <c r="SWO150" s="284"/>
      <c r="SWP150" s="284"/>
      <c r="SWQ150" s="284"/>
      <c r="SWR150" s="284"/>
      <c r="SWS150" s="284"/>
      <c r="SWT150" s="284"/>
      <c r="SWU150" s="284"/>
      <c r="SWV150" s="284"/>
      <c r="SWW150" s="284"/>
      <c r="SWX150" s="284"/>
      <c r="SWY150" s="284"/>
      <c r="SWZ150" s="284"/>
      <c r="SXA150" s="284"/>
      <c r="SXB150" s="284"/>
      <c r="SXC150" s="284"/>
      <c r="SXD150" s="284"/>
      <c r="SXE150" s="284"/>
      <c r="SXF150" s="284"/>
      <c r="SXG150" s="284"/>
      <c r="SXH150" s="284"/>
      <c r="SXI150" s="284"/>
      <c r="SXJ150" s="284"/>
      <c r="SXK150" s="284"/>
      <c r="SXL150" s="284"/>
      <c r="SXM150" s="284"/>
      <c r="SXN150" s="284"/>
      <c r="SXO150" s="284"/>
      <c r="SXP150" s="284"/>
      <c r="SXQ150" s="284"/>
      <c r="SXR150" s="284"/>
      <c r="SXS150" s="284"/>
      <c r="SXT150" s="284"/>
      <c r="SXU150" s="284"/>
      <c r="SXV150" s="284"/>
      <c r="SXW150" s="284"/>
      <c r="SXX150" s="284"/>
      <c r="SXY150" s="284"/>
      <c r="SXZ150" s="284"/>
      <c r="SYA150" s="284"/>
      <c r="SYB150" s="284"/>
      <c r="SYC150" s="284"/>
      <c r="SYD150" s="284"/>
      <c r="SYE150" s="284"/>
      <c r="SYF150" s="284"/>
      <c r="SYG150" s="284"/>
      <c r="SYH150" s="284"/>
      <c r="SYI150" s="284"/>
      <c r="SYJ150" s="284"/>
      <c r="SYK150" s="284"/>
      <c r="SYL150" s="284"/>
      <c r="SYM150" s="284"/>
      <c r="SYN150" s="284"/>
      <c r="SYO150" s="284"/>
      <c r="SYP150" s="284"/>
      <c r="SYQ150" s="284"/>
      <c r="SYR150" s="284"/>
      <c r="SYS150" s="284"/>
      <c r="SYT150" s="284"/>
      <c r="SYU150" s="284"/>
      <c r="SYV150" s="284"/>
      <c r="SYW150" s="284"/>
      <c r="SYX150" s="284"/>
      <c r="SYY150" s="284"/>
      <c r="SYZ150" s="284"/>
      <c r="SZA150" s="284"/>
      <c r="SZB150" s="284"/>
      <c r="SZC150" s="284"/>
      <c r="SZD150" s="284"/>
      <c r="SZE150" s="284"/>
      <c r="SZF150" s="284"/>
      <c r="SZG150" s="284"/>
      <c r="SZH150" s="284"/>
      <c r="SZI150" s="284"/>
      <c r="SZJ150" s="284"/>
      <c r="SZK150" s="284"/>
      <c r="SZL150" s="284"/>
      <c r="SZM150" s="284"/>
      <c r="SZN150" s="284"/>
      <c r="SZO150" s="284"/>
      <c r="SZP150" s="284"/>
      <c r="SZQ150" s="284"/>
      <c r="SZR150" s="284"/>
      <c r="SZS150" s="284"/>
      <c r="SZT150" s="284"/>
      <c r="SZU150" s="284"/>
      <c r="SZV150" s="284"/>
      <c r="SZW150" s="284"/>
      <c r="SZX150" s="284"/>
      <c r="SZY150" s="284"/>
      <c r="SZZ150" s="284"/>
      <c r="TAA150" s="284"/>
      <c r="TAB150" s="284"/>
      <c r="TAC150" s="284"/>
      <c r="TAD150" s="284"/>
      <c r="TAE150" s="284"/>
      <c r="TAF150" s="284"/>
      <c r="TAG150" s="284"/>
      <c r="TAH150" s="284"/>
      <c r="TAI150" s="284"/>
      <c r="TAJ150" s="284"/>
      <c r="TAK150" s="284"/>
      <c r="TAL150" s="284"/>
      <c r="TAM150" s="284"/>
      <c r="TAN150" s="284"/>
      <c r="TAO150" s="284"/>
      <c r="TAP150" s="284"/>
      <c r="TAQ150" s="284"/>
      <c r="TAR150" s="284"/>
      <c r="TAS150" s="284"/>
      <c r="TAT150" s="284"/>
      <c r="TAU150" s="284"/>
      <c r="TAV150" s="284"/>
      <c r="TAW150" s="284"/>
      <c r="TAX150" s="284"/>
      <c r="TAY150" s="284"/>
      <c r="TAZ150" s="284"/>
      <c r="TBA150" s="284"/>
      <c r="TBB150" s="284"/>
      <c r="TBC150" s="284"/>
      <c r="TBD150" s="284"/>
      <c r="TBE150" s="284"/>
      <c r="TBF150" s="284"/>
      <c r="TBG150" s="284"/>
      <c r="TBH150" s="284"/>
      <c r="TBI150" s="284"/>
      <c r="TBJ150" s="284"/>
      <c r="TBK150" s="284"/>
      <c r="TBL150" s="284"/>
      <c r="TBM150" s="284"/>
      <c r="TBN150" s="284"/>
      <c r="TBO150" s="284"/>
      <c r="TBP150" s="284"/>
      <c r="TBQ150" s="284"/>
      <c r="TBR150" s="284"/>
      <c r="TBS150" s="284"/>
      <c r="TBT150" s="284"/>
      <c r="TBU150" s="284"/>
      <c r="TBV150" s="284"/>
      <c r="TBW150" s="284"/>
      <c r="TBX150" s="284"/>
      <c r="TBY150" s="284"/>
      <c r="TBZ150" s="284"/>
      <c r="TCA150" s="284"/>
      <c r="TCB150" s="284"/>
      <c r="TCC150" s="284"/>
      <c r="TCD150" s="284"/>
      <c r="TCE150" s="284"/>
      <c r="TCF150" s="284"/>
      <c r="TCG150" s="284"/>
      <c r="TCH150" s="284"/>
      <c r="TCI150" s="284"/>
      <c r="TCJ150" s="284"/>
      <c r="TCK150" s="284"/>
      <c r="TCL150" s="284"/>
      <c r="TCM150" s="284"/>
      <c r="TCN150" s="284"/>
      <c r="TCO150" s="284"/>
      <c r="TCP150" s="284"/>
      <c r="TCQ150" s="284"/>
      <c r="TCR150" s="284"/>
      <c r="TCS150" s="284"/>
      <c r="TCT150" s="284"/>
      <c r="TCU150" s="284"/>
      <c r="TCV150" s="284"/>
      <c r="TCW150" s="284"/>
      <c r="TCX150" s="284"/>
      <c r="TCY150" s="284"/>
      <c r="TCZ150" s="284"/>
      <c r="TDA150" s="284"/>
      <c r="TDB150" s="284"/>
      <c r="TDC150" s="284"/>
      <c r="TDD150" s="284"/>
      <c r="TDE150" s="284"/>
      <c r="TDF150" s="284"/>
      <c r="TDG150" s="284"/>
      <c r="TDH150" s="284"/>
      <c r="TDI150" s="284"/>
      <c r="TDJ150" s="284"/>
      <c r="TDK150" s="284"/>
      <c r="TDL150" s="284"/>
      <c r="TDM150" s="284"/>
      <c r="TDN150" s="284"/>
      <c r="TDO150" s="284"/>
      <c r="TDP150" s="284"/>
      <c r="TDQ150" s="284"/>
      <c r="TDR150" s="284"/>
      <c r="TDS150" s="284"/>
      <c r="TDT150" s="284"/>
      <c r="TDU150" s="284"/>
      <c r="TDV150" s="284"/>
      <c r="TDW150" s="284"/>
      <c r="TDX150" s="284"/>
      <c r="TDY150" s="284"/>
      <c r="TDZ150" s="284"/>
      <c r="TEA150" s="284"/>
      <c r="TEB150" s="284"/>
      <c r="TEC150" s="284"/>
      <c r="TED150" s="284"/>
      <c r="TEE150" s="284"/>
      <c r="TEF150" s="284"/>
      <c r="TEG150" s="284"/>
      <c r="TEH150" s="284"/>
      <c r="TEI150" s="284"/>
      <c r="TEJ150" s="284"/>
      <c r="TEK150" s="284"/>
      <c r="TEL150" s="284"/>
      <c r="TEM150" s="284"/>
      <c r="TEN150" s="284"/>
      <c r="TEO150" s="284"/>
      <c r="TEP150" s="284"/>
      <c r="TEQ150" s="284"/>
      <c r="TER150" s="284"/>
      <c r="TES150" s="284"/>
      <c r="TET150" s="284"/>
      <c r="TEU150" s="284"/>
      <c r="TEV150" s="284"/>
      <c r="TEW150" s="284"/>
      <c r="TEX150" s="284"/>
      <c r="TEY150" s="284"/>
      <c r="TEZ150" s="284"/>
      <c r="TFA150" s="284"/>
      <c r="TFB150" s="284"/>
      <c r="TFC150" s="284"/>
      <c r="TFD150" s="284"/>
      <c r="TFE150" s="284"/>
      <c r="TFF150" s="284"/>
      <c r="TFG150" s="284"/>
      <c r="TFH150" s="284"/>
      <c r="TFI150" s="284"/>
      <c r="TFJ150" s="284"/>
      <c r="TFK150" s="284"/>
      <c r="TFL150" s="284"/>
      <c r="TFM150" s="284"/>
      <c r="TFN150" s="284"/>
      <c r="TFO150" s="284"/>
      <c r="TFP150" s="284"/>
      <c r="TFQ150" s="284"/>
      <c r="TFR150" s="284"/>
      <c r="TFS150" s="284"/>
      <c r="TFT150" s="284"/>
      <c r="TFU150" s="284"/>
      <c r="TFV150" s="284"/>
      <c r="TFW150" s="284"/>
      <c r="TFX150" s="284"/>
      <c r="TFY150" s="284"/>
      <c r="TFZ150" s="284"/>
      <c r="TGA150" s="284"/>
      <c r="TGB150" s="284"/>
      <c r="TGC150" s="284"/>
      <c r="TGD150" s="284"/>
      <c r="TGE150" s="284"/>
      <c r="TGF150" s="284"/>
      <c r="TGG150" s="284"/>
      <c r="TGH150" s="284"/>
      <c r="TGI150" s="284"/>
      <c r="TGJ150" s="284"/>
      <c r="TGK150" s="284"/>
      <c r="TGL150" s="284"/>
      <c r="TGM150" s="284"/>
      <c r="TGN150" s="284"/>
      <c r="TGO150" s="284"/>
      <c r="TGP150" s="284"/>
      <c r="TGQ150" s="284"/>
      <c r="TGR150" s="284"/>
      <c r="TGS150" s="284"/>
      <c r="TGT150" s="284"/>
      <c r="TGU150" s="284"/>
      <c r="TGV150" s="284"/>
      <c r="TGW150" s="284"/>
      <c r="TGX150" s="284"/>
      <c r="TGY150" s="284"/>
      <c r="TGZ150" s="284"/>
      <c r="THA150" s="284"/>
      <c r="THB150" s="284"/>
      <c r="THC150" s="284"/>
      <c r="THD150" s="284"/>
      <c r="THE150" s="284"/>
      <c r="THF150" s="284"/>
      <c r="THG150" s="284"/>
      <c r="THH150" s="284"/>
      <c r="THI150" s="284"/>
      <c r="THJ150" s="284"/>
      <c r="THK150" s="284"/>
      <c r="THL150" s="284"/>
      <c r="THM150" s="284"/>
      <c r="THN150" s="284"/>
      <c r="THO150" s="284"/>
      <c r="THP150" s="284"/>
      <c r="THQ150" s="284"/>
      <c r="THR150" s="284"/>
      <c r="THS150" s="284"/>
      <c r="THT150" s="284"/>
      <c r="THU150" s="284"/>
      <c r="THV150" s="284"/>
      <c r="THW150" s="284"/>
      <c r="THX150" s="284"/>
      <c r="THY150" s="284"/>
      <c r="THZ150" s="284"/>
      <c r="TIA150" s="284"/>
      <c r="TIB150" s="284"/>
      <c r="TIC150" s="284"/>
      <c r="TID150" s="284"/>
      <c r="TIE150" s="284"/>
      <c r="TIF150" s="284"/>
      <c r="TIG150" s="284"/>
      <c r="TIH150" s="284"/>
      <c r="TII150" s="284"/>
      <c r="TIJ150" s="284"/>
      <c r="TIK150" s="284"/>
      <c r="TIL150" s="284"/>
      <c r="TIM150" s="284"/>
      <c r="TIN150" s="284"/>
      <c r="TIO150" s="284"/>
      <c r="TIP150" s="284"/>
      <c r="TIQ150" s="284"/>
      <c r="TIR150" s="284"/>
      <c r="TIS150" s="284"/>
      <c r="TIT150" s="284"/>
      <c r="TIU150" s="284"/>
      <c r="TIV150" s="284"/>
      <c r="TIW150" s="284"/>
      <c r="TIX150" s="284"/>
      <c r="TIY150" s="284"/>
      <c r="TIZ150" s="284"/>
      <c r="TJA150" s="284"/>
      <c r="TJB150" s="284"/>
      <c r="TJC150" s="284"/>
      <c r="TJD150" s="284"/>
      <c r="TJE150" s="284"/>
      <c r="TJF150" s="284"/>
      <c r="TJG150" s="284"/>
      <c r="TJH150" s="284"/>
      <c r="TJI150" s="284"/>
      <c r="TJJ150" s="284"/>
      <c r="TJK150" s="284"/>
      <c r="TJL150" s="284"/>
      <c r="TJM150" s="284"/>
      <c r="TJN150" s="284"/>
      <c r="TJO150" s="284"/>
      <c r="TJP150" s="284"/>
      <c r="TJQ150" s="284"/>
      <c r="TJR150" s="284"/>
      <c r="TJS150" s="284"/>
      <c r="TJT150" s="284"/>
      <c r="TJU150" s="284"/>
      <c r="TJV150" s="284"/>
      <c r="TJW150" s="284"/>
      <c r="TJX150" s="284"/>
      <c r="TJY150" s="284"/>
      <c r="TJZ150" s="284"/>
      <c r="TKA150" s="284"/>
      <c r="TKB150" s="284"/>
      <c r="TKC150" s="284"/>
      <c r="TKD150" s="284"/>
      <c r="TKE150" s="284"/>
      <c r="TKF150" s="284"/>
      <c r="TKG150" s="284"/>
      <c r="TKH150" s="284"/>
      <c r="TKI150" s="284"/>
      <c r="TKJ150" s="284"/>
      <c r="TKK150" s="284"/>
      <c r="TKL150" s="284"/>
      <c r="TKM150" s="284"/>
      <c r="TKN150" s="284"/>
      <c r="TKO150" s="284"/>
      <c r="TKP150" s="284"/>
      <c r="TKQ150" s="284"/>
      <c r="TKR150" s="284"/>
      <c r="TKS150" s="284"/>
      <c r="TKT150" s="284"/>
      <c r="TKU150" s="284"/>
      <c r="TKV150" s="284"/>
      <c r="TKW150" s="284"/>
      <c r="TKX150" s="284"/>
      <c r="TKY150" s="284"/>
      <c r="TKZ150" s="284"/>
      <c r="TLA150" s="284"/>
      <c r="TLB150" s="284"/>
      <c r="TLC150" s="284"/>
      <c r="TLD150" s="284"/>
      <c r="TLE150" s="284"/>
      <c r="TLF150" s="284"/>
      <c r="TLG150" s="284"/>
      <c r="TLH150" s="284"/>
      <c r="TLI150" s="284"/>
      <c r="TLJ150" s="284"/>
      <c r="TLK150" s="284"/>
      <c r="TLL150" s="284"/>
      <c r="TLM150" s="284"/>
      <c r="TLN150" s="284"/>
      <c r="TLO150" s="284"/>
      <c r="TLP150" s="284"/>
      <c r="TLQ150" s="284"/>
      <c r="TLR150" s="284"/>
      <c r="TLS150" s="284"/>
      <c r="TLT150" s="284"/>
      <c r="TLU150" s="284"/>
      <c r="TLV150" s="284"/>
      <c r="TLW150" s="284"/>
      <c r="TLX150" s="284"/>
      <c r="TLY150" s="284"/>
      <c r="TLZ150" s="284"/>
      <c r="TMA150" s="284"/>
      <c r="TMB150" s="284"/>
      <c r="TMC150" s="284"/>
      <c r="TMD150" s="284"/>
      <c r="TME150" s="284"/>
      <c r="TMF150" s="284"/>
      <c r="TMG150" s="284"/>
      <c r="TMH150" s="284"/>
      <c r="TMI150" s="284"/>
      <c r="TMJ150" s="284"/>
      <c r="TMK150" s="284"/>
      <c r="TML150" s="284"/>
      <c r="TMM150" s="284"/>
      <c r="TMN150" s="284"/>
      <c r="TMO150" s="284"/>
      <c r="TMP150" s="284"/>
      <c r="TMQ150" s="284"/>
      <c r="TMR150" s="284"/>
      <c r="TMS150" s="284"/>
      <c r="TMT150" s="284"/>
      <c r="TMU150" s="284"/>
      <c r="TMV150" s="284"/>
      <c r="TMW150" s="284"/>
      <c r="TMX150" s="284"/>
      <c r="TMY150" s="284"/>
      <c r="TMZ150" s="284"/>
      <c r="TNA150" s="284"/>
      <c r="TNB150" s="284"/>
      <c r="TNC150" s="284"/>
      <c r="TND150" s="284"/>
      <c r="TNE150" s="284"/>
      <c r="TNF150" s="284"/>
      <c r="TNG150" s="284"/>
      <c r="TNH150" s="284"/>
      <c r="TNI150" s="284"/>
      <c r="TNJ150" s="284"/>
      <c r="TNK150" s="284"/>
      <c r="TNL150" s="284"/>
      <c r="TNM150" s="284"/>
      <c r="TNN150" s="284"/>
      <c r="TNO150" s="284"/>
      <c r="TNP150" s="284"/>
      <c r="TNQ150" s="284"/>
      <c r="TNR150" s="284"/>
      <c r="TNS150" s="284"/>
      <c r="TNT150" s="284"/>
      <c r="TNU150" s="284"/>
      <c r="TNV150" s="284"/>
      <c r="TNW150" s="284"/>
      <c r="TNX150" s="284"/>
      <c r="TNY150" s="284"/>
      <c r="TNZ150" s="284"/>
      <c r="TOA150" s="284"/>
      <c r="TOB150" s="284"/>
      <c r="TOC150" s="284"/>
      <c r="TOD150" s="284"/>
      <c r="TOE150" s="284"/>
      <c r="TOF150" s="284"/>
      <c r="TOG150" s="284"/>
      <c r="TOH150" s="284"/>
      <c r="TOI150" s="284"/>
      <c r="TOJ150" s="284"/>
      <c r="TOK150" s="284"/>
      <c r="TOL150" s="284"/>
      <c r="TOM150" s="284"/>
      <c r="TON150" s="284"/>
      <c r="TOO150" s="284"/>
      <c r="TOP150" s="284"/>
      <c r="TOQ150" s="284"/>
      <c r="TOR150" s="284"/>
      <c r="TOS150" s="284"/>
      <c r="TOT150" s="284"/>
      <c r="TOU150" s="284"/>
      <c r="TOV150" s="284"/>
      <c r="TOW150" s="284"/>
      <c r="TOX150" s="284"/>
      <c r="TOY150" s="284"/>
      <c r="TOZ150" s="284"/>
      <c r="TPA150" s="284"/>
      <c r="TPB150" s="284"/>
      <c r="TPC150" s="284"/>
      <c r="TPD150" s="284"/>
      <c r="TPE150" s="284"/>
      <c r="TPF150" s="284"/>
      <c r="TPG150" s="284"/>
      <c r="TPH150" s="284"/>
      <c r="TPI150" s="284"/>
      <c r="TPJ150" s="284"/>
      <c r="TPK150" s="284"/>
      <c r="TPL150" s="284"/>
      <c r="TPM150" s="284"/>
      <c r="TPN150" s="284"/>
      <c r="TPO150" s="284"/>
      <c r="TPP150" s="284"/>
      <c r="TPQ150" s="284"/>
      <c r="TPR150" s="284"/>
      <c r="TPS150" s="284"/>
      <c r="TPT150" s="284"/>
      <c r="TPU150" s="284"/>
      <c r="TPV150" s="284"/>
      <c r="TPW150" s="284"/>
      <c r="TPX150" s="284"/>
      <c r="TPY150" s="284"/>
      <c r="TPZ150" s="284"/>
      <c r="TQA150" s="284"/>
      <c r="TQB150" s="284"/>
      <c r="TQC150" s="284"/>
      <c r="TQD150" s="284"/>
      <c r="TQE150" s="284"/>
      <c r="TQF150" s="284"/>
      <c r="TQG150" s="284"/>
      <c r="TQH150" s="284"/>
      <c r="TQI150" s="284"/>
      <c r="TQJ150" s="284"/>
      <c r="TQK150" s="284"/>
      <c r="TQL150" s="284"/>
      <c r="TQM150" s="284"/>
      <c r="TQN150" s="284"/>
      <c r="TQO150" s="284"/>
      <c r="TQP150" s="284"/>
      <c r="TQQ150" s="284"/>
      <c r="TQR150" s="284"/>
      <c r="TQS150" s="284"/>
      <c r="TQT150" s="284"/>
      <c r="TQU150" s="284"/>
      <c r="TQV150" s="284"/>
      <c r="TQW150" s="284"/>
      <c r="TQX150" s="284"/>
      <c r="TQY150" s="284"/>
      <c r="TQZ150" s="284"/>
      <c r="TRA150" s="284"/>
      <c r="TRB150" s="284"/>
      <c r="TRC150" s="284"/>
      <c r="TRD150" s="284"/>
      <c r="TRE150" s="284"/>
      <c r="TRF150" s="284"/>
      <c r="TRG150" s="284"/>
      <c r="TRH150" s="284"/>
      <c r="TRI150" s="284"/>
      <c r="TRJ150" s="284"/>
      <c r="TRK150" s="284"/>
      <c r="TRL150" s="284"/>
      <c r="TRM150" s="284"/>
      <c r="TRN150" s="284"/>
      <c r="TRO150" s="284"/>
      <c r="TRP150" s="284"/>
      <c r="TRQ150" s="284"/>
      <c r="TRR150" s="284"/>
      <c r="TRS150" s="284"/>
      <c r="TRT150" s="284"/>
      <c r="TRU150" s="284"/>
      <c r="TRV150" s="284"/>
      <c r="TRW150" s="284"/>
      <c r="TRX150" s="284"/>
      <c r="TRY150" s="284"/>
      <c r="TRZ150" s="284"/>
      <c r="TSA150" s="284"/>
      <c r="TSB150" s="284"/>
      <c r="TSC150" s="284"/>
      <c r="TSD150" s="284"/>
      <c r="TSE150" s="284"/>
      <c r="TSF150" s="284"/>
      <c r="TSG150" s="284"/>
      <c r="TSH150" s="284"/>
      <c r="TSI150" s="284"/>
      <c r="TSJ150" s="284"/>
      <c r="TSK150" s="284"/>
      <c r="TSL150" s="284"/>
      <c r="TSM150" s="284"/>
      <c r="TSN150" s="284"/>
      <c r="TSO150" s="284"/>
      <c r="TSP150" s="284"/>
      <c r="TSQ150" s="284"/>
      <c r="TSR150" s="284"/>
      <c r="TSS150" s="284"/>
      <c r="TST150" s="284"/>
      <c r="TSU150" s="284"/>
      <c r="TSV150" s="284"/>
      <c r="TSW150" s="284"/>
      <c r="TSX150" s="284"/>
      <c r="TSY150" s="284"/>
      <c r="TSZ150" s="284"/>
      <c r="TTA150" s="284"/>
      <c r="TTB150" s="284"/>
      <c r="TTC150" s="284"/>
      <c r="TTD150" s="284"/>
      <c r="TTE150" s="284"/>
      <c r="TTF150" s="284"/>
      <c r="TTG150" s="284"/>
      <c r="TTH150" s="284"/>
      <c r="TTI150" s="284"/>
      <c r="TTJ150" s="284"/>
      <c r="TTK150" s="284"/>
      <c r="TTL150" s="284"/>
      <c r="TTM150" s="284"/>
      <c r="TTN150" s="284"/>
      <c r="TTO150" s="284"/>
      <c r="TTP150" s="284"/>
      <c r="TTQ150" s="284"/>
      <c r="TTR150" s="284"/>
      <c r="TTS150" s="284"/>
      <c r="TTT150" s="284"/>
      <c r="TTU150" s="284"/>
      <c r="TTV150" s="284"/>
      <c r="TTW150" s="284"/>
      <c r="TTX150" s="284"/>
      <c r="TTY150" s="284"/>
      <c r="TTZ150" s="284"/>
      <c r="TUA150" s="284"/>
      <c r="TUB150" s="284"/>
      <c r="TUC150" s="284"/>
      <c r="TUD150" s="284"/>
      <c r="TUE150" s="284"/>
      <c r="TUF150" s="284"/>
      <c r="TUG150" s="284"/>
      <c r="TUH150" s="284"/>
      <c r="TUI150" s="284"/>
      <c r="TUJ150" s="284"/>
      <c r="TUK150" s="284"/>
      <c r="TUL150" s="284"/>
      <c r="TUM150" s="284"/>
      <c r="TUN150" s="284"/>
      <c r="TUO150" s="284"/>
      <c r="TUP150" s="284"/>
      <c r="TUQ150" s="284"/>
      <c r="TUR150" s="284"/>
      <c r="TUS150" s="284"/>
      <c r="TUT150" s="284"/>
      <c r="TUU150" s="284"/>
      <c r="TUV150" s="284"/>
      <c r="TUW150" s="284"/>
      <c r="TUX150" s="284"/>
      <c r="TUY150" s="284"/>
      <c r="TUZ150" s="284"/>
      <c r="TVA150" s="284"/>
      <c r="TVB150" s="284"/>
      <c r="TVC150" s="284"/>
      <c r="TVD150" s="284"/>
      <c r="TVE150" s="284"/>
      <c r="TVF150" s="284"/>
      <c r="TVG150" s="284"/>
      <c r="TVH150" s="284"/>
      <c r="TVI150" s="284"/>
      <c r="TVJ150" s="284"/>
      <c r="TVK150" s="284"/>
      <c r="TVL150" s="284"/>
      <c r="TVM150" s="284"/>
      <c r="TVN150" s="284"/>
      <c r="TVO150" s="284"/>
      <c r="TVP150" s="284"/>
      <c r="TVQ150" s="284"/>
      <c r="TVR150" s="284"/>
      <c r="TVS150" s="284"/>
      <c r="TVT150" s="284"/>
      <c r="TVU150" s="284"/>
      <c r="TVV150" s="284"/>
      <c r="TVW150" s="284"/>
      <c r="TVX150" s="284"/>
      <c r="TVY150" s="284"/>
      <c r="TVZ150" s="284"/>
      <c r="TWA150" s="284"/>
      <c r="TWB150" s="284"/>
      <c r="TWC150" s="284"/>
      <c r="TWD150" s="284"/>
      <c r="TWE150" s="284"/>
      <c r="TWF150" s="284"/>
      <c r="TWG150" s="284"/>
      <c r="TWH150" s="284"/>
      <c r="TWI150" s="284"/>
      <c r="TWJ150" s="284"/>
      <c r="TWK150" s="284"/>
      <c r="TWL150" s="284"/>
      <c r="TWM150" s="284"/>
      <c r="TWN150" s="284"/>
      <c r="TWO150" s="284"/>
      <c r="TWP150" s="284"/>
      <c r="TWQ150" s="284"/>
      <c r="TWR150" s="284"/>
      <c r="TWS150" s="284"/>
      <c r="TWT150" s="284"/>
      <c r="TWU150" s="284"/>
      <c r="TWV150" s="284"/>
      <c r="TWW150" s="284"/>
      <c r="TWX150" s="284"/>
      <c r="TWY150" s="284"/>
      <c r="TWZ150" s="284"/>
      <c r="TXA150" s="284"/>
      <c r="TXB150" s="284"/>
      <c r="TXC150" s="284"/>
      <c r="TXD150" s="284"/>
      <c r="TXE150" s="284"/>
      <c r="TXF150" s="284"/>
      <c r="TXG150" s="284"/>
      <c r="TXH150" s="284"/>
      <c r="TXI150" s="284"/>
      <c r="TXJ150" s="284"/>
      <c r="TXK150" s="284"/>
      <c r="TXL150" s="284"/>
      <c r="TXM150" s="284"/>
      <c r="TXN150" s="284"/>
      <c r="TXO150" s="284"/>
      <c r="TXP150" s="284"/>
      <c r="TXQ150" s="284"/>
      <c r="TXR150" s="284"/>
      <c r="TXS150" s="284"/>
      <c r="TXT150" s="284"/>
      <c r="TXU150" s="284"/>
      <c r="TXV150" s="284"/>
      <c r="TXW150" s="284"/>
      <c r="TXX150" s="284"/>
      <c r="TXY150" s="284"/>
      <c r="TXZ150" s="284"/>
      <c r="TYA150" s="284"/>
      <c r="TYB150" s="284"/>
      <c r="TYC150" s="284"/>
      <c r="TYD150" s="284"/>
      <c r="TYE150" s="284"/>
      <c r="TYF150" s="284"/>
      <c r="TYG150" s="284"/>
      <c r="TYH150" s="284"/>
      <c r="TYI150" s="284"/>
      <c r="TYJ150" s="284"/>
      <c r="TYK150" s="284"/>
      <c r="TYL150" s="284"/>
      <c r="TYM150" s="284"/>
      <c r="TYN150" s="284"/>
      <c r="TYO150" s="284"/>
      <c r="TYP150" s="284"/>
      <c r="TYQ150" s="284"/>
      <c r="TYR150" s="284"/>
      <c r="TYS150" s="284"/>
      <c r="TYT150" s="284"/>
      <c r="TYU150" s="284"/>
      <c r="TYV150" s="284"/>
      <c r="TYW150" s="284"/>
      <c r="TYX150" s="284"/>
      <c r="TYY150" s="284"/>
      <c r="TYZ150" s="284"/>
      <c r="TZA150" s="284"/>
      <c r="TZB150" s="284"/>
      <c r="TZC150" s="284"/>
      <c r="TZD150" s="284"/>
      <c r="TZE150" s="284"/>
      <c r="TZF150" s="284"/>
      <c r="TZG150" s="284"/>
      <c r="TZH150" s="284"/>
      <c r="TZI150" s="284"/>
      <c r="TZJ150" s="284"/>
      <c r="TZK150" s="284"/>
      <c r="TZL150" s="284"/>
      <c r="TZM150" s="284"/>
      <c r="TZN150" s="284"/>
      <c r="TZO150" s="284"/>
      <c r="TZP150" s="284"/>
      <c r="TZQ150" s="284"/>
      <c r="TZR150" s="284"/>
      <c r="TZS150" s="284"/>
      <c r="TZT150" s="284"/>
      <c r="TZU150" s="284"/>
      <c r="TZV150" s="284"/>
      <c r="TZW150" s="284"/>
      <c r="TZX150" s="284"/>
      <c r="TZY150" s="284"/>
      <c r="TZZ150" s="284"/>
      <c r="UAA150" s="284"/>
      <c r="UAB150" s="284"/>
      <c r="UAC150" s="284"/>
      <c r="UAD150" s="284"/>
      <c r="UAE150" s="284"/>
      <c r="UAF150" s="284"/>
      <c r="UAG150" s="284"/>
      <c r="UAH150" s="284"/>
      <c r="UAI150" s="284"/>
      <c r="UAJ150" s="284"/>
      <c r="UAK150" s="284"/>
      <c r="UAL150" s="284"/>
      <c r="UAM150" s="284"/>
      <c r="UAN150" s="284"/>
      <c r="UAO150" s="284"/>
      <c r="UAP150" s="284"/>
      <c r="UAQ150" s="284"/>
      <c r="UAR150" s="284"/>
      <c r="UAS150" s="284"/>
      <c r="UAT150" s="284"/>
      <c r="UAU150" s="284"/>
      <c r="UAV150" s="284"/>
      <c r="UAW150" s="284"/>
      <c r="UAX150" s="284"/>
      <c r="UAY150" s="284"/>
      <c r="UAZ150" s="284"/>
      <c r="UBA150" s="284"/>
      <c r="UBB150" s="284"/>
      <c r="UBC150" s="284"/>
      <c r="UBD150" s="284"/>
      <c r="UBE150" s="284"/>
      <c r="UBF150" s="284"/>
      <c r="UBG150" s="284"/>
      <c r="UBH150" s="284"/>
      <c r="UBI150" s="284"/>
      <c r="UBJ150" s="284"/>
      <c r="UBK150" s="284"/>
      <c r="UBL150" s="284"/>
      <c r="UBM150" s="284"/>
      <c r="UBN150" s="284"/>
      <c r="UBO150" s="284"/>
      <c r="UBP150" s="284"/>
      <c r="UBQ150" s="284"/>
      <c r="UBR150" s="284"/>
      <c r="UBS150" s="284"/>
      <c r="UBT150" s="284"/>
      <c r="UBU150" s="284"/>
      <c r="UBV150" s="284"/>
      <c r="UBW150" s="284"/>
      <c r="UBX150" s="284"/>
      <c r="UBY150" s="284"/>
      <c r="UBZ150" s="284"/>
      <c r="UCA150" s="284"/>
      <c r="UCB150" s="284"/>
      <c r="UCC150" s="284"/>
      <c r="UCD150" s="284"/>
      <c r="UCE150" s="284"/>
      <c r="UCF150" s="284"/>
      <c r="UCG150" s="284"/>
      <c r="UCH150" s="284"/>
      <c r="UCI150" s="284"/>
      <c r="UCJ150" s="284"/>
      <c r="UCK150" s="284"/>
      <c r="UCL150" s="284"/>
      <c r="UCM150" s="284"/>
      <c r="UCN150" s="284"/>
      <c r="UCO150" s="284"/>
      <c r="UCP150" s="284"/>
      <c r="UCQ150" s="284"/>
      <c r="UCR150" s="284"/>
      <c r="UCS150" s="284"/>
      <c r="UCT150" s="284"/>
      <c r="UCU150" s="284"/>
      <c r="UCV150" s="284"/>
      <c r="UCW150" s="284"/>
      <c r="UCX150" s="284"/>
      <c r="UCY150" s="284"/>
      <c r="UCZ150" s="284"/>
      <c r="UDA150" s="284"/>
      <c r="UDB150" s="284"/>
      <c r="UDC150" s="284"/>
      <c r="UDD150" s="284"/>
      <c r="UDE150" s="284"/>
      <c r="UDF150" s="284"/>
      <c r="UDG150" s="284"/>
      <c r="UDH150" s="284"/>
      <c r="UDI150" s="284"/>
      <c r="UDJ150" s="284"/>
      <c r="UDK150" s="284"/>
      <c r="UDL150" s="284"/>
      <c r="UDM150" s="284"/>
      <c r="UDN150" s="284"/>
      <c r="UDO150" s="284"/>
      <c r="UDP150" s="284"/>
      <c r="UDQ150" s="284"/>
      <c r="UDR150" s="284"/>
      <c r="UDS150" s="284"/>
      <c r="UDT150" s="284"/>
      <c r="UDU150" s="284"/>
      <c r="UDV150" s="284"/>
      <c r="UDW150" s="284"/>
      <c r="UDX150" s="284"/>
      <c r="UDY150" s="284"/>
      <c r="UDZ150" s="284"/>
      <c r="UEA150" s="284"/>
      <c r="UEB150" s="284"/>
      <c r="UEC150" s="284"/>
      <c r="UED150" s="284"/>
      <c r="UEE150" s="284"/>
      <c r="UEF150" s="284"/>
      <c r="UEG150" s="284"/>
      <c r="UEH150" s="284"/>
      <c r="UEI150" s="284"/>
      <c r="UEJ150" s="284"/>
      <c r="UEK150" s="284"/>
      <c r="UEL150" s="284"/>
      <c r="UEM150" s="284"/>
      <c r="UEN150" s="284"/>
      <c r="UEO150" s="284"/>
      <c r="UEP150" s="284"/>
      <c r="UEQ150" s="284"/>
      <c r="UER150" s="284"/>
      <c r="UES150" s="284"/>
      <c r="UET150" s="284"/>
      <c r="UEU150" s="284"/>
      <c r="UEV150" s="284"/>
      <c r="UEW150" s="284"/>
      <c r="UEX150" s="284"/>
      <c r="UEY150" s="284"/>
      <c r="UEZ150" s="284"/>
      <c r="UFA150" s="284"/>
      <c r="UFB150" s="284"/>
      <c r="UFC150" s="284"/>
      <c r="UFD150" s="284"/>
      <c r="UFE150" s="284"/>
      <c r="UFF150" s="284"/>
      <c r="UFG150" s="284"/>
      <c r="UFH150" s="284"/>
      <c r="UFI150" s="284"/>
      <c r="UFJ150" s="284"/>
      <c r="UFK150" s="284"/>
      <c r="UFL150" s="284"/>
      <c r="UFM150" s="284"/>
      <c r="UFN150" s="284"/>
      <c r="UFO150" s="284"/>
      <c r="UFP150" s="284"/>
      <c r="UFQ150" s="284"/>
      <c r="UFR150" s="284"/>
      <c r="UFS150" s="284"/>
      <c r="UFT150" s="284"/>
      <c r="UFU150" s="284"/>
      <c r="UFV150" s="284"/>
      <c r="UFW150" s="284"/>
      <c r="UFX150" s="284"/>
      <c r="UFY150" s="284"/>
      <c r="UFZ150" s="284"/>
      <c r="UGA150" s="284"/>
      <c r="UGB150" s="284"/>
      <c r="UGC150" s="284"/>
      <c r="UGD150" s="284"/>
      <c r="UGE150" s="284"/>
      <c r="UGF150" s="284"/>
      <c r="UGG150" s="284"/>
      <c r="UGH150" s="284"/>
      <c r="UGI150" s="284"/>
      <c r="UGJ150" s="284"/>
      <c r="UGK150" s="284"/>
      <c r="UGL150" s="284"/>
      <c r="UGM150" s="284"/>
      <c r="UGN150" s="284"/>
      <c r="UGO150" s="284"/>
      <c r="UGP150" s="284"/>
      <c r="UGQ150" s="284"/>
      <c r="UGR150" s="284"/>
      <c r="UGS150" s="284"/>
      <c r="UGT150" s="284"/>
      <c r="UGU150" s="284"/>
      <c r="UGV150" s="284"/>
      <c r="UGW150" s="284"/>
      <c r="UGX150" s="284"/>
      <c r="UGY150" s="284"/>
      <c r="UGZ150" s="284"/>
      <c r="UHA150" s="284"/>
      <c r="UHB150" s="284"/>
      <c r="UHC150" s="284"/>
      <c r="UHD150" s="284"/>
      <c r="UHE150" s="284"/>
      <c r="UHF150" s="284"/>
      <c r="UHG150" s="284"/>
      <c r="UHH150" s="284"/>
      <c r="UHI150" s="284"/>
      <c r="UHJ150" s="284"/>
      <c r="UHK150" s="284"/>
      <c r="UHL150" s="284"/>
      <c r="UHM150" s="284"/>
      <c r="UHN150" s="284"/>
      <c r="UHO150" s="284"/>
      <c r="UHP150" s="284"/>
      <c r="UHQ150" s="284"/>
      <c r="UHR150" s="284"/>
      <c r="UHS150" s="284"/>
      <c r="UHT150" s="284"/>
      <c r="UHU150" s="284"/>
      <c r="UHV150" s="284"/>
      <c r="UHW150" s="284"/>
      <c r="UHX150" s="284"/>
      <c r="UHY150" s="284"/>
      <c r="UHZ150" s="284"/>
      <c r="UIA150" s="284"/>
      <c r="UIB150" s="284"/>
      <c r="UIC150" s="284"/>
      <c r="UID150" s="284"/>
      <c r="UIE150" s="284"/>
      <c r="UIF150" s="284"/>
      <c r="UIG150" s="284"/>
      <c r="UIH150" s="284"/>
      <c r="UII150" s="284"/>
      <c r="UIJ150" s="284"/>
      <c r="UIK150" s="284"/>
      <c r="UIL150" s="284"/>
      <c r="UIM150" s="284"/>
      <c r="UIN150" s="284"/>
      <c r="UIO150" s="284"/>
      <c r="UIP150" s="284"/>
      <c r="UIQ150" s="284"/>
      <c r="UIR150" s="284"/>
      <c r="UIS150" s="284"/>
      <c r="UIT150" s="284"/>
      <c r="UIU150" s="284"/>
      <c r="UIV150" s="284"/>
      <c r="UIW150" s="284"/>
      <c r="UIX150" s="284"/>
      <c r="UIY150" s="284"/>
      <c r="UIZ150" s="284"/>
      <c r="UJA150" s="284"/>
      <c r="UJB150" s="284"/>
      <c r="UJC150" s="284"/>
      <c r="UJD150" s="284"/>
      <c r="UJE150" s="284"/>
      <c r="UJF150" s="284"/>
      <c r="UJG150" s="284"/>
      <c r="UJH150" s="284"/>
      <c r="UJI150" s="284"/>
      <c r="UJJ150" s="284"/>
      <c r="UJK150" s="284"/>
      <c r="UJL150" s="284"/>
      <c r="UJM150" s="284"/>
      <c r="UJN150" s="284"/>
      <c r="UJO150" s="284"/>
      <c r="UJP150" s="284"/>
      <c r="UJQ150" s="284"/>
      <c r="UJR150" s="284"/>
      <c r="UJS150" s="284"/>
      <c r="UJT150" s="284"/>
      <c r="UJU150" s="284"/>
      <c r="UJV150" s="284"/>
      <c r="UJW150" s="284"/>
      <c r="UJX150" s="284"/>
      <c r="UJY150" s="284"/>
      <c r="UJZ150" s="284"/>
      <c r="UKA150" s="284"/>
      <c r="UKB150" s="284"/>
      <c r="UKC150" s="284"/>
      <c r="UKD150" s="284"/>
      <c r="UKE150" s="284"/>
      <c r="UKF150" s="284"/>
      <c r="UKG150" s="284"/>
      <c r="UKH150" s="284"/>
      <c r="UKI150" s="284"/>
      <c r="UKJ150" s="284"/>
      <c r="UKK150" s="284"/>
      <c r="UKL150" s="284"/>
      <c r="UKM150" s="284"/>
      <c r="UKN150" s="284"/>
      <c r="UKO150" s="284"/>
      <c r="UKP150" s="284"/>
      <c r="UKQ150" s="284"/>
      <c r="UKR150" s="284"/>
      <c r="UKS150" s="284"/>
      <c r="UKT150" s="284"/>
      <c r="UKU150" s="284"/>
      <c r="UKV150" s="284"/>
      <c r="UKW150" s="284"/>
      <c r="UKX150" s="284"/>
      <c r="UKY150" s="284"/>
      <c r="UKZ150" s="284"/>
      <c r="ULA150" s="284"/>
      <c r="ULB150" s="284"/>
      <c r="ULC150" s="284"/>
      <c r="ULD150" s="284"/>
      <c r="ULE150" s="284"/>
      <c r="ULF150" s="284"/>
      <c r="ULG150" s="284"/>
      <c r="ULH150" s="284"/>
      <c r="ULI150" s="284"/>
      <c r="ULJ150" s="284"/>
      <c r="ULK150" s="284"/>
      <c r="ULL150" s="284"/>
      <c r="ULM150" s="284"/>
      <c r="ULN150" s="284"/>
      <c r="ULO150" s="284"/>
      <c r="ULP150" s="284"/>
      <c r="ULQ150" s="284"/>
      <c r="ULR150" s="284"/>
      <c r="ULS150" s="284"/>
      <c r="ULT150" s="284"/>
      <c r="ULU150" s="284"/>
      <c r="ULV150" s="284"/>
      <c r="ULW150" s="284"/>
      <c r="ULX150" s="284"/>
      <c r="ULY150" s="284"/>
      <c r="ULZ150" s="284"/>
      <c r="UMA150" s="284"/>
      <c r="UMB150" s="284"/>
      <c r="UMC150" s="284"/>
      <c r="UMD150" s="284"/>
      <c r="UME150" s="284"/>
      <c r="UMF150" s="284"/>
      <c r="UMG150" s="284"/>
      <c r="UMH150" s="284"/>
      <c r="UMI150" s="284"/>
      <c r="UMJ150" s="284"/>
      <c r="UMK150" s="284"/>
      <c r="UML150" s="284"/>
      <c r="UMM150" s="284"/>
      <c r="UMN150" s="284"/>
      <c r="UMO150" s="284"/>
      <c r="UMP150" s="284"/>
      <c r="UMQ150" s="284"/>
      <c r="UMR150" s="284"/>
      <c r="UMS150" s="284"/>
      <c r="UMT150" s="284"/>
      <c r="UMU150" s="284"/>
      <c r="UMV150" s="284"/>
      <c r="UMW150" s="284"/>
      <c r="UMX150" s="284"/>
      <c r="UMY150" s="284"/>
      <c r="UMZ150" s="284"/>
      <c r="UNA150" s="284"/>
      <c r="UNB150" s="284"/>
      <c r="UNC150" s="284"/>
      <c r="UND150" s="284"/>
      <c r="UNE150" s="284"/>
      <c r="UNF150" s="284"/>
      <c r="UNG150" s="284"/>
      <c r="UNH150" s="284"/>
      <c r="UNI150" s="284"/>
      <c r="UNJ150" s="284"/>
      <c r="UNK150" s="284"/>
      <c r="UNL150" s="284"/>
      <c r="UNM150" s="284"/>
      <c r="UNN150" s="284"/>
      <c r="UNO150" s="284"/>
      <c r="UNP150" s="284"/>
      <c r="UNQ150" s="284"/>
      <c r="UNR150" s="284"/>
      <c r="UNS150" s="284"/>
      <c r="UNT150" s="284"/>
      <c r="UNU150" s="284"/>
      <c r="UNV150" s="284"/>
      <c r="UNW150" s="284"/>
      <c r="UNX150" s="284"/>
      <c r="UNY150" s="284"/>
      <c r="UNZ150" s="284"/>
      <c r="UOA150" s="284"/>
      <c r="UOB150" s="284"/>
      <c r="UOC150" s="284"/>
      <c r="UOD150" s="284"/>
      <c r="UOE150" s="284"/>
      <c r="UOF150" s="284"/>
      <c r="UOG150" s="284"/>
      <c r="UOH150" s="284"/>
      <c r="UOI150" s="284"/>
      <c r="UOJ150" s="284"/>
      <c r="UOK150" s="284"/>
      <c r="UOL150" s="284"/>
      <c r="UOM150" s="284"/>
      <c r="UON150" s="284"/>
      <c r="UOO150" s="284"/>
      <c r="UOP150" s="284"/>
      <c r="UOQ150" s="284"/>
      <c r="UOR150" s="284"/>
      <c r="UOS150" s="284"/>
      <c r="UOT150" s="284"/>
      <c r="UOU150" s="284"/>
      <c r="UOV150" s="284"/>
      <c r="UOW150" s="284"/>
      <c r="UOX150" s="284"/>
      <c r="UOY150" s="284"/>
      <c r="UOZ150" s="284"/>
      <c r="UPA150" s="284"/>
      <c r="UPB150" s="284"/>
      <c r="UPC150" s="284"/>
      <c r="UPD150" s="284"/>
      <c r="UPE150" s="284"/>
      <c r="UPF150" s="284"/>
      <c r="UPG150" s="284"/>
      <c r="UPH150" s="284"/>
      <c r="UPI150" s="284"/>
      <c r="UPJ150" s="284"/>
      <c r="UPK150" s="284"/>
      <c r="UPL150" s="284"/>
      <c r="UPM150" s="284"/>
      <c r="UPN150" s="284"/>
      <c r="UPO150" s="284"/>
      <c r="UPP150" s="284"/>
      <c r="UPQ150" s="284"/>
      <c r="UPR150" s="284"/>
      <c r="UPS150" s="284"/>
      <c r="UPT150" s="284"/>
      <c r="UPU150" s="284"/>
      <c r="UPV150" s="284"/>
      <c r="UPW150" s="284"/>
      <c r="UPX150" s="284"/>
      <c r="UPY150" s="284"/>
      <c r="UPZ150" s="284"/>
      <c r="UQA150" s="284"/>
      <c r="UQB150" s="284"/>
      <c r="UQC150" s="284"/>
      <c r="UQD150" s="284"/>
      <c r="UQE150" s="284"/>
      <c r="UQF150" s="284"/>
      <c r="UQG150" s="284"/>
      <c r="UQH150" s="284"/>
      <c r="UQI150" s="284"/>
      <c r="UQJ150" s="284"/>
      <c r="UQK150" s="284"/>
      <c r="UQL150" s="284"/>
      <c r="UQM150" s="284"/>
      <c r="UQN150" s="284"/>
      <c r="UQO150" s="284"/>
      <c r="UQP150" s="284"/>
      <c r="UQQ150" s="284"/>
      <c r="UQR150" s="284"/>
      <c r="UQS150" s="284"/>
      <c r="UQT150" s="284"/>
      <c r="UQU150" s="284"/>
      <c r="UQV150" s="284"/>
      <c r="UQW150" s="284"/>
      <c r="UQX150" s="284"/>
      <c r="UQY150" s="284"/>
      <c r="UQZ150" s="284"/>
      <c r="URA150" s="284"/>
      <c r="URB150" s="284"/>
      <c r="URC150" s="284"/>
      <c r="URD150" s="284"/>
      <c r="URE150" s="284"/>
      <c r="URF150" s="284"/>
      <c r="URG150" s="284"/>
      <c r="URH150" s="284"/>
      <c r="URI150" s="284"/>
      <c r="URJ150" s="284"/>
      <c r="URK150" s="284"/>
      <c r="URL150" s="284"/>
      <c r="URM150" s="284"/>
      <c r="URN150" s="284"/>
      <c r="URO150" s="284"/>
      <c r="URP150" s="284"/>
      <c r="URQ150" s="284"/>
      <c r="URR150" s="284"/>
      <c r="URS150" s="284"/>
      <c r="URT150" s="284"/>
      <c r="URU150" s="284"/>
      <c r="URV150" s="284"/>
      <c r="URW150" s="284"/>
      <c r="URX150" s="284"/>
      <c r="URY150" s="284"/>
      <c r="URZ150" s="284"/>
      <c r="USA150" s="284"/>
      <c r="USB150" s="284"/>
      <c r="USC150" s="284"/>
      <c r="USD150" s="284"/>
      <c r="USE150" s="284"/>
      <c r="USF150" s="284"/>
      <c r="USG150" s="284"/>
      <c r="USH150" s="284"/>
      <c r="USI150" s="284"/>
      <c r="USJ150" s="284"/>
      <c r="USK150" s="284"/>
      <c r="USL150" s="284"/>
      <c r="USM150" s="284"/>
      <c r="USN150" s="284"/>
      <c r="USO150" s="284"/>
      <c r="USP150" s="284"/>
      <c r="USQ150" s="284"/>
      <c r="USR150" s="284"/>
      <c r="USS150" s="284"/>
      <c r="UST150" s="284"/>
      <c r="USU150" s="284"/>
      <c r="USV150" s="284"/>
      <c r="USW150" s="284"/>
      <c r="USX150" s="284"/>
      <c r="USY150" s="284"/>
      <c r="USZ150" s="284"/>
      <c r="UTA150" s="284"/>
      <c r="UTB150" s="284"/>
      <c r="UTC150" s="284"/>
      <c r="UTD150" s="284"/>
      <c r="UTE150" s="284"/>
      <c r="UTF150" s="284"/>
      <c r="UTG150" s="284"/>
      <c r="UTH150" s="284"/>
      <c r="UTI150" s="284"/>
      <c r="UTJ150" s="284"/>
      <c r="UTK150" s="284"/>
      <c r="UTL150" s="284"/>
      <c r="UTM150" s="284"/>
      <c r="UTN150" s="284"/>
      <c r="UTO150" s="284"/>
      <c r="UTP150" s="284"/>
      <c r="UTQ150" s="284"/>
      <c r="UTR150" s="284"/>
      <c r="UTS150" s="284"/>
      <c r="UTT150" s="284"/>
      <c r="UTU150" s="284"/>
      <c r="UTV150" s="284"/>
      <c r="UTW150" s="284"/>
      <c r="UTX150" s="284"/>
      <c r="UTY150" s="284"/>
      <c r="UTZ150" s="284"/>
      <c r="UUA150" s="284"/>
      <c r="UUB150" s="284"/>
      <c r="UUC150" s="284"/>
      <c r="UUD150" s="284"/>
      <c r="UUE150" s="284"/>
      <c r="UUF150" s="284"/>
      <c r="UUG150" s="284"/>
      <c r="UUH150" s="284"/>
      <c r="UUI150" s="284"/>
      <c r="UUJ150" s="284"/>
      <c r="UUK150" s="284"/>
      <c r="UUL150" s="284"/>
      <c r="UUM150" s="284"/>
      <c r="UUN150" s="284"/>
      <c r="UUO150" s="284"/>
      <c r="UUP150" s="284"/>
      <c r="UUQ150" s="284"/>
      <c r="UUR150" s="284"/>
      <c r="UUS150" s="284"/>
      <c r="UUT150" s="284"/>
      <c r="UUU150" s="284"/>
      <c r="UUV150" s="284"/>
      <c r="UUW150" s="284"/>
      <c r="UUX150" s="284"/>
      <c r="UUY150" s="284"/>
      <c r="UUZ150" s="284"/>
      <c r="UVA150" s="284"/>
      <c r="UVB150" s="284"/>
      <c r="UVC150" s="284"/>
      <c r="UVD150" s="284"/>
      <c r="UVE150" s="284"/>
      <c r="UVF150" s="284"/>
      <c r="UVG150" s="284"/>
      <c r="UVH150" s="284"/>
      <c r="UVI150" s="284"/>
      <c r="UVJ150" s="284"/>
      <c r="UVK150" s="284"/>
      <c r="UVL150" s="284"/>
      <c r="UVM150" s="284"/>
      <c r="UVN150" s="284"/>
      <c r="UVO150" s="284"/>
      <c r="UVP150" s="284"/>
      <c r="UVQ150" s="284"/>
      <c r="UVR150" s="284"/>
      <c r="UVS150" s="284"/>
      <c r="UVT150" s="284"/>
      <c r="UVU150" s="284"/>
      <c r="UVV150" s="284"/>
      <c r="UVW150" s="284"/>
      <c r="UVX150" s="284"/>
      <c r="UVY150" s="284"/>
      <c r="UVZ150" s="284"/>
      <c r="UWA150" s="284"/>
      <c r="UWB150" s="284"/>
      <c r="UWC150" s="284"/>
      <c r="UWD150" s="284"/>
      <c r="UWE150" s="284"/>
      <c r="UWF150" s="284"/>
      <c r="UWG150" s="284"/>
      <c r="UWH150" s="284"/>
      <c r="UWI150" s="284"/>
      <c r="UWJ150" s="284"/>
      <c r="UWK150" s="284"/>
      <c r="UWL150" s="284"/>
      <c r="UWM150" s="284"/>
      <c r="UWN150" s="284"/>
      <c r="UWO150" s="284"/>
      <c r="UWP150" s="284"/>
      <c r="UWQ150" s="284"/>
      <c r="UWR150" s="284"/>
      <c r="UWS150" s="284"/>
      <c r="UWT150" s="284"/>
      <c r="UWU150" s="284"/>
      <c r="UWV150" s="284"/>
      <c r="UWW150" s="284"/>
      <c r="UWX150" s="284"/>
      <c r="UWY150" s="284"/>
      <c r="UWZ150" s="284"/>
      <c r="UXA150" s="284"/>
      <c r="UXB150" s="284"/>
      <c r="UXC150" s="284"/>
      <c r="UXD150" s="284"/>
      <c r="UXE150" s="284"/>
      <c r="UXF150" s="284"/>
      <c r="UXG150" s="284"/>
      <c r="UXH150" s="284"/>
      <c r="UXI150" s="284"/>
      <c r="UXJ150" s="284"/>
      <c r="UXK150" s="284"/>
      <c r="UXL150" s="284"/>
      <c r="UXM150" s="284"/>
      <c r="UXN150" s="284"/>
      <c r="UXO150" s="284"/>
      <c r="UXP150" s="284"/>
      <c r="UXQ150" s="284"/>
      <c r="UXR150" s="284"/>
      <c r="UXS150" s="284"/>
      <c r="UXT150" s="284"/>
      <c r="UXU150" s="284"/>
      <c r="UXV150" s="284"/>
      <c r="UXW150" s="284"/>
      <c r="UXX150" s="284"/>
      <c r="UXY150" s="284"/>
      <c r="UXZ150" s="284"/>
      <c r="UYA150" s="284"/>
      <c r="UYB150" s="284"/>
      <c r="UYC150" s="284"/>
      <c r="UYD150" s="284"/>
      <c r="UYE150" s="284"/>
      <c r="UYF150" s="284"/>
      <c r="UYG150" s="284"/>
      <c r="UYH150" s="284"/>
      <c r="UYI150" s="284"/>
      <c r="UYJ150" s="284"/>
      <c r="UYK150" s="284"/>
      <c r="UYL150" s="284"/>
      <c r="UYM150" s="284"/>
      <c r="UYN150" s="284"/>
      <c r="UYO150" s="284"/>
      <c r="UYP150" s="284"/>
      <c r="UYQ150" s="284"/>
      <c r="UYR150" s="284"/>
      <c r="UYS150" s="284"/>
      <c r="UYT150" s="284"/>
      <c r="UYU150" s="284"/>
      <c r="UYV150" s="284"/>
      <c r="UYW150" s="284"/>
      <c r="UYX150" s="284"/>
      <c r="UYY150" s="284"/>
      <c r="UYZ150" s="284"/>
      <c r="UZA150" s="284"/>
      <c r="UZB150" s="284"/>
      <c r="UZC150" s="284"/>
      <c r="UZD150" s="284"/>
      <c r="UZE150" s="284"/>
      <c r="UZF150" s="284"/>
      <c r="UZG150" s="284"/>
      <c r="UZH150" s="284"/>
      <c r="UZI150" s="284"/>
      <c r="UZJ150" s="284"/>
      <c r="UZK150" s="284"/>
      <c r="UZL150" s="284"/>
      <c r="UZM150" s="284"/>
      <c r="UZN150" s="284"/>
      <c r="UZO150" s="284"/>
      <c r="UZP150" s="284"/>
      <c r="UZQ150" s="284"/>
      <c r="UZR150" s="284"/>
      <c r="UZS150" s="284"/>
      <c r="UZT150" s="284"/>
      <c r="UZU150" s="284"/>
      <c r="UZV150" s="284"/>
      <c r="UZW150" s="284"/>
      <c r="UZX150" s="284"/>
      <c r="UZY150" s="284"/>
      <c r="UZZ150" s="284"/>
      <c r="VAA150" s="284"/>
      <c r="VAB150" s="284"/>
      <c r="VAC150" s="284"/>
      <c r="VAD150" s="284"/>
      <c r="VAE150" s="284"/>
      <c r="VAF150" s="284"/>
      <c r="VAG150" s="284"/>
      <c r="VAH150" s="284"/>
      <c r="VAI150" s="284"/>
      <c r="VAJ150" s="284"/>
      <c r="VAK150" s="284"/>
      <c r="VAL150" s="284"/>
      <c r="VAM150" s="284"/>
      <c r="VAN150" s="284"/>
      <c r="VAO150" s="284"/>
      <c r="VAP150" s="284"/>
      <c r="VAQ150" s="284"/>
      <c r="VAR150" s="284"/>
      <c r="VAS150" s="284"/>
      <c r="VAT150" s="284"/>
      <c r="VAU150" s="284"/>
      <c r="VAV150" s="284"/>
      <c r="VAW150" s="284"/>
      <c r="VAX150" s="284"/>
      <c r="VAY150" s="284"/>
      <c r="VAZ150" s="284"/>
      <c r="VBA150" s="284"/>
      <c r="VBB150" s="284"/>
      <c r="VBC150" s="284"/>
      <c r="VBD150" s="284"/>
      <c r="VBE150" s="284"/>
      <c r="VBF150" s="284"/>
      <c r="VBG150" s="284"/>
      <c r="VBH150" s="284"/>
      <c r="VBI150" s="284"/>
      <c r="VBJ150" s="284"/>
      <c r="VBK150" s="284"/>
      <c r="VBL150" s="284"/>
      <c r="VBM150" s="284"/>
      <c r="VBN150" s="284"/>
      <c r="VBO150" s="284"/>
      <c r="VBP150" s="284"/>
      <c r="VBQ150" s="284"/>
      <c r="VBR150" s="284"/>
      <c r="VBS150" s="284"/>
      <c r="VBT150" s="284"/>
      <c r="VBU150" s="284"/>
      <c r="VBV150" s="284"/>
      <c r="VBW150" s="284"/>
      <c r="VBX150" s="284"/>
      <c r="VBY150" s="284"/>
      <c r="VBZ150" s="284"/>
      <c r="VCA150" s="284"/>
      <c r="VCB150" s="284"/>
      <c r="VCC150" s="284"/>
      <c r="VCD150" s="284"/>
      <c r="VCE150" s="284"/>
      <c r="VCF150" s="284"/>
      <c r="VCG150" s="284"/>
      <c r="VCH150" s="284"/>
      <c r="VCI150" s="284"/>
      <c r="VCJ150" s="284"/>
      <c r="VCK150" s="284"/>
      <c r="VCL150" s="284"/>
      <c r="VCM150" s="284"/>
      <c r="VCN150" s="284"/>
      <c r="VCO150" s="284"/>
      <c r="VCP150" s="284"/>
      <c r="VCQ150" s="284"/>
      <c r="VCR150" s="284"/>
      <c r="VCS150" s="284"/>
      <c r="VCT150" s="284"/>
      <c r="VCU150" s="284"/>
      <c r="VCV150" s="284"/>
      <c r="VCW150" s="284"/>
      <c r="VCX150" s="284"/>
      <c r="VCY150" s="284"/>
      <c r="VCZ150" s="284"/>
      <c r="VDA150" s="284"/>
      <c r="VDB150" s="284"/>
      <c r="VDC150" s="284"/>
      <c r="VDD150" s="284"/>
      <c r="VDE150" s="284"/>
      <c r="VDF150" s="284"/>
      <c r="VDG150" s="284"/>
      <c r="VDH150" s="284"/>
      <c r="VDI150" s="284"/>
      <c r="VDJ150" s="284"/>
      <c r="VDK150" s="284"/>
      <c r="VDL150" s="284"/>
      <c r="VDM150" s="284"/>
      <c r="VDN150" s="284"/>
      <c r="VDO150" s="284"/>
      <c r="VDP150" s="284"/>
      <c r="VDQ150" s="284"/>
      <c r="VDR150" s="284"/>
      <c r="VDS150" s="284"/>
      <c r="VDT150" s="284"/>
      <c r="VDU150" s="284"/>
      <c r="VDV150" s="284"/>
      <c r="VDW150" s="284"/>
      <c r="VDX150" s="284"/>
      <c r="VDY150" s="284"/>
      <c r="VDZ150" s="284"/>
      <c r="VEA150" s="284"/>
      <c r="VEB150" s="284"/>
      <c r="VEC150" s="284"/>
      <c r="VED150" s="284"/>
      <c r="VEE150" s="284"/>
      <c r="VEF150" s="284"/>
      <c r="VEG150" s="284"/>
      <c r="VEH150" s="284"/>
      <c r="VEI150" s="284"/>
      <c r="VEJ150" s="284"/>
      <c r="VEK150" s="284"/>
      <c r="VEL150" s="284"/>
      <c r="VEM150" s="284"/>
      <c r="VEN150" s="284"/>
      <c r="VEO150" s="284"/>
      <c r="VEP150" s="284"/>
      <c r="VEQ150" s="284"/>
      <c r="VER150" s="284"/>
      <c r="VES150" s="284"/>
      <c r="VET150" s="284"/>
      <c r="VEU150" s="284"/>
      <c r="VEV150" s="284"/>
      <c r="VEW150" s="284"/>
      <c r="VEX150" s="284"/>
      <c r="VEY150" s="284"/>
      <c r="VEZ150" s="284"/>
      <c r="VFA150" s="284"/>
      <c r="VFB150" s="284"/>
      <c r="VFC150" s="284"/>
      <c r="VFD150" s="284"/>
      <c r="VFE150" s="284"/>
      <c r="VFF150" s="284"/>
      <c r="VFG150" s="284"/>
      <c r="VFH150" s="284"/>
      <c r="VFI150" s="284"/>
      <c r="VFJ150" s="284"/>
      <c r="VFK150" s="284"/>
      <c r="VFL150" s="284"/>
      <c r="VFM150" s="284"/>
      <c r="VFN150" s="284"/>
      <c r="VFO150" s="284"/>
      <c r="VFP150" s="284"/>
      <c r="VFQ150" s="284"/>
      <c r="VFR150" s="284"/>
      <c r="VFS150" s="284"/>
      <c r="VFT150" s="284"/>
      <c r="VFU150" s="284"/>
      <c r="VFV150" s="284"/>
      <c r="VFW150" s="284"/>
      <c r="VFX150" s="284"/>
      <c r="VFY150" s="284"/>
      <c r="VFZ150" s="284"/>
      <c r="VGA150" s="284"/>
      <c r="VGB150" s="284"/>
      <c r="VGC150" s="284"/>
      <c r="VGD150" s="284"/>
      <c r="VGE150" s="284"/>
      <c r="VGF150" s="284"/>
      <c r="VGG150" s="284"/>
      <c r="VGH150" s="284"/>
      <c r="VGI150" s="284"/>
      <c r="VGJ150" s="284"/>
      <c r="VGK150" s="284"/>
      <c r="VGL150" s="284"/>
      <c r="VGM150" s="284"/>
      <c r="VGN150" s="284"/>
      <c r="VGO150" s="284"/>
      <c r="VGP150" s="284"/>
      <c r="VGQ150" s="284"/>
      <c r="VGR150" s="284"/>
      <c r="VGS150" s="284"/>
      <c r="VGT150" s="284"/>
      <c r="VGU150" s="284"/>
      <c r="VGV150" s="284"/>
      <c r="VGW150" s="284"/>
      <c r="VGX150" s="284"/>
      <c r="VGY150" s="284"/>
      <c r="VGZ150" s="284"/>
      <c r="VHA150" s="284"/>
      <c r="VHB150" s="284"/>
      <c r="VHC150" s="284"/>
      <c r="VHD150" s="284"/>
      <c r="VHE150" s="284"/>
      <c r="VHF150" s="284"/>
      <c r="VHG150" s="284"/>
      <c r="VHH150" s="284"/>
      <c r="VHI150" s="284"/>
      <c r="VHJ150" s="284"/>
      <c r="VHK150" s="284"/>
      <c r="VHL150" s="284"/>
      <c r="VHM150" s="284"/>
      <c r="VHN150" s="284"/>
      <c r="VHO150" s="284"/>
      <c r="VHP150" s="284"/>
      <c r="VHQ150" s="284"/>
      <c r="VHR150" s="284"/>
      <c r="VHS150" s="284"/>
      <c r="VHT150" s="284"/>
      <c r="VHU150" s="284"/>
      <c r="VHV150" s="284"/>
      <c r="VHW150" s="284"/>
      <c r="VHX150" s="284"/>
      <c r="VHY150" s="284"/>
      <c r="VHZ150" s="284"/>
      <c r="VIA150" s="284"/>
      <c r="VIB150" s="284"/>
      <c r="VIC150" s="284"/>
      <c r="VID150" s="284"/>
      <c r="VIE150" s="284"/>
      <c r="VIF150" s="284"/>
      <c r="VIG150" s="284"/>
      <c r="VIH150" s="284"/>
      <c r="VII150" s="284"/>
      <c r="VIJ150" s="284"/>
      <c r="VIK150" s="284"/>
      <c r="VIL150" s="284"/>
      <c r="VIM150" s="284"/>
      <c r="VIN150" s="284"/>
      <c r="VIO150" s="284"/>
      <c r="VIP150" s="284"/>
      <c r="VIQ150" s="284"/>
      <c r="VIR150" s="284"/>
      <c r="VIS150" s="284"/>
      <c r="VIT150" s="284"/>
      <c r="VIU150" s="284"/>
      <c r="VIV150" s="284"/>
      <c r="VIW150" s="284"/>
      <c r="VIX150" s="284"/>
      <c r="VIY150" s="284"/>
      <c r="VIZ150" s="284"/>
      <c r="VJA150" s="284"/>
      <c r="VJB150" s="284"/>
      <c r="VJC150" s="284"/>
      <c r="VJD150" s="284"/>
      <c r="VJE150" s="284"/>
      <c r="VJF150" s="284"/>
      <c r="VJG150" s="284"/>
      <c r="VJH150" s="284"/>
      <c r="VJI150" s="284"/>
      <c r="VJJ150" s="284"/>
      <c r="VJK150" s="284"/>
      <c r="VJL150" s="284"/>
      <c r="VJM150" s="284"/>
      <c r="VJN150" s="284"/>
      <c r="VJO150" s="284"/>
      <c r="VJP150" s="284"/>
      <c r="VJQ150" s="284"/>
      <c r="VJR150" s="284"/>
      <c r="VJS150" s="284"/>
      <c r="VJT150" s="284"/>
      <c r="VJU150" s="284"/>
      <c r="VJV150" s="284"/>
      <c r="VJW150" s="284"/>
      <c r="VJX150" s="284"/>
      <c r="VJY150" s="284"/>
      <c r="VJZ150" s="284"/>
      <c r="VKA150" s="284"/>
      <c r="VKB150" s="284"/>
      <c r="VKC150" s="284"/>
      <c r="VKD150" s="284"/>
      <c r="VKE150" s="284"/>
      <c r="VKF150" s="284"/>
      <c r="VKG150" s="284"/>
      <c r="VKH150" s="284"/>
      <c r="VKI150" s="284"/>
      <c r="VKJ150" s="284"/>
      <c r="VKK150" s="284"/>
      <c r="VKL150" s="284"/>
      <c r="VKM150" s="284"/>
      <c r="VKN150" s="284"/>
      <c r="VKO150" s="284"/>
      <c r="VKP150" s="284"/>
      <c r="VKQ150" s="284"/>
      <c r="VKR150" s="284"/>
      <c r="VKS150" s="284"/>
      <c r="VKT150" s="284"/>
      <c r="VKU150" s="284"/>
      <c r="VKV150" s="284"/>
      <c r="VKW150" s="284"/>
      <c r="VKX150" s="284"/>
      <c r="VKY150" s="284"/>
      <c r="VKZ150" s="284"/>
      <c r="VLA150" s="284"/>
      <c r="VLB150" s="284"/>
      <c r="VLC150" s="284"/>
      <c r="VLD150" s="284"/>
      <c r="VLE150" s="284"/>
      <c r="VLF150" s="284"/>
      <c r="VLG150" s="284"/>
      <c r="VLH150" s="284"/>
      <c r="VLI150" s="284"/>
      <c r="VLJ150" s="284"/>
      <c r="VLK150" s="284"/>
      <c r="VLL150" s="284"/>
      <c r="VLM150" s="284"/>
      <c r="VLN150" s="284"/>
      <c r="VLO150" s="284"/>
      <c r="VLP150" s="284"/>
      <c r="VLQ150" s="284"/>
      <c r="VLR150" s="284"/>
      <c r="VLS150" s="284"/>
      <c r="VLT150" s="284"/>
      <c r="VLU150" s="284"/>
      <c r="VLV150" s="284"/>
      <c r="VLW150" s="284"/>
      <c r="VLX150" s="284"/>
      <c r="VLY150" s="284"/>
      <c r="VLZ150" s="284"/>
      <c r="VMA150" s="284"/>
      <c r="VMB150" s="284"/>
      <c r="VMC150" s="284"/>
      <c r="VMD150" s="284"/>
      <c r="VME150" s="284"/>
      <c r="VMF150" s="284"/>
      <c r="VMG150" s="284"/>
      <c r="VMH150" s="284"/>
      <c r="VMI150" s="284"/>
      <c r="VMJ150" s="284"/>
      <c r="VMK150" s="284"/>
      <c r="VML150" s="284"/>
      <c r="VMM150" s="284"/>
      <c r="VMN150" s="284"/>
      <c r="VMO150" s="284"/>
      <c r="VMP150" s="284"/>
      <c r="VMQ150" s="284"/>
      <c r="VMR150" s="284"/>
      <c r="VMS150" s="284"/>
      <c r="VMT150" s="284"/>
      <c r="VMU150" s="284"/>
      <c r="VMV150" s="284"/>
      <c r="VMW150" s="284"/>
      <c r="VMX150" s="284"/>
      <c r="VMY150" s="284"/>
      <c r="VMZ150" s="284"/>
      <c r="VNA150" s="284"/>
      <c r="VNB150" s="284"/>
      <c r="VNC150" s="284"/>
      <c r="VND150" s="284"/>
      <c r="VNE150" s="284"/>
      <c r="VNF150" s="284"/>
      <c r="VNG150" s="284"/>
      <c r="VNH150" s="284"/>
      <c r="VNI150" s="284"/>
      <c r="VNJ150" s="284"/>
      <c r="VNK150" s="284"/>
      <c r="VNL150" s="284"/>
      <c r="VNM150" s="284"/>
      <c r="VNN150" s="284"/>
      <c r="VNO150" s="284"/>
      <c r="VNP150" s="284"/>
      <c r="VNQ150" s="284"/>
      <c r="VNR150" s="284"/>
      <c r="VNS150" s="284"/>
      <c r="VNT150" s="284"/>
      <c r="VNU150" s="284"/>
      <c r="VNV150" s="284"/>
      <c r="VNW150" s="284"/>
      <c r="VNX150" s="284"/>
      <c r="VNY150" s="284"/>
      <c r="VNZ150" s="284"/>
      <c r="VOA150" s="284"/>
      <c r="VOB150" s="284"/>
      <c r="VOC150" s="284"/>
      <c r="VOD150" s="284"/>
      <c r="VOE150" s="284"/>
      <c r="VOF150" s="284"/>
      <c r="VOG150" s="284"/>
      <c r="VOH150" s="284"/>
      <c r="VOI150" s="284"/>
      <c r="VOJ150" s="284"/>
      <c r="VOK150" s="284"/>
      <c r="VOL150" s="284"/>
      <c r="VOM150" s="284"/>
      <c r="VON150" s="284"/>
      <c r="VOO150" s="284"/>
      <c r="VOP150" s="284"/>
      <c r="VOQ150" s="284"/>
      <c r="VOR150" s="284"/>
      <c r="VOS150" s="284"/>
      <c r="VOT150" s="284"/>
      <c r="VOU150" s="284"/>
      <c r="VOV150" s="284"/>
      <c r="VOW150" s="284"/>
      <c r="VOX150" s="284"/>
      <c r="VOY150" s="284"/>
      <c r="VOZ150" s="284"/>
      <c r="VPA150" s="284"/>
      <c r="VPB150" s="284"/>
      <c r="VPC150" s="284"/>
      <c r="VPD150" s="284"/>
      <c r="VPE150" s="284"/>
      <c r="VPF150" s="284"/>
      <c r="VPG150" s="284"/>
      <c r="VPH150" s="284"/>
      <c r="VPI150" s="284"/>
      <c r="VPJ150" s="284"/>
      <c r="VPK150" s="284"/>
      <c r="VPL150" s="284"/>
      <c r="VPM150" s="284"/>
      <c r="VPN150" s="284"/>
      <c r="VPO150" s="284"/>
      <c r="VPP150" s="284"/>
      <c r="VPQ150" s="284"/>
      <c r="VPR150" s="284"/>
      <c r="VPS150" s="284"/>
      <c r="VPT150" s="284"/>
      <c r="VPU150" s="284"/>
      <c r="VPV150" s="284"/>
      <c r="VPW150" s="284"/>
      <c r="VPX150" s="284"/>
      <c r="VPY150" s="284"/>
      <c r="VPZ150" s="284"/>
      <c r="VQA150" s="284"/>
      <c r="VQB150" s="284"/>
      <c r="VQC150" s="284"/>
      <c r="VQD150" s="284"/>
      <c r="VQE150" s="284"/>
      <c r="VQF150" s="284"/>
      <c r="VQG150" s="284"/>
      <c r="VQH150" s="284"/>
      <c r="VQI150" s="284"/>
      <c r="VQJ150" s="284"/>
      <c r="VQK150" s="284"/>
      <c r="VQL150" s="284"/>
      <c r="VQM150" s="284"/>
      <c r="VQN150" s="284"/>
      <c r="VQO150" s="284"/>
      <c r="VQP150" s="284"/>
      <c r="VQQ150" s="284"/>
      <c r="VQR150" s="284"/>
      <c r="VQS150" s="284"/>
      <c r="VQT150" s="284"/>
      <c r="VQU150" s="284"/>
      <c r="VQV150" s="284"/>
      <c r="VQW150" s="284"/>
      <c r="VQX150" s="284"/>
      <c r="VQY150" s="284"/>
      <c r="VQZ150" s="284"/>
      <c r="VRA150" s="284"/>
      <c r="VRB150" s="284"/>
      <c r="VRC150" s="284"/>
      <c r="VRD150" s="284"/>
      <c r="VRE150" s="284"/>
      <c r="VRF150" s="284"/>
      <c r="VRG150" s="284"/>
      <c r="VRH150" s="284"/>
      <c r="VRI150" s="284"/>
      <c r="VRJ150" s="284"/>
      <c r="VRK150" s="284"/>
      <c r="VRL150" s="284"/>
      <c r="VRM150" s="284"/>
      <c r="VRN150" s="284"/>
      <c r="VRO150" s="284"/>
      <c r="VRP150" s="284"/>
      <c r="VRQ150" s="284"/>
      <c r="VRR150" s="284"/>
      <c r="VRS150" s="284"/>
      <c r="VRT150" s="284"/>
      <c r="VRU150" s="284"/>
      <c r="VRV150" s="284"/>
      <c r="VRW150" s="284"/>
      <c r="VRX150" s="284"/>
      <c r="VRY150" s="284"/>
      <c r="VRZ150" s="284"/>
      <c r="VSA150" s="284"/>
      <c r="VSB150" s="284"/>
      <c r="VSC150" s="284"/>
      <c r="VSD150" s="284"/>
      <c r="VSE150" s="284"/>
      <c r="VSF150" s="284"/>
      <c r="VSG150" s="284"/>
      <c r="VSH150" s="284"/>
      <c r="VSI150" s="284"/>
      <c r="VSJ150" s="284"/>
      <c r="VSK150" s="284"/>
      <c r="VSL150" s="284"/>
      <c r="VSM150" s="284"/>
      <c r="VSN150" s="284"/>
      <c r="VSO150" s="284"/>
      <c r="VSP150" s="284"/>
      <c r="VSQ150" s="284"/>
      <c r="VSR150" s="284"/>
      <c r="VSS150" s="284"/>
      <c r="VST150" s="284"/>
      <c r="VSU150" s="284"/>
      <c r="VSV150" s="284"/>
      <c r="VSW150" s="284"/>
      <c r="VSX150" s="284"/>
      <c r="VSY150" s="284"/>
      <c r="VSZ150" s="284"/>
      <c r="VTA150" s="284"/>
      <c r="VTB150" s="284"/>
      <c r="VTC150" s="284"/>
      <c r="VTD150" s="284"/>
      <c r="VTE150" s="284"/>
      <c r="VTF150" s="284"/>
      <c r="VTG150" s="284"/>
      <c r="VTH150" s="284"/>
      <c r="VTI150" s="284"/>
      <c r="VTJ150" s="284"/>
      <c r="VTK150" s="284"/>
      <c r="VTL150" s="284"/>
      <c r="VTM150" s="284"/>
      <c r="VTN150" s="284"/>
      <c r="VTO150" s="284"/>
      <c r="VTP150" s="284"/>
      <c r="VTQ150" s="284"/>
      <c r="VTR150" s="284"/>
      <c r="VTS150" s="284"/>
      <c r="VTT150" s="284"/>
      <c r="VTU150" s="284"/>
      <c r="VTV150" s="284"/>
      <c r="VTW150" s="284"/>
      <c r="VTX150" s="284"/>
      <c r="VTY150" s="284"/>
      <c r="VTZ150" s="284"/>
      <c r="VUA150" s="284"/>
      <c r="VUB150" s="284"/>
      <c r="VUC150" s="284"/>
      <c r="VUD150" s="284"/>
      <c r="VUE150" s="284"/>
      <c r="VUF150" s="284"/>
      <c r="VUG150" s="284"/>
      <c r="VUH150" s="284"/>
      <c r="VUI150" s="284"/>
      <c r="VUJ150" s="284"/>
      <c r="VUK150" s="284"/>
      <c r="VUL150" s="284"/>
      <c r="VUM150" s="284"/>
      <c r="VUN150" s="284"/>
      <c r="VUO150" s="284"/>
      <c r="VUP150" s="284"/>
      <c r="VUQ150" s="284"/>
      <c r="VUR150" s="284"/>
      <c r="VUS150" s="284"/>
      <c r="VUT150" s="284"/>
      <c r="VUU150" s="284"/>
      <c r="VUV150" s="284"/>
      <c r="VUW150" s="284"/>
      <c r="VUX150" s="284"/>
      <c r="VUY150" s="284"/>
      <c r="VUZ150" s="284"/>
      <c r="VVA150" s="284"/>
      <c r="VVB150" s="284"/>
      <c r="VVC150" s="284"/>
      <c r="VVD150" s="284"/>
      <c r="VVE150" s="284"/>
      <c r="VVF150" s="284"/>
      <c r="VVG150" s="284"/>
      <c r="VVH150" s="284"/>
      <c r="VVI150" s="284"/>
      <c r="VVJ150" s="284"/>
      <c r="VVK150" s="284"/>
      <c r="VVL150" s="284"/>
      <c r="VVM150" s="284"/>
      <c r="VVN150" s="284"/>
      <c r="VVO150" s="284"/>
      <c r="VVP150" s="284"/>
      <c r="VVQ150" s="284"/>
      <c r="VVR150" s="284"/>
      <c r="VVS150" s="284"/>
      <c r="VVT150" s="284"/>
      <c r="VVU150" s="284"/>
      <c r="VVV150" s="284"/>
      <c r="VVW150" s="284"/>
      <c r="VVX150" s="284"/>
      <c r="VVY150" s="284"/>
      <c r="VVZ150" s="284"/>
      <c r="VWA150" s="284"/>
      <c r="VWB150" s="284"/>
      <c r="VWC150" s="284"/>
      <c r="VWD150" s="284"/>
      <c r="VWE150" s="284"/>
      <c r="VWF150" s="284"/>
      <c r="VWG150" s="284"/>
      <c r="VWH150" s="284"/>
      <c r="VWI150" s="284"/>
      <c r="VWJ150" s="284"/>
      <c r="VWK150" s="284"/>
      <c r="VWL150" s="284"/>
      <c r="VWM150" s="284"/>
      <c r="VWN150" s="284"/>
      <c r="VWO150" s="284"/>
      <c r="VWP150" s="284"/>
      <c r="VWQ150" s="284"/>
      <c r="VWR150" s="284"/>
      <c r="VWS150" s="284"/>
      <c r="VWT150" s="284"/>
      <c r="VWU150" s="284"/>
      <c r="VWV150" s="284"/>
      <c r="VWW150" s="284"/>
      <c r="VWX150" s="284"/>
      <c r="VWY150" s="284"/>
      <c r="VWZ150" s="284"/>
      <c r="VXA150" s="284"/>
      <c r="VXB150" s="284"/>
      <c r="VXC150" s="284"/>
      <c r="VXD150" s="284"/>
      <c r="VXE150" s="284"/>
      <c r="VXF150" s="284"/>
      <c r="VXG150" s="284"/>
      <c r="VXH150" s="284"/>
      <c r="VXI150" s="284"/>
      <c r="VXJ150" s="284"/>
      <c r="VXK150" s="284"/>
      <c r="VXL150" s="284"/>
      <c r="VXM150" s="284"/>
      <c r="VXN150" s="284"/>
      <c r="VXO150" s="284"/>
      <c r="VXP150" s="284"/>
      <c r="VXQ150" s="284"/>
      <c r="VXR150" s="284"/>
      <c r="VXS150" s="284"/>
      <c r="VXT150" s="284"/>
      <c r="VXU150" s="284"/>
      <c r="VXV150" s="284"/>
      <c r="VXW150" s="284"/>
      <c r="VXX150" s="284"/>
      <c r="VXY150" s="284"/>
      <c r="VXZ150" s="284"/>
      <c r="VYA150" s="284"/>
      <c r="VYB150" s="284"/>
      <c r="VYC150" s="284"/>
      <c r="VYD150" s="284"/>
      <c r="VYE150" s="284"/>
      <c r="VYF150" s="284"/>
      <c r="VYG150" s="284"/>
      <c r="VYH150" s="284"/>
      <c r="VYI150" s="284"/>
      <c r="VYJ150" s="284"/>
      <c r="VYK150" s="284"/>
      <c r="VYL150" s="284"/>
      <c r="VYM150" s="284"/>
      <c r="VYN150" s="284"/>
      <c r="VYO150" s="284"/>
      <c r="VYP150" s="284"/>
      <c r="VYQ150" s="284"/>
      <c r="VYR150" s="284"/>
      <c r="VYS150" s="284"/>
      <c r="VYT150" s="284"/>
      <c r="VYU150" s="284"/>
      <c r="VYV150" s="284"/>
      <c r="VYW150" s="284"/>
      <c r="VYX150" s="284"/>
      <c r="VYY150" s="284"/>
      <c r="VYZ150" s="284"/>
      <c r="VZA150" s="284"/>
      <c r="VZB150" s="284"/>
      <c r="VZC150" s="284"/>
      <c r="VZD150" s="284"/>
      <c r="VZE150" s="284"/>
      <c r="VZF150" s="284"/>
      <c r="VZG150" s="284"/>
      <c r="VZH150" s="284"/>
      <c r="VZI150" s="284"/>
      <c r="VZJ150" s="284"/>
      <c r="VZK150" s="284"/>
      <c r="VZL150" s="284"/>
      <c r="VZM150" s="284"/>
      <c r="VZN150" s="284"/>
      <c r="VZO150" s="284"/>
      <c r="VZP150" s="284"/>
      <c r="VZQ150" s="284"/>
      <c r="VZR150" s="284"/>
      <c r="VZS150" s="284"/>
      <c r="VZT150" s="284"/>
      <c r="VZU150" s="284"/>
      <c r="VZV150" s="284"/>
      <c r="VZW150" s="284"/>
      <c r="VZX150" s="284"/>
      <c r="VZY150" s="284"/>
      <c r="VZZ150" s="284"/>
      <c r="WAA150" s="284"/>
      <c r="WAB150" s="284"/>
      <c r="WAC150" s="284"/>
      <c r="WAD150" s="284"/>
      <c r="WAE150" s="284"/>
      <c r="WAF150" s="284"/>
      <c r="WAG150" s="284"/>
      <c r="WAH150" s="284"/>
      <c r="WAI150" s="284"/>
      <c r="WAJ150" s="284"/>
      <c r="WAK150" s="284"/>
      <c r="WAL150" s="284"/>
      <c r="WAM150" s="284"/>
      <c r="WAN150" s="284"/>
      <c r="WAO150" s="284"/>
      <c r="WAP150" s="284"/>
      <c r="WAQ150" s="284"/>
      <c r="WAR150" s="284"/>
      <c r="WAS150" s="284"/>
      <c r="WAT150" s="284"/>
      <c r="WAU150" s="284"/>
      <c r="WAV150" s="284"/>
      <c r="WAW150" s="284"/>
      <c r="WAX150" s="284"/>
      <c r="WAY150" s="284"/>
      <c r="WAZ150" s="284"/>
      <c r="WBA150" s="284"/>
      <c r="WBB150" s="284"/>
      <c r="WBC150" s="284"/>
      <c r="WBD150" s="284"/>
      <c r="WBE150" s="284"/>
      <c r="WBF150" s="284"/>
      <c r="WBG150" s="284"/>
      <c r="WBH150" s="284"/>
      <c r="WBI150" s="284"/>
      <c r="WBJ150" s="284"/>
      <c r="WBK150" s="284"/>
      <c r="WBL150" s="284"/>
      <c r="WBM150" s="284"/>
      <c r="WBN150" s="284"/>
      <c r="WBO150" s="284"/>
      <c r="WBP150" s="284"/>
      <c r="WBQ150" s="284"/>
      <c r="WBR150" s="284"/>
      <c r="WBS150" s="284"/>
      <c r="WBT150" s="284"/>
      <c r="WBU150" s="284"/>
      <c r="WBV150" s="284"/>
      <c r="WBW150" s="284"/>
      <c r="WBX150" s="284"/>
      <c r="WBY150" s="284"/>
      <c r="WBZ150" s="284"/>
      <c r="WCA150" s="284"/>
      <c r="WCB150" s="284"/>
      <c r="WCC150" s="284"/>
      <c r="WCD150" s="284"/>
      <c r="WCE150" s="284"/>
      <c r="WCF150" s="284"/>
      <c r="WCG150" s="284"/>
      <c r="WCH150" s="284"/>
      <c r="WCI150" s="284"/>
      <c r="WCJ150" s="284"/>
      <c r="WCK150" s="284"/>
      <c r="WCL150" s="284"/>
      <c r="WCM150" s="284"/>
      <c r="WCN150" s="284"/>
      <c r="WCO150" s="284"/>
      <c r="WCP150" s="284"/>
      <c r="WCQ150" s="284"/>
      <c r="WCR150" s="284"/>
      <c r="WCS150" s="284"/>
      <c r="WCT150" s="284"/>
      <c r="WCU150" s="284"/>
      <c r="WCV150" s="284"/>
      <c r="WCW150" s="284"/>
      <c r="WCX150" s="284"/>
      <c r="WCY150" s="284"/>
      <c r="WCZ150" s="284"/>
      <c r="WDA150" s="284"/>
      <c r="WDB150" s="284"/>
      <c r="WDC150" s="284"/>
      <c r="WDD150" s="284"/>
      <c r="WDE150" s="284"/>
      <c r="WDF150" s="284"/>
      <c r="WDG150" s="284"/>
      <c r="WDH150" s="284"/>
      <c r="WDI150" s="284"/>
      <c r="WDJ150" s="284"/>
      <c r="WDK150" s="284"/>
      <c r="WDL150" s="284"/>
      <c r="WDM150" s="284"/>
      <c r="WDN150" s="284"/>
      <c r="WDO150" s="284"/>
      <c r="WDP150" s="284"/>
      <c r="WDQ150" s="284"/>
      <c r="WDR150" s="284"/>
      <c r="WDS150" s="284"/>
      <c r="WDT150" s="284"/>
      <c r="WDU150" s="284"/>
      <c r="WDV150" s="284"/>
      <c r="WDW150" s="284"/>
      <c r="WDX150" s="284"/>
      <c r="WDY150" s="284"/>
      <c r="WDZ150" s="284"/>
      <c r="WEA150" s="284"/>
      <c r="WEB150" s="284"/>
      <c r="WEC150" s="284"/>
      <c r="WED150" s="284"/>
      <c r="WEE150" s="284"/>
      <c r="WEF150" s="284"/>
      <c r="WEG150" s="284"/>
      <c r="WEH150" s="284"/>
      <c r="WEI150" s="284"/>
      <c r="WEJ150" s="284"/>
      <c r="WEK150" s="284"/>
      <c r="WEL150" s="284"/>
      <c r="WEM150" s="284"/>
      <c r="WEN150" s="284"/>
      <c r="WEO150" s="284"/>
      <c r="WEP150" s="284"/>
      <c r="WEQ150" s="284"/>
      <c r="WER150" s="284"/>
      <c r="WES150" s="284"/>
      <c r="WET150" s="284"/>
      <c r="WEU150" s="284"/>
      <c r="WEV150" s="284"/>
      <c r="WEW150" s="284"/>
      <c r="WEX150" s="284"/>
      <c r="WEY150" s="284"/>
      <c r="WEZ150" s="284"/>
      <c r="WFA150" s="284"/>
      <c r="WFB150" s="284"/>
      <c r="WFC150" s="284"/>
      <c r="WFD150" s="284"/>
      <c r="WFE150" s="284"/>
      <c r="WFF150" s="284"/>
      <c r="WFG150" s="284"/>
      <c r="WFH150" s="284"/>
      <c r="WFI150" s="284"/>
      <c r="WFJ150" s="284"/>
      <c r="WFK150" s="284"/>
      <c r="WFL150" s="284"/>
      <c r="WFM150" s="284"/>
      <c r="WFN150" s="284"/>
      <c r="WFO150" s="284"/>
      <c r="WFP150" s="284"/>
      <c r="WFQ150" s="284"/>
      <c r="WFR150" s="284"/>
      <c r="WFS150" s="284"/>
      <c r="WFT150" s="284"/>
      <c r="WFU150" s="284"/>
      <c r="WFV150" s="284"/>
      <c r="WFW150" s="284"/>
      <c r="WFX150" s="284"/>
      <c r="WFY150" s="284"/>
      <c r="WFZ150" s="284"/>
      <c r="WGA150" s="284"/>
      <c r="WGB150" s="284"/>
      <c r="WGC150" s="284"/>
      <c r="WGD150" s="284"/>
      <c r="WGE150" s="284"/>
      <c r="WGF150" s="284"/>
      <c r="WGG150" s="284"/>
      <c r="WGH150" s="284"/>
      <c r="WGI150" s="284"/>
      <c r="WGJ150" s="284"/>
      <c r="WGK150" s="284"/>
      <c r="WGL150" s="284"/>
      <c r="WGM150" s="284"/>
      <c r="WGN150" s="284"/>
      <c r="WGO150" s="284"/>
      <c r="WGP150" s="284"/>
      <c r="WGQ150" s="284"/>
      <c r="WGR150" s="284"/>
      <c r="WGS150" s="284"/>
      <c r="WGT150" s="284"/>
      <c r="WGU150" s="284"/>
      <c r="WGV150" s="284"/>
      <c r="WGW150" s="284"/>
      <c r="WGX150" s="284"/>
      <c r="WGY150" s="284"/>
      <c r="WGZ150" s="284"/>
      <c r="WHA150" s="284"/>
      <c r="WHB150" s="284"/>
      <c r="WHC150" s="284"/>
      <c r="WHD150" s="284"/>
      <c r="WHE150" s="284"/>
      <c r="WHF150" s="284"/>
      <c r="WHG150" s="284"/>
      <c r="WHH150" s="284"/>
      <c r="WHI150" s="284"/>
      <c r="WHJ150" s="284"/>
      <c r="WHK150" s="284"/>
      <c r="WHL150" s="284"/>
      <c r="WHM150" s="284"/>
      <c r="WHN150" s="284"/>
      <c r="WHO150" s="284"/>
      <c r="WHP150" s="284"/>
      <c r="WHQ150" s="284"/>
      <c r="WHR150" s="284"/>
      <c r="WHS150" s="284"/>
      <c r="WHT150" s="284"/>
      <c r="WHU150" s="284"/>
      <c r="WHV150" s="284"/>
      <c r="WHW150" s="284"/>
      <c r="WHX150" s="284"/>
      <c r="WHY150" s="284"/>
      <c r="WHZ150" s="284"/>
      <c r="WIA150" s="284"/>
      <c r="WIB150" s="284"/>
      <c r="WIC150" s="284"/>
      <c r="WID150" s="284"/>
      <c r="WIE150" s="284"/>
      <c r="WIF150" s="284"/>
      <c r="WIG150" s="284"/>
      <c r="WIH150" s="284"/>
      <c r="WII150" s="284"/>
      <c r="WIJ150" s="284"/>
      <c r="WIK150" s="284"/>
      <c r="WIL150" s="284"/>
      <c r="WIM150" s="284"/>
      <c r="WIN150" s="284"/>
      <c r="WIO150" s="284"/>
      <c r="WIP150" s="284"/>
      <c r="WIQ150" s="284"/>
      <c r="WIR150" s="284"/>
      <c r="WIS150" s="284"/>
      <c r="WIT150" s="284"/>
      <c r="WIU150" s="284"/>
      <c r="WIV150" s="284"/>
      <c r="WIW150" s="284"/>
      <c r="WIX150" s="284"/>
      <c r="WIY150" s="284"/>
      <c r="WIZ150" s="284"/>
      <c r="WJA150" s="284"/>
      <c r="WJB150" s="284"/>
      <c r="WJC150" s="284"/>
      <c r="WJD150" s="284"/>
      <c r="WJE150" s="284"/>
      <c r="WJF150" s="284"/>
      <c r="WJG150" s="284"/>
      <c r="WJH150" s="284"/>
      <c r="WJI150" s="284"/>
      <c r="WJJ150" s="284"/>
      <c r="WJK150" s="284"/>
      <c r="WJL150" s="284"/>
      <c r="WJM150" s="284"/>
      <c r="WJN150" s="284"/>
      <c r="WJO150" s="284"/>
      <c r="WJP150" s="284"/>
      <c r="WJQ150" s="284"/>
      <c r="WJR150" s="284"/>
      <c r="WJS150" s="284"/>
      <c r="WJT150" s="284"/>
      <c r="WJU150" s="284"/>
      <c r="WJV150" s="284"/>
      <c r="WJW150" s="284"/>
      <c r="WJX150" s="284"/>
      <c r="WJY150" s="284"/>
      <c r="WJZ150" s="284"/>
      <c r="WKA150" s="284"/>
      <c r="WKB150" s="284"/>
      <c r="WKC150" s="284"/>
      <c r="WKD150" s="284"/>
      <c r="WKE150" s="284"/>
      <c r="WKF150" s="284"/>
      <c r="WKG150" s="284"/>
      <c r="WKH150" s="284"/>
      <c r="WKI150" s="284"/>
      <c r="WKJ150" s="284"/>
      <c r="WKK150" s="284"/>
      <c r="WKL150" s="284"/>
      <c r="WKM150" s="284"/>
      <c r="WKN150" s="284"/>
      <c r="WKO150" s="284"/>
      <c r="WKP150" s="284"/>
      <c r="WKQ150" s="284"/>
      <c r="WKR150" s="284"/>
      <c r="WKS150" s="284"/>
      <c r="WKT150" s="284"/>
      <c r="WKU150" s="284"/>
      <c r="WKV150" s="284"/>
      <c r="WKW150" s="284"/>
      <c r="WKX150" s="284"/>
      <c r="WKY150" s="284"/>
      <c r="WKZ150" s="284"/>
      <c r="WLA150" s="284"/>
      <c r="WLB150" s="284"/>
      <c r="WLC150" s="284"/>
      <c r="WLD150" s="284"/>
      <c r="WLE150" s="284"/>
      <c r="WLF150" s="284"/>
      <c r="WLG150" s="284"/>
      <c r="WLH150" s="284"/>
      <c r="WLI150" s="284"/>
      <c r="WLJ150" s="284"/>
      <c r="WLK150" s="284"/>
      <c r="WLL150" s="284"/>
      <c r="WLM150" s="284"/>
      <c r="WLN150" s="284"/>
      <c r="WLO150" s="284"/>
      <c r="WLP150" s="284"/>
      <c r="WLQ150" s="284"/>
      <c r="WLR150" s="284"/>
      <c r="WLS150" s="284"/>
      <c r="WLT150" s="284"/>
      <c r="WLU150" s="284"/>
      <c r="WLV150" s="284"/>
      <c r="WLW150" s="284"/>
      <c r="WLX150" s="284"/>
      <c r="WLY150" s="284"/>
      <c r="WLZ150" s="284"/>
      <c r="WMA150" s="284"/>
      <c r="WMB150" s="284"/>
      <c r="WMC150" s="284"/>
      <c r="WMD150" s="284"/>
      <c r="WME150" s="284"/>
      <c r="WMF150" s="284"/>
      <c r="WMG150" s="284"/>
      <c r="WMH150" s="284"/>
      <c r="WMI150" s="284"/>
      <c r="WMJ150" s="284"/>
      <c r="WMK150" s="284"/>
      <c r="WML150" s="284"/>
      <c r="WMM150" s="284"/>
      <c r="WMN150" s="284"/>
      <c r="WMO150" s="284"/>
      <c r="WMP150" s="284"/>
      <c r="WMQ150" s="284"/>
      <c r="WMR150" s="284"/>
      <c r="WMS150" s="284"/>
      <c r="WMT150" s="284"/>
      <c r="WMU150" s="284"/>
      <c r="WMV150" s="284"/>
      <c r="WMW150" s="284"/>
      <c r="WMX150" s="284"/>
      <c r="WMY150" s="284"/>
      <c r="WMZ150" s="284"/>
      <c r="WNA150" s="284"/>
      <c r="WNB150" s="284"/>
      <c r="WNC150" s="284"/>
      <c r="WND150" s="284"/>
      <c r="WNE150" s="284"/>
      <c r="WNF150" s="284"/>
      <c r="WNG150" s="284"/>
      <c r="WNH150" s="284"/>
      <c r="WNI150" s="284"/>
      <c r="WNJ150" s="284"/>
      <c r="WNK150" s="284"/>
      <c r="WNL150" s="284"/>
      <c r="WNM150" s="284"/>
      <c r="WNN150" s="284"/>
      <c r="WNO150" s="284"/>
      <c r="WNP150" s="284"/>
      <c r="WNQ150" s="284"/>
      <c r="WNR150" s="284"/>
      <c r="WNS150" s="284"/>
      <c r="WNT150" s="284"/>
      <c r="WNU150" s="284"/>
      <c r="WNV150" s="284"/>
      <c r="WNW150" s="284"/>
      <c r="WNX150" s="284"/>
      <c r="WNY150" s="284"/>
      <c r="WNZ150" s="284"/>
      <c r="WOA150" s="284"/>
      <c r="WOB150" s="284"/>
      <c r="WOC150" s="284"/>
      <c r="WOD150" s="284"/>
      <c r="WOE150" s="284"/>
      <c r="WOF150" s="284"/>
      <c r="WOG150" s="284"/>
      <c r="WOH150" s="284"/>
      <c r="WOI150" s="284"/>
      <c r="WOJ150" s="284"/>
      <c r="WOK150" s="284"/>
      <c r="WOL150" s="284"/>
      <c r="WOM150" s="284"/>
      <c r="WON150" s="284"/>
      <c r="WOO150" s="284"/>
      <c r="WOP150" s="284"/>
      <c r="WOQ150" s="284"/>
      <c r="WOR150" s="284"/>
      <c r="WOS150" s="284"/>
      <c r="WOT150" s="284"/>
      <c r="WOU150" s="284"/>
      <c r="WOV150" s="284"/>
      <c r="WOW150" s="284"/>
      <c r="WOX150" s="284"/>
      <c r="WOY150" s="284"/>
      <c r="WOZ150" s="284"/>
      <c r="WPA150" s="284"/>
      <c r="WPB150" s="284"/>
      <c r="WPC150" s="284"/>
      <c r="WPD150" s="284"/>
      <c r="WPE150" s="284"/>
      <c r="WPF150" s="284"/>
      <c r="WPG150" s="284"/>
      <c r="WPH150" s="284"/>
      <c r="WPI150" s="284"/>
      <c r="WPJ150" s="284"/>
      <c r="WPK150" s="284"/>
      <c r="WPL150" s="284"/>
      <c r="WPM150" s="284"/>
      <c r="WPN150" s="284"/>
      <c r="WPO150" s="284"/>
      <c r="WPP150" s="284"/>
      <c r="WPQ150" s="284"/>
      <c r="WPR150" s="284"/>
      <c r="WPS150" s="284"/>
      <c r="WPT150" s="284"/>
      <c r="WPU150" s="284"/>
      <c r="WPV150" s="284"/>
      <c r="WPW150" s="284"/>
      <c r="WPX150" s="284"/>
      <c r="WPY150" s="284"/>
      <c r="WPZ150" s="284"/>
      <c r="WQA150" s="284"/>
      <c r="WQB150" s="284"/>
      <c r="WQC150" s="284"/>
      <c r="WQD150" s="284"/>
      <c r="WQE150" s="284"/>
      <c r="WQF150" s="284"/>
      <c r="WQG150" s="284"/>
      <c r="WQH150" s="284"/>
      <c r="WQI150" s="284"/>
      <c r="WQJ150" s="284"/>
      <c r="WQK150" s="284"/>
      <c r="WQL150" s="284"/>
      <c r="WQM150" s="284"/>
      <c r="WQN150" s="284"/>
      <c r="WQO150" s="284"/>
      <c r="WQP150" s="284"/>
      <c r="WQQ150" s="284"/>
      <c r="WQR150" s="284"/>
      <c r="WQS150" s="284"/>
      <c r="WQT150" s="284"/>
      <c r="WQU150" s="284"/>
      <c r="WQV150" s="284"/>
      <c r="WQW150" s="284"/>
      <c r="WQX150" s="284"/>
      <c r="WQY150" s="284"/>
      <c r="WQZ150" s="284"/>
      <c r="WRA150" s="284"/>
      <c r="WRB150" s="284"/>
      <c r="WRC150" s="284"/>
      <c r="WRD150" s="284"/>
      <c r="WRE150" s="284"/>
      <c r="WRF150" s="284"/>
      <c r="WRG150" s="284"/>
      <c r="WRH150" s="284"/>
      <c r="WRI150" s="284"/>
      <c r="WRJ150" s="284"/>
      <c r="WRK150" s="284"/>
      <c r="WRL150" s="284"/>
      <c r="WRM150" s="284"/>
      <c r="WRN150" s="284"/>
      <c r="WRO150" s="284"/>
      <c r="WRP150" s="284"/>
      <c r="WRQ150" s="284"/>
      <c r="WRR150" s="284"/>
      <c r="WRS150" s="284"/>
      <c r="WRT150" s="284"/>
      <c r="WRU150" s="284"/>
      <c r="WRV150" s="284"/>
      <c r="WRW150" s="284"/>
      <c r="WRX150" s="284"/>
      <c r="WRY150" s="284"/>
      <c r="WRZ150" s="284"/>
      <c r="WSA150" s="284"/>
      <c r="WSB150" s="284"/>
      <c r="WSC150" s="284"/>
      <c r="WSD150" s="284"/>
      <c r="WSE150" s="284"/>
      <c r="WSF150" s="284"/>
      <c r="WSG150" s="284"/>
      <c r="WSH150" s="284"/>
      <c r="WSI150" s="284"/>
      <c r="WSJ150" s="284"/>
      <c r="WSK150" s="284"/>
      <c r="WSL150" s="284"/>
      <c r="WSM150" s="284"/>
      <c r="WSN150" s="284"/>
      <c r="WSO150" s="284"/>
      <c r="WSP150" s="284"/>
      <c r="WSQ150" s="284"/>
      <c r="WSR150" s="284"/>
      <c r="WSS150" s="284"/>
      <c r="WST150" s="284"/>
      <c r="WSU150" s="284"/>
      <c r="WSV150" s="284"/>
      <c r="WSW150" s="284"/>
      <c r="WSX150" s="284"/>
      <c r="WSY150" s="284"/>
      <c r="WSZ150" s="284"/>
      <c r="WTA150" s="284"/>
      <c r="WTB150" s="284"/>
      <c r="WTC150" s="284"/>
      <c r="WTD150" s="284"/>
      <c r="WTE150" s="284"/>
      <c r="WTF150" s="284"/>
      <c r="WTG150" s="284"/>
      <c r="WTH150" s="284"/>
      <c r="WTI150" s="284"/>
      <c r="WTJ150" s="284"/>
      <c r="WTK150" s="284"/>
      <c r="WTL150" s="284"/>
      <c r="WTM150" s="284"/>
      <c r="WTN150" s="284"/>
      <c r="WTO150" s="284"/>
      <c r="WTP150" s="284"/>
      <c r="WTQ150" s="284"/>
      <c r="WTR150" s="284"/>
      <c r="WTS150" s="284"/>
      <c r="WTT150" s="284"/>
      <c r="WTU150" s="284"/>
      <c r="WTV150" s="284"/>
      <c r="WTW150" s="284"/>
      <c r="WTX150" s="284"/>
      <c r="WTY150" s="284"/>
      <c r="WTZ150" s="284"/>
      <c r="WUA150" s="284"/>
      <c r="WUB150" s="284"/>
      <c r="WUC150" s="284"/>
      <c r="WUD150" s="284"/>
      <c r="WUE150" s="284"/>
      <c r="WUF150" s="284"/>
      <c r="WUG150" s="284"/>
      <c r="WUH150" s="284"/>
      <c r="WUI150" s="284"/>
      <c r="WUJ150" s="284"/>
      <c r="WUK150" s="284"/>
      <c r="WUL150" s="284"/>
      <c r="WUM150" s="284"/>
      <c r="WUN150" s="284"/>
      <c r="WUO150" s="284"/>
      <c r="WUP150" s="284"/>
      <c r="WUQ150" s="284"/>
      <c r="WUR150" s="284"/>
      <c r="WUS150" s="284"/>
      <c r="WUT150" s="284"/>
      <c r="WUU150" s="284"/>
      <c r="WUV150" s="284"/>
      <c r="WUW150" s="284"/>
      <c r="WUX150" s="284"/>
      <c r="WUY150" s="284"/>
      <c r="WUZ150" s="284"/>
      <c r="WVA150" s="284"/>
      <c r="WVB150" s="284"/>
      <c r="WVC150" s="284"/>
      <c r="WVD150" s="284"/>
      <c r="WVE150" s="284"/>
      <c r="WVF150" s="284"/>
      <c r="WVG150" s="284"/>
      <c r="WVH150" s="284"/>
      <c r="WVI150" s="284"/>
      <c r="WVJ150" s="284"/>
      <c r="WVK150" s="284"/>
      <c r="WVL150" s="284"/>
      <c r="WVM150" s="284"/>
      <c r="WVN150" s="284"/>
      <c r="WVO150" s="284"/>
      <c r="WVP150" s="284"/>
      <c r="WVQ150" s="284"/>
      <c r="WVR150" s="284"/>
      <c r="WVS150" s="284"/>
      <c r="WVT150" s="284"/>
      <c r="WVU150" s="284"/>
      <c r="WVV150" s="284"/>
      <c r="WVW150" s="284"/>
      <c r="WVX150" s="284"/>
      <c r="WVY150" s="284"/>
      <c r="WVZ150" s="284"/>
      <c r="WWA150" s="284"/>
      <c r="WWB150" s="284"/>
      <c r="WWC150" s="284"/>
      <c r="WWD150" s="284"/>
      <c r="WWE150" s="284"/>
      <c r="WWF150" s="284"/>
      <c r="WWG150" s="284"/>
      <c r="WWH150" s="284"/>
      <c r="WWI150" s="284"/>
      <c r="WWJ150" s="284"/>
      <c r="WWK150" s="284"/>
      <c r="WWL150" s="284"/>
      <c r="WWM150" s="284"/>
      <c r="WWN150" s="284"/>
      <c r="WWO150" s="284"/>
      <c r="WWP150" s="284"/>
      <c r="WWQ150" s="284"/>
      <c r="WWR150" s="284"/>
      <c r="WWS150" s="284"/>
      <c r="WWT150" s="284"/>
      <c r="WWU150" s="284"/>
      <c r="WWV150" s="284"/>
      <c r="WWW150" s="284"/>
      <c r="WWX150" s="284"/>
      <c r="WWY150" s="284"/>
      <c r="WWZ150" s="284"/>
      <c r="WXA150" s="284"/>
      <c r="WXB150" s="284"/>
      <c r="WXC150" s="284"/>
      <c r="WXD150" s="284"/>
      <c r="WXE150" s="284"/>
      <c r="WXF150" s="284"/>
      <c r="WXG150" s="284"/>
      <c r="WXH150" s="284"/>
      <c r="WXI150" s="284"/>
      <c r="WXJ150" s="284"/>
      <c r="WXK150" s="284"/>
      <c r="WXL150" s="284"/>
      <c r="WXM150" s="284"/>
      <c r="WXN150" s="284"/>
      <c r="WXO150" s="284"/>
      <c r="WXP150" s="284"/>
      <c r="WXQ150" s="284"/>
      <c r="WXR150" s="284"/>
      <c r="WXS150" s="284"/>
      <c r="WXT150" s="284"/>
      <c r="WXU150" s="284"/>
      <c r="WXV150" s="284"/>
      <c r="WXW150" s="284"/>
      <c r="WXX150" s="284"/>
      <c r="WXY150" s="284"/>
      <c r="WXZ150" s="284"/>
      <c r="WYA150" s="284"/>
      <c r="WYB150" s="284"/>
      <c r="WYC150" s="284"/>
      <c r="WYD150" s="284"/>
      <c r="WYE150" s="284"/>
      <c r="WYF150" s="284"/>
      <c r="WYG150" s="284"/>
      <c r="WYH150" s="284"/>
      <c r="WYI150" s="284"/>
      <c r="WYJ150" s="284"/>
      <c r="WYK150" s="284"/>
      <c r="WYL150" s="284"/>
      <c r="WYM150" s="284"/>
      <c r="WYN150" s="284"/>
      <c r="WYO150" s="284"/>
      <c r="WYP150" s="284"/>
      <c r="WYQ150" s="284"/>
      <c r="WYR150" s="284"/>
      <c r="WYS150" s="284"/>
      <c r="WYT150" s="284"/>
      <c r="WYU150" s="284"/>
      <c r="WYV150" s="284"/>
      <c r="WYW150" s="284"/>
      <c r="WYX150" s="284"/>
      <c r="WYY150" s="284"/>
      <c r="WYZ150" s="284"/>
      <c r="WZA150" s="284"/>
      <c r="WZB150" s="284"/>
      <c r="WZC150" s="284"/>
      <c r="WZD150" s="284"/>
      <c r="WZE150" s="284"/>
      <c r="WZF150" s="284"/>
      <c r="WZG150" s="284"/>
      <c r="WZH150" s="284"/>
      <c r="WZI150" s="284"/>
      <c r="WZJ150" s="284"/>
      <c r="WZK150" s="284"/>
      <c r="WZL150" s="284"/>
      <c r="WZM150" s="284"/>
      <c r="WZN150" s="284"/>
      <c r="WZO150" s="284"/>
      <c r="WZP150" s="284"/>
      <c r="WZQ150" s="284"/>
      <c r="WZR150" s="284"/>
      <c r="WZS150" s="284"/>
      <c r="WZT150" s="284"/>
      <c r="WZU150" s="284"/>
      <c r="WZV150" s="284"/>
      <c r="WZW150" s="284"/>
      <c r="WZX150" s="284"/>
      <c r="WZY150" s="284"/>
      <c r="WZZ150" s="284"/>
      <c r="XAA150" s="284"/>
      <c r="XAB150" s="284"/>
      <c r="XAC150" s="284"/>
      <c r="XAD150" s="284"/>
      <c r="XAE150" s="284"/>
      <c r="XAF150" s="284"/>
      <c r="XAG150" s="284"/>
      <c r="XAH150" s="284"/>
      <c r="XAI150" s="284"/>
      <c r="XAJ150" s="284"/>
      <c r="XAK150" s="284"/>
      <c r="XAL150" s="284"/>
      <c r="XAM150" s="284"/>
      <c r="XAN150" s="284"/>
      <c r="XAO150" s="284"/>
      <c r="XAP150" s="284"/>
      <c r="XAQ150" s="284"/>
      <c r="XAR150" s="284"/>
      <c r="XAS150" s="284"/>
      <c r="XAT150" s="284"/>
      <c r="XAU150" s="284"/>
      <c r="XAV150" s="284"/>
      <c r="XAW150" s="284"/>
      <c r="XAX150" s="284"/>
      <c r="XAY150" s="284"/>
      <c r="XAZ150" s="284"/>
      <c r="XBA150" s="284"/>
      <c r="XBB150" s="284"/>
      <c r="XBC150" s="284"/>
      <c r="XBD150" s="284"/>
      <c r="XBE150" s="284"/>
      <c r="XBF150" s="284"/>
      <c r="XBG150" s="284"/>
      <c r="XBH150" s="284"/>
      <c r="XBI150" s="284"/>
      <c r="XBJ150" s="284"/>
      <c r="XBK150" s="284"/>
      <c r="XBL150" s="284"/>
      <c r="XBM150" s="284"/>
      <c r="XBN150" s="284"/>
      <c r="XBO150" s="284"/>
      <c r="XBP150" s="284"/>
      <c r="XBQ150" s="284"/>
      <c r="XBR150" s="284"/>
      <c r="XBS150" s="284"/>
      <c r="XBT150" s="284"/>
      <c r="XBU150" s="284"/>
      <c r="XBV150" s="284"/>
      <c r="XBW150" s="284"/>
      <c r="XBX150" s="284"/>
      <c r="XBY150" s="284"/>
      <c r="XBZ150" s="284"/>
      <c r="XCA150" s="284"/>
      <c r="XCB150" s="284"/>
      <c r="XCC150" s="284"/>
      <c r="XCD150" s="284"/>
      <c r="XCE150" s="284"/>
      <c r="XCF150" s="284"/>
      <c r="XCG150" s="284"/>
      <c r="XCH150" s="284"/>
      <c r="XCI150" s="284"/>
      <c r="XCJ150" s="284"/>
      <c r="XCK150" s="284"/>
      <c r="XCL150" s="284"/>
      <c r="XCM150" s="284"/>
      <c r="XCN150" s="284"/>
      <c r="XCO150" s="284"/>
      <c r="XCP150" s="284"/>
      <c r="XCQ150" s="284"/>
      <c r="XCR150" s="284"/>
      <c r="XCS150" s="284"/>
      <c r="XCT150" s="284"/>
      <c r="XCU150" s="284"/>
      <c r="XCV150" s="284"/>
      <c r="XCW150" s="284"/>
      <c r="XCX150" s="284"/>
      <c r="XCY150" s="284"/>
      <c r="XCZ150" s="284"/>
      <c r="XDA150" s="284"/>
      <c r="XDB150" s="284"/>
      <c r="XDC150" s="284"/>
      <c r="XDD150" s="284"/>
      <c r="XDE150" s="284"/>
      <c r="XDF150" s="284"/>
      <c r="XDG150" s="284"/>
      <c r="XDH150" s="284"/>
      <c r="XDI150" s="284"/>
      <c r="XDJ150" s="284"/>
      <c r="XDK150" s="284"/>
      <c r="XDL150" s="284"/>
      <c r="XDM150" s="284"/>
      <c r="XDN150" s="284"/>
      <c r="XDO150" s="284"/>
      <c r="XDP150" s="284"/>
      <c r="XDQ150" s="284"/>
      <c r="XDR150" s="284"/>
      <c r="XDS150" s="284"/>
      <c r="XDT150" s="284"/>
      <c r="XDU150" s="284"/>
      <c r="XDV150" s="284"/>
      <c r="XDW150" s="284"/>
      <c r="XDX150" s="284"/>
      <c r="XDY150" s="284"/>
      <c r="XDZ150" s="284"/>
      <c r="XEA150" s="284"/>
      <c r="XEB150" s="284"/>
      <c r="XEC150" s="284"/>
      <c r="XED150" s="284"/>
      <c r="XEE150" s="284"/>
      <c r="XEF150" s="284"/>
      <c r="XEG150" s="284"/>
      <c r="XEH150" s="284"/>
      <c r="XEI150" s="284"/>
      <c r="XEJ150" s="284"/>
      <c r="XEK150" s="284"/>
      <c r="XEL150" s="284"/>
      <c r="XEM150" s="284"/>
      <c r="XEN150" s="284"/>
      <c r="XEO150" s="284"/>
      <c r="XEP150" s="284"/>
      <c r="XEQ150" s="284"/>
      <c r="XER150" s="284"/>
      <c r="XES150" s="284"/>
      <c r="XET150" s="284"/>
      <c r="XEU150" s="284"/>
      <c r="XEV150" s="284"/>
      <c r="XEW150" s="284"/>
      <c r="XEX150" s="284"/>
      <c r="XEY150" s="284"/>
      <c r="XEZ150" s="284"/>
      <c r="XFA150" s="284"/>
      <c r="XFB150" s="284"/>
      <c r="XFC150" s="284"/>
      <c r="XFD150" s="284"/>
    </row>
    <row r="151" spans="1:16384" s="153" customFormat="1" ht="16.5" customHeight="1">
      <c r="A151" s="284" t="s">
        <v>553</v>
      </c>
      <c r="B151" s="284"/>
      <c r="C151" s="284"/>
      <c r="D151" s="284"/>
      <c r="E151" s="284"/>
      <c r="F151" s="284"/>
      <c r="G151" s="284"/>
      <c r="H151" s="284"/>
      <c r="I151" s="284"/>
      <c r="J151" s="284"/>
      <c r="K151" s="284"/>
      <c r="L151" s="284"/>
      <c r="M151" s="284"/>
      <c r="N151" s="284"/>
      <c r="O151" s="284"/>
      <c r="P151" s="284"/>
      <c r="Q151" s="284"/>
      <c r="R151" s="284"/>
      <c r="S151" s="284"/>
      <c r="T151" s="284"/>
      <c r="U151" s="284"/>
      <c r="V151" s="284"/>
      <c r="W151" s="284"/>
      <c r="X151" s="284"/>
      <c r="Y151" s="284"/>
      <c r="Z151" s="284"/>
      <c r="AA151" s="284"/>
      <c r="AB151" s="284"/>
      <c r="AC151" s="284"/>
      <c r="AD151" s="284"/>
      <c r="AE151" s="284"/>
      <c r="AF151" s="284"/>
      <c r="AG151" s="284"/>
      <c r="AH151" s="284"/>
      <c r="AI151" s="284"/>
      <c r="AJ151" s="284"/>
      <c r="AK151" s="284"/>
      <c r="AL151" s="284"/>
      <c r="AM151" s="284"/>
      <c r="AN151" s="284"/>
      <c r="AO151" s="284"/>
      <c r="AP151" s="284"/>
      <c r="AQ151" s="284"/>
      <c r="AR151" s="284"/>
      <c r="AS151" s="284"/>
      <c r="AT151" s="284"/>
      <c r="AU151" s="284"/>
      <c r="AV151" s="284"/>
      <c r="AW151" s="284"/>
      <c r="AX151" s="284"/>
      <c r="AY151" s="284"/>
      <c r="AZ151" s="284"/>
      <c r="BA151" s="284"/>
      <c r="BB151" s="284"/>
      <c r="BC151" s="284"/>
      <c r="BD151" s="284"/>
      <c r="BE151" s="284"/>
      <c r="BF151" s="284"/>
      <c r="BG151" s="284"/>
      <c r="BH151" s="284"/>
      <c r="BI151" s="284"/>
      <c r="BJ151" s="284"/>
      <c r="BK151" s="284"/>
      <c r="BL151" s="284"/>
      <c r="BM151" s="284"/>
      <c r="BN151" s="284"/>
      <c r="BO151" s="284"/>
      <c r="BP151" s="284"/>
      <c r="BQ151" s="284"/>
      <c r="BR151" s="284"/>
      <c r="BS151" s="284"/>
      <c r="BT151" s="284"/>
      <c r="BU151" s="284"/>
      <c r="BV151" s="284"/>
      <c r="BW151" s="284"/>
      <c r="BX151" s="284"/>
      <c r="BY151" s="284"/>
      <c r="BZ151" s="284"/>
      <c r="CA151" s="284"/>
      <c r="CB151" s="284"/>
      <c r="CC151" s="284"/>
      <c r="CD151" s="284"/>
      <c r="CE151" s="284"/>
      <c r="CF151" s="284"/>
      <c r="CG151" s="284"/>
      <c r="CH151" s="284"/>
      <c r="CI151" s="284"/>
      <c r="CJ151" s="284"/>
      <c r="CK151" s="284"/>
      <c r="CL151" s="284"/>
      <c r="CM151" s="284"/>
      <c r="CN151" s="284"/>
      <c r="CO151" s="284"/>
      <c r="CP151" s="284"/>
      <c r="CQ151" s="284"/>
      <c r="CR151" s="284"/>
      <c r="CS151" s="284"/>
      <c r="CT151" s="284"/>
      <c r="CU151" s="284"/>
      <c r="CV151" s="284"/>
      <c r="CW151" s="284"/>
      <c r="CX151" s="284"/>
      <c r="CY151" s="284"/>
      <c r="CZ151" s="284"/>
      <c r="DA151" s="284"/>
      <c r="DB151" s="284"/>
      <c r="DC151" s="284"/>
      <c r="DD151" s="284"/>
      <c r="DE151" s="284"/>
      <c r="DF151" s="284"/>
      <c r="DG151" s="284"/>
      <c r="DH151" s="284"/>
      <c r="DI151" s="284"/>
      <c r="DJ151" s="284"/>
      <c r="DK151" s="284"/>
      <c r="DL151" s="284"/>
      <c r="DM151" s="284"/>
      <c r="DN151" s="284"/>
      <c r="DO151" s="284"/>
      <c r="DP151" s="284"/>
      <c r="DQ151" s="284"/>
      <c r="DR151" s="284"/>
      <c r="DS151" s="284"/>
      <c r="DT151" s="284"/>
      <c r="DU151" s="284"/>
      <c r="DV151" s="284"/>
      <c r="DW151" s="284"/>
      <c r="DX151" s="284"/>
      <c r="DY151" s="284"/>
      <c r="DZ151" s="284"/>
      <c r="EA151" s="284"/>
      <c r="EB151" s="284"/>
      <c r="EC151" s="284"/>
      <c r="ED151" s="284"/>
      <c r="EE151" s="284"/>
      <c r="EF151" s="284"/>
      <c r="EG151" s="284"/>
      <c r="EH151" s="284"/>
      <c r="EI151" s="284"/>
      <c r="EJ151" s="284"/>
      <c r="EK151" s="284"/>
      <c r="EL151" s="284"/>
      <c r="EM151" s="284"/>
      <c r="EN151" s="284"/>
      <c r="EO151" s="284"/>
      <c r="EP151" s="284"/>
      <c r="EQ151" s="284"/>
      <c r="ER151" s="284"/>
      <c r="ES151" s="284"/>
      <c r="ET151" s="284"/>
      <c r="EU151" s="284"/>
      <c r="EV151" s="284"/>
      <c r="EW151" s="284"/>
      <c r="EX151" s="284"/>
      <c r="EY151" s="284"/>
      <c r="EZ151" s="284"/>
      <c r="FA151" s="284"/>
      <c r="FB151" s="284"/>
      <c r="FC151" s="284"/>
      <c r="FD151" s="284"/>
      <c r="FE151" s="284"/>
      <c r="FF151" s="284"/>
      <c r="FG151" s="284"/>
      <c r="FH151" s="284"/>
      <c r="FI151" s="284"/>
      <c r="FJ151" s="284"/>
      <c r="FK151" s="284"/>
      <c r="FL151" s="284"/>
      <c r="FM151" s="284"/>
      <c r="FN151" s="284"/>
      <c r="FO151" s="284"/>
      <c r="FP151" s="284"/>
      <c r="FQ151" s="284"/>
      <c r="FR151" s="284"/>
      <c r="FS151" s="284"/>
      <c r="FT151" s="284"/>
      <c r="FU151" s="284"/>
      <c r="FV151" s="284"/>
      <c r="FW151" s="284"/>
      <c r="FX151" s="284"/>
      <c r="FY151" s="284"/>
      <c r="FZ151" s="284"/>
      <c r="GA151" s="284"/>
      <c r="GB151" s="284"/>
      <c r="GC151" s="284"/>
      <c r="GD151" s="284"/>
      <c r="GE151" s="284"/>
      <c r="GF151" s="284"/>
      <c r="GG151" s="284"/>
      <c r="GH151" s="284"/>
      <c r="GI151" s="284"/>
      <c r="GJ151" s="284"/>
      <c r="GK151" s="284"/>
      <c r="GL151" s="284"/>
      <c r="GM151" s="284"/>
      <c r="GN151" s="284"/>
      <c r="GO151" s="284"/>
      <c r="GP151" s="284"/>
      <c r="GQ151" s="284"/>
      <c r="GR151" s="284"/>
      <c r="GS151" s="284"/>
      <c r="GT151" s="284"/>
      <c r="GU151" s="284"/>
      <c r="GV151" s="284"/>
      <c r="GW151" s="284"/>
      <c r="GX151" s="284"/>
      <c r="GY151" s="284"/>
      <c r="GZ151" s="284"/>
      <c r="HA151" s="284"/>
      <c r="HB151" s="284"/>
      <c r="HC151" s="284"/>
      <c r="HD151" s="284"/>
      <c r="HE151" s="284"/>
      <c r="HF151" s="284"/>
      <c r="HG151" s="284"/>
      <c r="HH151" s="284"/>
      <c r="HI151" s="284"/>
      <c r="HJ151" s="284"/>
      <c r="HK151" s="284"/>
      <c r="HL151" s="284"/>
      <c r="HM151" s="284"/>
      <c r="HN151" s="284"/>
      <c r="HO151" s="284"/>
      <c r="HP151" s="284"/>
      <c r="HQ151" s="284"/>
      <c r="HR151" s="284"/>
      <c r="HS151" s="284"/>
      <c r="HT151" s="284"/>
      <c r="HU151" s="284"/>
      <c r="HV151" s="284"/>
      <c r="HW151" s="284"/>
      <c r="HX151" s="284"/>
      <c r="HY151" s="284"/>
      <c r="HZ151" s="284"/>
      <c r="IA151" s="284"/>
      <c r="IB151" s="284"/>
      <c r="IC151" s="284"/>
      <c r="ID151" s="284"/>
      <c r="IE151" s="284"/>
      <c r="IF151" s="284"/>
      <c r="IG151" s="284"/>
      <c r="IH151" s="284"/>
      <c r="II151" s="284"/>
      <c r="IJ151" s="284"/>
      <c r="IK151" s="284"/>
      <c r="IL151" s="284"/>
      <c r="IM151" s="284"/>
      <c r="IN151" s="284"/>
      <c r="IO151" s="284"/>
      <c r="IP151" s="284"/>
      <c r="IQ151" s="284"/>
      <c r="IR151" s="284"/>
      <c r="IS151" s="284"/>
      <c r="IT151" s="284"/>
      <c r="IU151" s="284"/>
      <c r="IV151" s="284"/>
      <c r="IW151" s="284"/>
      <c r="IX151" s="284"/>
      <c r="IY151" s="284"/>
      <c r="IZ151" s="284"/>
      <c r="JA151" s="284"/>
      <c r="JB151" s="284"/>
      <c r="JC151" s="284"/>
      <c r="JD151" s="284"/>
      <c r="JE151" s="284"/>
      <c r="JF151" s="284"/>
      <c r="JG151" s="284"/>
      <c r="JH151" s="284"/>
      <c r="JI151" s="284"/>
      <c r="JJ151" s="284"/>
      <c r="JK151" s="284"/>
      <c r="JL151" s="284"/>
      <c r="JM151" s="284"/>
      <c r="JN151" s="284"/>
      <c r="JO151" s="284"/>
      <c r="JP151" s="284"/>
      <c r="JQ151" s="284"/>
      <c r="JR151" s="284"/>
      <c r="JS151" s="284"/>
      <c r="JT151" s="284"/>
      <c r="JU151" s="284"/>
      <c r="JV151" s="284"/>
      <c r="JW151" s="284"/>
      <c r="JX151" s="284"/>
      <c r="JY151" s="284"/>
      <c r="JZ151" s="284"/>
      <c r="KA151" s="284"/>
      <c r="KB151" s="284"/>
      <c r="KC151" s="284"/>
      <c r="KD151" s="284"/>
      <c r="KE151" s="284"/>
      <c r="KF151" s="284"/>
      <c r="KG151" s="284"/>
      <c r="KH151" s="284"/>
      <c r="KI151" s="284"/>
      <c r="KJ151" s="284"/>
      <c r="KK151" s="284"/>
      <c r="KL151" s="284"/>
      <c r="KM151" s="284"/>
      <c r="KN151" s="284"/>
      <c r="KO151" s="284"/>
      <c r="KP151" s="284"/>
      <c r="KQ151" s="284"/>
      <c r="KR151" s="284"/>
      <c r="KS151" s="284"/>
      <c r="KT151" s="284"/>
      <c r="KU151" s="284"/>
      <c r="KV151" s="284"/>
      <c r="KW151" s="284"/>
      <c r="KX151" s="284"/>
      <c r="KY151" s="284"/>
      <c r="KZ151" s="284"/>
      <c r="LA151" s="284"/>
      <c r="LB151" s="284"/>
      <c r="LC151" s="284"/>
      <c r="LD151" s="284"/>
      <c r="LE151" s="284"/>
      <c r="LF151" s="284"/>
      <c r="LG151" s="284"/>
      <c r="LH151" s="284"/>
      <c r="LI151" s="284"/>
      <c r="LJ151" s="284"/>
      <c r="LK151" s="284"/>
      <c r="LL151" s="284"/>
      <c r="LM151" s="284"/>
      <c r="LN151" s="284"/>
      <c r="LO151" s="284"/>
      <c r="LP151" s="284"/>
      <c r="LQ151" s="284"/>
      <c r="LR151" s="284"/>
      <c r="LS151" s="284"/>
      <c r="LT151" s="284"/>
      <c r="LU151" s="284"/>
      <c r="LV151" s="284"/>
      <c r="LW151" s="284"/>
      <c r="LX151" s="284"/>
      <c r="LY151" s="284"/>
      <c r="LZ151" s="284"/>
      <c r="MA151" s="284"/>
      <c r="MB151" s="284"/>
      <c r="MC151" s="284"/>
      <c r="MD151" s="284"/>
      <c r="ME151" s="284"/>
      <c r="MF151" s="284"/>
      <c r="MG151" s="284"/>
      <c r="MH151" s="284"/>
      <c r="MI151" s="284"/>
      <c r="MJ151" s="284"/>
      <c r="MK151" s="284"/>
      <c r="ML151" s="284"/>
      <c r="MM151" s="284"/>
      <c r="MN151" s="284"/>
      <c r="MO151" s="284"/>
      <c r="MP151" s="284"/>
      <c r="MQ151" s="284"/>
      <c r="MR151" s="284"/>
      <c r="MS151" s="284"/>
      <c r="MT151" s="284"/>
      <c r="MU151" s="284"/>
      <c r="MV151" s="284"/>
      <c r="MW151" s="284"/>
      <c r="MX151" s="284"/>
      <c r="MY151" s="284"/>
      <c r="MZ151" s="284"/>
      <c r="NA151" s="284"/>
      <c r="NB151" s="284"/>
      <c r="NC151" s="284"/>
      <c r="ND151" s="284"/>
      <c r="NE151" s="284"/>
      <c r="NF151" s="284"/>
      <c r="NG151" s="284"/>
      <c r="NH151" s="284"/>
      <c r="NI151" s="284"/>
      <c r="NJ151" s="284"/>
      <c r="NK151" s="284"/>
      <c r="NL151" s="284"/>
      <c r="NM151" s="284"/>
      <c r="NN151" s="284"/>
      <c r="NO151" s="284"/>
      <c r="NP151" s="284"/>
      <c r="NQ151" s="284"/>
      <c r="NR151" s="284"/>
      <c r="NS151" s="284"/>
      <c r="NT151" s="284"/>
      <c r="NU151" s="284"/>
      <c r="NV151" s="284"/>
      <c r="NW151" s="284"/>
      <c r="NX151" s="284"/>
      <c r="NY151" s="284"/>
      <c r="NZ151" s="284"/>
      <c r="OA151" s="284"/>
      <c r="OB151" s="284"/>
      <c r="OC151" s="284"/>
      <c r="OD151" s="284"/>
      <c r="OE151" s="284"/>
      <c r="OF151" s="284"/>
      <c r="OG151" s="284"/>
      <c r="OH151" s="284"/>
      <c r="OI151" s="284"/>
      <c r="OJ151" s="284"/>
      <c r="OK151" s="284"/>
      <c r="OL151" s="284"/>
      <c r="OM151" s="284"/>
      <c r="ON151" s="284"/>
      <c r="OO151" s="284"/>
      <c r="OP151" s="284"/>
      <c r="OQ151" s="284"/>
      <c r="OR151" s="284"/>
      <c r="OS151" s="284"/>
      <c r="OT151" s="284"/>
      <c r="OU151" s="284"/>
      <c r="OV151" s="284"/>
      <c r="OW151" s="284"/>
      <c r="OX151" s="284"/>
      <c r="OY151" s="284"/>
      <c r="OZ151" s="284"/>
      <c r="PA151" s="284"/>
      <c r="PB151" s="284"/>
      <c r="PC151" s="284"/>
      <c r="PD151" s="284"/>
      <c r="PE151" s="284"/>
      <c r="PF151" s="284"/>
      <c r="PG151" s="284"/>
      <c r="PH151" s="284"/>
      <c r="PI151" s="284"/>
      <c r="PJ151" s="284"/>
      <c r="PK151" s="284"/>
      <c r="PL151" s="284"/>
      <c r="PM151" s="284"/>
      <c r="PN151" s="284"/>
      <c r="PO151" s="284"/>
      <c r="PP151" s="284"/>
      <c r="PQ151" s="284"/>
      <c r="PR151" s="284"/>
      <c r="PS151" s="284"/>
      <c r="PT151" s="284"/>
      <c r="PU151" s="284"/>
      <c r="PV151" s="284"/>
      <c r="PW151" s="284"/>
      <c r="PX151" s="284"/>
      <c r="PY151" s="284"/>
      <c r="PZ151" s="284"/>
      <c r="QA151" s="284"/>
      <c r="QB151" s="284"/>
      <c r="QC151" s="284"/>
      <c r="QD151" s="284"/>
      <c r="QE151" s="284"/>
      <c r="QF151" s="284"/>
      <c r="QG151" s="284"/>
      <c r="QH151" s="284"/>
      <c r="QI151" s="284"/>
      <c r="QJ151" s="284"/>
      <c r="QK151" s="284"/>
      <c r="QL151" s="284"/>
      <c r="QM151" s="284"/>
      <c r="QN151" s="284"/>
      <c r="QO151" s="284"/>
      <c r="QP151" s="284"/>
      <c r="QQ151" s="284"/>
      <c r="QR151" s="284"/>
      <c r="QS151" s="284"/>
      <c r="QT151" s="284"/>
      <c r="QU151" s="284"/>
      <c r="QV151" s="284"/>
      <c r="QW151" s="284"/>
      <c r="QX151" s="284"/>
      <c r="QY151" s="284"/>
      <c r="QZ151" s="284"/>
      <c r="RA151" s="284"/>
      <c r="RB151" s="284"/>
      <c r="RC151" s="284"/>
      <c r="RD151" s="284"/>
      <c r="RE151" s="284"/>
      <c r="RF151" s="284"/>
      <c r="RG151" s="284"/>
      <c r="RH151" s="284"/>
      <c r="RI151" s="284"/>
      <c r="RJ151" s="284"/>
      <c r="RK151" s="284"/>
      <c r="RL151" s="284"/>
      <c r="RM151" s="284"/>
      <c r="RN151" s="284"/>
      <c r="RO151" s="284"/>
      <c r="RP151" s="284"/>
      <c r="RQ151" s="284"/>
      <c r="RR151" s="284"/>
      <c r="RS151" s="284"/>
      <c r="RT151" s="284"/>
      <c r="RU151" s="284"/>
      <c r="RV151" s="284"/>
      <c r="RW151" s="284"/>
      <c r="RX151" s="284"/>
      <c r="RY151" s="284"/>
      <c r="RZ151" s="284"/>
      <c r="SA151" s="284"/>
      <c r="SB151" s="284"/>
      <c r="SC151" s="284"/>
      <c r="SD151" s="284"/>
      <c r="SE151" s="284"/>
      <c r="SF151" s="284"/>
      <c r="SG151" s="284"/>
      <c r="SH151" s="284"/>
      <c r="SI151" s="284"/>
      <c r="SJ151" s="284"/>
      <c r="SK151" s="284"/>
      <c r="SL151" s="284"/>
      <c r="SM151" s="284"/>
      <c r="SN151" s="284"/>
      <c r="SO151" s="284"/>
      <c r="SP151" s="284"/>
      <c r="SQ151" s="284"/>
      <c r="SR151" s="284"/>
      <c r="SS151" s="284"/>
      <c r="ST151" s="284"/>
      <c r="SU151" s="284"/>
      <c r="SV151" s="284"/>
      <c r="SW151" s="284"/>
      <c r="SX151" s="284"/>
      <c r="SY151" s="284"/>
      <c r="SZ151" s="284"/>
      <c r="TA151" s="284"/>
      <c r="TB151" s="284"/>
      <c r="TC151" s="284"/>
      <c r="TD151" s="284"/>
      <c r="TE151" s="284"/>
      <c r="TF151" s="284"/>
      <c r="TG151" s="284"/>
      <c r="TH151" s="284"/>
      <c r="TI151" s="284"/>
      <c r="TJ151" s="284"/>
      <c r="TK151" s="284"/>
      <c r="TL151" s="284"/>
      <c r="TM151" s="284"/>
      <c r="TN151" s="284"/>
      <c r="TO151" s="284"/>
      <c r="TP151" s="284"/>
      <c r="TQ151" s="284"/>
      <c r="TR151" s="284"/>
      <c r="TS151" s="284"/>
      <c r="TT151" s="284"/>
      <c r="TU151" s="284"/>
      <c r="TV151" s="284"/>
      <c r="TW151" s="284"/>
      <c r="TX151" s="284"/>
      <c r="TY151" s="284"/>
      <c r="TZ151" s="284"/>
      <c r="UA151" s="284"/>
      <c r="UB151" s="284"/>
      <c r="UC151" s="284"/>
      <c r="UD151" s="284"/>
      <c r="UE151" s="284"/>
      <c r="UF151" s="284"/>
      <c r="UG151" s="284"/>
      <c r="UH151" s="284"/>
      <c r="UI151" s="284"/>
      <c r="UJ151" s="284"/>
      <c r="UK151" s="284"/>
      <c r="UL151" s="284"/>
      <c r="UM151" s="284"/>
      <c r="UN151" s="284"/>
      <c r="UO151" s="284"/>
      <c r="UP151" s="284"/>
      <c r="UQ151" s="284"/>
      <c r="UR151" s="284"/>
      <c r="US151" s="284"/>
      <c r="UT151" s="284"/>
      <c r="UU151" s="284"/>
      <c r="UV151" s="284"/>
      <c r="UW151" s="284"/>
      <c r="UX151" s="284"/>
      <c r="UY151" s="284"/>
      <c r="UZ151" s="284"/>
      <c r="VA151" s="284"/>
      <c r="VB151" s="284"/>
      <c r="VC151" s="284"/>
      <c r="VD151" s="284"/>
      <c r="VE151" s="284"/>
      <c r="VF151" s="284"/>
      <c r="VG151" s="284"/>
      <c r="VH151" s="284"/>
      <c r="VI151" s="284"/>
      <c r="VJ151" s="284"/>
      <c r="VK151" s="284"/>
      <c r="VL151" s="284"/>
      <c r="VM151" s="284"/>
      <c r="VN151" s="284"/>
      <c r="VO151" s="284"/>
      <c r="VP151" s="284"/>
      <c r="VQ151" s="284"/>
      <c r="VR151" s="284"/>
      <c r="VS151" s="284"/>
      <c r="VT151" s="284"/>
      <c r="VU151" s="284"/>
      <c r="VV151" s="284"/>
      <c r="VW151" s="284"/>
      <c r="VX151" s="284"/>
      <c r="VY151" s="284"/>
      <c r="VZ151" s="284"/>
      <c r="WA151" s="284"/>
      <c r="WB151" s="284"/>
      <c r="WC151" s="284"/>
      <c r="WD151" s="284"/>
      <c r="WE151" s="284"/>
      <c r="WF151" s="284"/>
      <c r="WG151" s="284"/>
      <c r="WH151" s="284"/>
      <c r="WI151" s="284"/>
      <c r="WJ151" s="284"/>
      <c r="WK151" s="284"/>
      <c r="WL151" s="284"/>
      <c r="WM151" s="284"/>
      <c r="WN151" s="284"/>
      <c r="WO151" s="284"/>
      <c r="WP151" s="284"/>
      <c r="WQ151" s="284"/>
      <c r="WR151" s="284"/>
      <c r="WS151" s="284"/>
      <c r="WT151" s="284"/>
      <c r="WU151" s="284"/>
      <c r="WV151" s="284"/>
      <c r="WW151" s="284"/>
      <c r="WX151" s="284"/>
      <c r="WY151" s="284"/>
      <c r="WZ151" s="284"/>
      <c r="XA151" s="284"/>
      <c r="XB151" s="284"/>
      <c r="XC151" s="284"/>
      <c r="XD151" s="284"/>
      <c r="XE151" s="284"/>
      <c r="XF151" s="284"/>
      <c r="XG151" s="284"/>
      <c r="XH151" s="284"/>
      <c r="XI151" s="284"/>
      <c r="XJ151" s="284"/>
      <c r="XK151" s="284"/>
      <c r="XL151" s="284"/>
      <c r="XM151" s="284"/>
      <c r="XN151" s="284"/>
      <c r="XO151" s="284"/>
      <c r="XP151" s="284"/>
      <c r="XQ151" s="284"/>
      <c r="XR151" s="284"/>
      <c r="XS151" s="284"/>
      <c r="XT151" s="284"/>
      <c r="XU151" s="284"/>
      <c r="XV151" s="284"/>
      <c r="XW151" s="284"/>
      <c r="XX151" s="284"/>
      <c r="XY151" s="284"/>
      <c r="XZ151" s="284"/>
      <c r="YA151" s="284"/>
      <c r="YB151" s="284"/>
      <c r="YC151" s="284"/>
      <c r="YD151" s="284"/>
      <c r="YE151" s="284"/>
      <c r="YF151" s="284"/>
      <c r="YG151" s="284"/>
      <c r="YH151" s="284"/>
      <c r="YI151" s="284"/>
      <c r="YJ151" s="284"/>
      <c r="YK151" s="284"/>
      <c r="YL151" s="284"/>
      <c r="YM151" s="284"/>
      <c r="YN151" s="284"/>
      <c r="YO151" s="284"/>
      <c r="YP151" s="284"/>
      <c r="YQ151" s="284"/>
      <c r="YR151" s="284"/>
      <c r="YS151" s="284"/>
      <c r="YT151" s="284"/>
      <c r="YU151" s="284"/>
      <c r="YV151" s="284"/>
      <c r="YW151" s="284"/>
      <c r="YX151" s="284"/>
      <c r="YY151" s="284"/>
      <c r="YZ151" s="284"/>
      <c r="ZA151" s="284"/>
      <c r="ZB151" s="284"/>
      <c r="ZC151" s="284"/>
      <c r="ZD151" s="284"/>
      <c r="ZE151" s="284"/>
      <c r="ZF151" s="284"/>
      <c r="ZG151" s="284"/>
      <c r="ZH151" s="284"/>
      <c r="ZI151" s="284"/>
      <c r="ZJ151" s="284"/>
      <c r="ZK151" s="284"/>
      <c r="ZL151" s="284"/>
      <c r="ZM151" s="284"/>
      <c r="ZN151" s="284"/>
      <c r="ZO151" s="284"/>
      <c r="ZP151" s="284"/>
      <c r="ZQ151" s="284"/>
      <c r="ZR151" s="284"/>
      <c r="ZS151" s="284"/>
      <c r="ZT151" s="284"/>
      <c r="ZU151" s="284"/>
      <c r="ZV151" s="284"/>
      <c r="ZW151" s="284"/>
      <c r="ZX151" s="284"/>
      <c r="ZY151" s="284"/>
      <c r="ZZ151" s="284"/>
      <c r="AAA151" s="284"/>
      <c r="AAB151" s="284"/>
      <c r="AAC151" s="284"/>
      <c r="AAD151" s="284"/>
      <c r="AAE151" s="284"/>
      <c r="AAF151" s="284"/>
      <c r="AAG151" s="284"/>
      <c r="AAH151" s="284"/>
      <c r="AAI151" s="284"/>
      <c r="AAJ151" s="284"/>
      <c r="AAK151" s="284"/>
      <c r="AAL151" s="284"/>
      <c r="AAM151" s="284"/>
      <c r="AAN151" s="284"/>
      <c r="AAO151" s="284"/>
      <c r="AAP151" s="284"/>
      <c r="AAQ151" s="284"/>
      <c r="AAR151" s="284"/>
      <c r="AAS151" s="284"/>
      <c r="AAT151" s="284"/>
      <c r="AAU151" s="284"/>
      <c r="AAV151" s="284"/>
      <c r="AAW151" s="284"/>
      <c r="AAX151" s="284"/>
      <c r="AAY151" s="284"/>
      <c r="AAZ151" s="284"/>
      <c r="ABA151" s="284"/>
      <c r="ABB151" s="284"/>
      <c r="ABC151" s="284"/>
      <c r="ABD151" s="284"/>
      <c r="ABE151" s="284"/>
      <c r="ABF151" s="284"/>
      <c r="ABG151" s="284"/>
      <c r="ABH151" s="284"/>
      <c r="ABI151" s="284"/>
      <c r="ABJ151" s="284"/>
      <c r="ABK151" s="284"/>
      <c r="ABL151" s="284"/>
      <c r="ABM151" s="284"/>
      <c r="ABN151" s="284"/>
      <c r="ABO151" s="284"/>
      <c r="ABP151" s="284"/>
      <c r="ABQ151" s="284"/>
      <c r="ABR151" s="284"/>
      <c r="ABS151" s="284"/>
      <c r="ABT151" s="284"/>
      <c r="ABU151" s="284"/>
      <c r="ABV151" s="284"/>
      <c r="ABW151" s="284"/>
      <c r="ABX151" s="284"/>
      <c r="ABY151" s="284"/>
      <c r="ABZ151" s="284"/>
      <c r="ACA151" s="284"/>
      <c r="ACB151" s="284"/>
      <c r="ACC151" s="284"/>
      <c r="ACD151" s="284"/>
      <c r="ACE151" s="284"/>
      <c r="ACF151" s="284"/>
      <c r="ACG151" s="284"/>
      <c r="ACH151" s="284"/>
      <c r="ACI151" s="284"/>
      <c r="ACJ151" s="284"/>
      <c r="ACK151" s="284"/>
      <c r="ACL151" s="284"/>
      <c r="ACM151" s="284"/>
      <c r="ACN151" s="284"/>
      <c r="ACO151" s="284"/>
      <c r="ACP151" s="284"/>
      <c r="ACQ151" s="284"/>
      <c r="ACR151" s="284"/>
      <c r="ACS151" s="284"/>
      <c r="ACT151" s="284"/>
      <c r="ACU151" s="284"/>
      <c r="ACV151" s="284"/>
      <c r="ACW151" s="284"/>
      <c r="ACX151" s="284"/>
      <c r="ACY151" s="284"/>
      <c r="ACZ151" s="284"/>
      <c r="ADA151" s="284"/>
      <c r="ADB151" s="284"/>
      <c r="ADC151" s="284"/>
      <c r="ADD151" s="284"/>
      <c r="ADE151" s="284"/>
      <c r="ADF151" s="284"/>
      <c r="ADG151" s="284"/>
      <c r="ADH151" s="284"/>
      <c r="ADI151" s="284"/>
      <c r="ADJ151" s="284"/>
      <c r="ADK151" s="284"/>
      <c r="ADL151" s="284"/>
      <c r="ADM151" s="284"/>
      <c r="ADN151" s="284"/>
      <c r="ADO151" s="284"/>
      <c r="ADP151" s="284"/>
      <c r="ADQ151" s="284"/>
      <c r="ADR151" s="284"/>
      <c r="ADS151" s="284"/>
      <c r="ADT151" s="284"/>
      <c r="ADU151" s="284"/>
      <c r="ADV151" s="284"/>
      <c r="ADW151" s="284"/>
      <c r="ADX151" s="284"/>
      <c r="ADY151" s="284"/>
      <c r="ADZ151" s="284"/>
      <c r="AEA151" s="284"/>
      <c r="AEB151" s="284"/>
      <c r="AEC151" s="284"/>
      <c r="AED151" s="284"/>
      <c r="AEE151" s="284"/>
      <c r="AEF151" s="284"/>
      <c r="AEG151" s="284"/>
      <c r="AEH151" s="284"/>
      <c r="AEI151" s="284"/>
      <c r="AEJ151" s="284"/>
      <c r="AEK151" s="284"/>
      <c r="AEL151" s="284"/>
      <c r="AEM151" s="284"/>
      <c r="AEN151" s="284"/>
      <c r="AEO151" s="284"/>
      <c r="AEP151" s="284"/>
      <c r="AEQ151" s="284"/>
      <c r="AER151" s="284"/>
      <c r="AES151" s="284"/>
      <c r="AET151" s="284"/>
      <c r="AEU151" s="284"/>
      <c r="AEV151" s="284"/>
      <c r="AEW151" s="284"/>
      <c r="AEX151" s="284"/>
      <c r="AEY151" s="284"/>
      <c r="AEZ151" s="284"/>
      <c r="AFA151" s="284"/>
      <c r="AFB151" s="284"/>
      <c r="AFC151" s="284"/>
      <c r="AFD151" s="284"/>
      <c r="AFE151" s="284"/>
      <c r="AFF151" s="284"/>
      <c r="AFG151" s="284"/>
      <c r="AFH151" s="284"/>
      <c r="AFI151" s="284"/>
      <c r="AFJ151" s="284"/>
      <c r="AFK151" s="284"/>
      <c r="AFL151" s="284"/>
      <c r="AFM151" s="284"/>
      <c r="AFN151" s="284"/>
      <c r="AFO151" s="284"/>
      <c r="AFP151" s="284"/>
      <c r="AFQ151" s="284"/>
      <c r="AFR151" s="284"/>
      <c r="AFS151" s="284"/>
      <c r="AFT151" s="284"/>
      <c r="AFU151" s="284"/>
      <c r="AFV151" s="284"/>
      <c r="AFW151" s="284"/>
      <c r="AFX151" s="284"/>
      <c r="AFY151" s="284"/>
      <c r="AFZ151" s="284"/>
      <c r="AGA151" s="284"/>
      <c r="AGB151" s="284"/>
      <c r="AGC151" s="284"/>
      <c r="AGD151" s="284"/>
      <c r="AGE151" s="284"/>
      <c r="AGF151" s="284"/>
      <c r="AGG151" s="284"/>
      <c r="AGH151" s="284"/>
      <c r="AGI151" s="284"/>
      <c r="AGJ151" s="284"/>
      <c r="AGK151" s="284"/>
      <c r="AGL151" s="284"/>
      <c r="AGM151" s="284"/>
      <c r="AGN151" s="284"/>
      <c r="AGO151" s="284"/>
      <c r="AGP151" s="284"/>
      <c r="AGQ151" s="284"/>
      <c r="AGR151" s="284"/>
      <c r="AGS151" s="284"/>
      <c r="AGT151" s="284"/>
      <c r="AGU151" s="284"/>
      <c r="AGV151" s="284"/>
      <c r="AGW151" s="284"/>
      <c r="AGX151" s="284"/>
      <c r="AGY151" s="284"/>
      <c r="AGZ151" s="284"/>
      <c r="AHA151" s="284"/>
      <c r="AHB151" s="284"/>
      <c r="AHC151" s="284"/>
      <c r="AHD151" s="284"/>
      <c r="AHE151" s="284"/>
      <c r="AHF151" s="284"/>
      <c r="AHG151" s="284"/>
      <c r="AHH151" s="284"/>
      <c r="AHI151" s="284"/>
      <c r="AHJ151" s="284"/>
      <c r="AHK151" s="284"/>
      <c r="AHL151" s="284"/>
      <c r="AHM151" s="284"/>
      <c r="AHN151" s="284"/>
      <c r="AHO151" s="284"/>
      <c r="AHP151" s="284"/>
      <c r="AHQ151" s="284"/>
      <c r="AHR151" s="284"/>
      <c r="AHS151" s="284"/>
      <c r="AHT151" s="284"/>
      <c r="AHU151" s="284"/>
      <c r="AHV151" s="284"/>
      <c r="AHW151" s="284"/>
      <c r="AHX151" s="284"/>
      <c r="AHY151" s="284"/>
      <c r="AHZ151" s="284"/>
      <c r="AIA151" s="284"/>
      <c r="AIB151" s="284"/>
      <c r="AIC151" s="284"/>
      <c r="AID151" s="284"/>
      <c r="AIE151" s="284"/>
      <c r="AIF151" s="284"/>
      <c r="AIG151" s="284"/>
      <c r="AIH151" s="284"/>
      <c r="AII151" s="284"/>
      <c r="AIJ151" s="284"/>
      <c r="AIK151" s="284"/>
      <c r="AIL151" s="284"/>
      <c r="AIM151" s="284"/>
      <c r="AIN151" s="284"/>
      <c r="AIO151" s="284"/>
      <c r="AIP151" s="284"/>
      <c r="AIQ151" s="284"/>
      <c r="AIR151" s="284"/>
      <c r="AIS151" s="284"/>
      <c r="AIT151" s="284"/>
      <c r="AIU151" s="284"/>
      <c r="AIV151" s="284"/>
      <c r="AIW151" s="284"/>
      <c r="AIX151" s="284"/>
      <c r="AIY151" s="284"/>
      <c r="AIZ151" s="284"/>
      <c r="AJA151" s="284"/>
      <c r="AJB151" s="284"/>
      <c r="AJC151" s="284"/>
      <c r="AJD151" s="284"/>
      <c r="AJE151" s="284"/>
      <c r="AJF151" s="284"/>
      <c r="AJG151" s="284"/>
      <c r="AJH151" s="284"/>
      <c r="AJI151" s="284"/>
      <c r="AJJ151" s="284"/>
      <c r="AJK151" s="284"/>
      <c r="AJL151" s="284"/>
      <c r="AJM151" s="284"/>
      <c r="AJN151" s="284"/>
      <c r="AJO151" s="284"/>
      <c r="AJP151" s="284"/>
      <c r="AJQ151" s="284"/>
      <c r="AJR151" s="284"/>
      <c r="AJS151" s="284"/>
      <c r="AJT151" s="284"/>
      <c r="AJU151" s="284"/>
      <c r="AJV151" s="284"/>
      <c r="AJW151" s="284"/>
      <c r="AJX151" s="284"/>
      <c r="AJY151" s="284"/>
      <c r="AJZ151" s="284"/>
      <c r="AKA151" s="284"/>
      <c r="AKB151" s="284"/>
      <c r="AKC151" s="284"/>
      <c r="AKD151" s="284"/>
      <c r="AKE151" s="284"/>
      <c r="AKF151" s="284"/>
      <c r="AKG151" s="284"/>
      <c r="AKH151" s="284"/>
      <c r="AKI151" s="284"/>
      <c r="AKJ151" s="284"/>
      <c r="AKK151" s="284"/>
      <c r="AKL151" s="284"/>
      <c r="AKM151" s="284"/>
      <c r="AKN151" s="284"/>
      <c r="AKO151" s="284"/>
      <c r="AKP151" s="284"/>
      <c r="AKQ151" s="284"/>
      <c r="AKR151" s="284"/>
      <c r="AKS151" s="284"/>
      <c r="AKT151" s="284"/>
      <c r="AKU151" s="284"/>
      <c r="AKV151" s="284"/>
      <c r="AKW151" s="284"/>
      <c r="AKX151" s="284"/>
      <c r="AKY151" s="284"/>
      <c r="AKZ151" s="284"/>
      <c r="ALA151" s="284"/>
      <c r="ALB151" s="284"/>
      <c r="ALC151" s="284"/>
      <c r="ALD151" s="284"/>
      <c r="ALE151" s="284"/>
      <c r="ALF151" s="284"/>
      <c r="ALG151" s="284"/>
      <c r="ALH151" s="284"/>
      <c r="ALI151" s="284"/>
      <c r="ALJ151" s="284"/>
      <c r="ALK151" s="284"/>
      <c r="ALL151" s="284"/>
      <c r="ALM151" s="284"/>
      <c r="ALN151" s="284"/>
      <c r="ALO151" s="284"/>
      <c r="ALP151" s="284"/>
      <c r="ALQ151" s="284"/>
      <c r="ALR151" s="284"/>
      <c r="ALS151" s="284"/>
      <c r="ALT151" s="284"/>
      <c r="ALU151" s="284"/>
      <c r="ALV151" s="284"/>
      <c r="ALW151" s="284"/>
      <c r="ALX151" s="284"/>
      <c r="ALY151" s="284"/>
      <c r="ALZ151" s="284"/>
      <c r="AMA151" s="284"/>
      <c r="AMB151" s="284"/>
      <c r="AMC151" s="284"/>
      <c r="AMD151" s="284"/>
      <c r="AME151" s="284"/>
      <c r="AMF151" s="284"/>
      <c r="AMG151" s="284"/>
      <c r="AMH151" s="284"/>
      <c r="AMI151" s="284"/>
      <c r="AMJ151" s="284"/>
      <c r="AMK151" s="284"/>
      <c r="AML151" s="284"/>
      <c r="AMM151" s="284"/>
      <c r="AMN151" s="284"/>
      <c r="AMO151" s="284"/>
      <c r="AMP151" s="284"/>
      <c r="AMQ151" s="284"/>
      <c r="AMR151" s="284"/>
      <c r="AMS151" s="284"/>
      <c r="AMT151" s="284"/>
      <c r="AMU151" s="284"/>
      <c r="AMV151" s="284"/>
      <c r="AMW151" s="284"/>
      <c r="AMX151" s="284"/>
      <c r="AMY151" s="284"/>
      <c r="AMZ151" s="284"/>
      <c r="ANA151" s="284"/>
      <c r="ANB151" s="284"/>
      <c r="ANC151" s="284"/>
      <c r="AND151" s="284"/>
      <c r="ANE151" s="284"/>
      <c r="ANF151" s="284"/>
      <c r="ANG151" s="284"/>
      <c r="ANH151" s="284"/>
      <c r="ANI151" s="284"/>
      <c r="ANJ151" s="284"/>
      <c r="ANK151" s="284"/>
      <c r="ANL151" s="284"/>
      <c r="ANM151" s="284"/>
      <c r="ANN151" s="284"/>
      <c r="ANO151" s="284"/>
      <c r="ANP151" s="284"/>
      <c r="ANQ151" s="284"/>
      <c r="ANR151" s="284"/>
      <c r="ANS151" s="284"/>
      <c r="ANT151" s="284"/>
      <c r="ANU151" s="284"/>
      <c r="ANV151" s="284"/>
      <c r="ANW151" s="284"/>
      <c r="ANX151" s="284"/>
      <c r="ANY151" s="284"/>
      <c r="ANZ151" s="284"/>
      <c r="AOA151" s="284"/>
      <c r="AOB151" s="284"/>
      <c r="AOC151" s="284"/>
      <c r="AOD151" s="284"/>
      <c r="AOE151" s="284"/>
      <c r="AOF151" s="284"/>
      <c r="AOG151" s="284"/>
      <c r="AOH151" s="284"/>
      <c r="AOI151" s="284"/>
      <c r="AOJ151" s="284"/>
      <c r="AOK151" s="284"/>
      <c r="AOL151" s="284"/>
      <c r="AOM151" s="284"/>
      <c r="AON151" s="284"/>
      <c r="AOO151" s="284"/>
      <c r="AOP151" s="284"/>
      <c r="AOQ151" s="284"/>
      <c r="AOR151" s="284"/>
      <c r="AOS151" s="284"/>
      <c r="AOT151" s="284"/>
      <c r="AOU151" s="284"/>
      <c r="AOV151" s="284"/>
      <c r="AOW151" s="284"/>
      <c r="AOX151" s="284"/>
      <c r="AOY151" s="284"/>
      <c r="AOZ151" s="284"/>
      <c r="APA151" s="284"/>
      <c r="APB151" s="284"/>
      <c r="APC151" s="284"/>
      <c r="APD151" s="284"/>
      <c r="APE151" s="284"/>
      <c r="APF151" s="284"/>
      <c r="APG151" s="284"/>
      <c r="APH151" s="284"/>
      <c r="API151" s="284"/>
      <c r="APJ151" s="284"/>
      <c r="APK151" s="284"/>
      <c r="APL151" s="284"/>
      <c r="APM151" s="284"/>
      <c r="APN151" s="284"/>
      <c r="APO151" s="284"/>
      <c r="APP151" s="284"/>
      <c r="APQ151" s="284"/>
      <c r="APR151" s="284"/>
      <c r="APS151" s="284"/>
      <c r="APT151" s="284"/>
      <c r="APU151" s="284"/>
      <c r="APV151" s="284"/>
      <c r="APW151" s="284"/>
      <c r="APX151" s="284"/>
      <c r="APY151" s="284"/>
      <c r="APZ151" s="284"/>
      <c r="AQA151" s="284"/>
      <c r="AQB151" s="284"/>
      <c r="AQC151" s="284"/>
      <c r="AQD151" s="284"/>
      <c r="AQE151" s="284"/>
      <c r="AQF151" s="284"/>
      <c r="AQG151" s="284"/>
      <c r="AQH151" s="284"/>
      <c r="AQI151" s="284"/>
      <c r="AQJ151" s="284"/>
      <c r="AQK151" s="284"/>
      <c r="AQL151" s="284"/>
      <c r="AQM151" s="284"/>
      <c r="AQN151" s="284"/>
      <c r="AQO151" s="284"/>
      <c r="AQP151" s="284"/>
      <c r="AQQ151" s="284"/>
      <c r="AQR151" s="284"/>
      <c r="AQS151" s="284"/>
      <c r="AQT151" s="284"/>
      <c r="AQU151" s="284"/>
      <c r="AQV151" s="284"/>
      <c r="AQW151" s="284"/>
      <c r="AQX151" s="284"/>
      <c r="AQY151" s="284"/>
      <c r="AQZ151" s="284"/>
      <c r="ARA151" s="284"/>
      <c r="ARB151" s="284"/>
      <c r="ARC151" s="284"/>
      <c r="ARD151" s="284"/>
      <c r="ARE151" s="284"/>
      <c r="ARF151" s="284"/>
      <c r="ARG151" s="284"/>
      <c r="ARH151" s="284"/>
      <c r="ARI151" s="284"/>
      <c r="ARJ151" s="284"/>
      <c r="ARK151" s="284"/>
      <c r="ARL151" s="284"/>
      <c r="ARM151" s="284"/>
      <c r="ARN151" s="284"/>
      <c r="ARO151" s="284"/>
      <c r="ARP151" s="284"/>
      <c r="ARQ151" s="284"/>
      <c r="ARR151" s="284"/>
      <c r="ARS151" s="284"/>
      <c r="ART151" s="284"/>
      <c r="ARU151" s="284"/>
      <c r="ARV151" s="284"/>
      <c r="ARW151" s="284"/>
      <c r="ARX151" s="284"/>
      <c r="ARY151" s="284"/>
      <c r="ARZ151" s="284"/>
      <c r="ASA151" s="284"/>
      <c r="ASB151" s="284"/>
      <c r="ASC151" s="284"/>
      <c r="ASD151" s="284"/>
      <c r="ASE151" s="284"/>
      <c r="ASF151" s="284"/>
      <c r="ASG151" s="284"/>
      <c r="ASH151" s="284"/>
      <c r="ASI151" s="284"/>
      <c r="ASJ151" s="284"/>
      <c r="ASK151" s="284"/>
      <c r="ASL151" s="284"/>
      <c r="ASM151" s="284"/>
      <c r="ASN151" s="284"/>
      <c r="ASO151" s="284"/>
      <c r="ASP151" s="284"/>
      <c r="ASQ151" s="284"/>
      <c r="ASR151" s="284"/>
      <c r="ASS151" s="284"/>
      <c r="AST151" s="284"/>
      <c r="ASU151" s="284"/>
      <c r="ASV151" s="284"/>
      <c r="ASW151" s="284"/>
      <c r="ASX151" s="284"/>
      <c r="ASY151" s="284"/>
      <c r="ASZ151" s="284"/>
      <c r="ATA151" s="284"/>
      <c r="ATB151" s="284"/>
      <c r="ATC151" s="284"/>
      <c r="ATD151" s="284"/>
      <c r="ATE151" s="284"/>
      <c r="ATF151" s="284"/>
      <c r="ATG151" s="284"/>
      <c r="ATH151" s="284"/>
      <c r="ATI151" s="284"/>
      <c r="ATJ151" s="284"/>
      <c r="ATK151" s="284"/>
      <c r="ATL151" s="284"/>
      <c r="ATM151" s="284"/>
      <c r="ATN151" s="284"/>
      <c r="ATO151" s="284"/>
      <c r="ATP151" s="284"/>
      <c r="ATQ151" s="284"/>
      <c r="ATR151" s="284"/>
      <c r="ATS151" s="284"/>
      <c r="ATT151" s="284"/>
      <c r="ATU151" s="284"/>
      <c r="ATV151" s="284"/>
      <c r="ATW151" s="284"/>
      <c r="ATX151" s="284"/>
      <c r="ATY151" s="284"/>
      <c r="ATZ151" s="284"/>
      <c r="AUA151" s="284"/>
      <c r="AUB151" s="284"/>
      <c r="AUC151" s="284"/>
      <c r="AUD151" s="284"/>
      <c r="AUE151" s="284"/>
      <c r="AUF151" s="284"/>
      <c r="AUG151" s="284"/>
      <c r="AUH151" s="284"/>
      <c r="AUI151" s="284"/>
      <c r="AUJ151" s="284"/>
      <c r="AUK151" s="284"/>
      <c r="AUL151" s="284"/>
      <c r="AUM151" s="284"/>
      <c r="AUN151" s="284"/>
      <c r="AUO151" s="284"/>
      <c r="AUP151" s="284"/>
      <c r="AUQ151" s="284"/>
      <c r="AUR151" s="284"/>
      <c r="AUS151" s="284"/>
      <c r="AUT151" s="284"/>
      <c r="AUU151" s="284"/>
      <c r="AUV151" s="284"/>
      <c r="AUW151" s="284"/>
      <c r="AUX151" s="284"/>
      <c r="AUY151" s="284"/>
      <c r="AUZ151" s="284"/>
      <c r="AVA151" s="284"/>
      <c r="AVB151" s="284"/>
      <c r="AVC151" s="284"/>
      <c r="AVD151" s="284"/>
      <c r="AVE151" s="284"/>
      <c r="AVF151" s="284"/>
      <c r="AVG151" s="284"/>
      <c r="AVH151" s="284"/>
      <c r="AVI151" s="284"/>
      <c r="AVJ151" s="284"/>
      <c r="AVK151" s="284"/>
      <c r="AVL151" s="284"/>
      <c r="AVM151" s="284"/>
      <c r="AVN151" s="284"/>
      <c r="AVO151" s="284"/>
      <c r="AVP151" s="284"/>
      <c r="AVQ151" s="284"/>
      <c r="AVR151" s="284"/>
      <c r="AVS151" s="284"/>
      <c r="AVT151" s="284"/>
      <c r="AVU151" s="284"/>
      <c r="AVV151" s="284"/>
      <c r="AVW151" s="284"/>
      <c r="AVX151" s="284"/>
      <c r="AVY151" s="284"/>
      <c r="AVZ151" s="284"/>
      <c r="AWA151" s="284"/>
      <c r="AWB151" s="284"/>
      <c r="AWC151" s="284"/>
      <c r="AWD151" s="284"/>
      <c r="AWE151" s="284"/>
      <c r="AWF151" s="284"/>
      <c r="AWG151" s="284"/>
      <c r="AWH151" s="284"/>
      <c r="AWI151" s="284"/>
      <c r="AWJ151" s="284"/>
      <c r="AWK151" s="284"/>
      <c r="AWL151" s="284"/>
      <c r="AWM151" s="284"/>
      <c r="AWN151" s="284"/>
      <c r="AWO151" s="284"/>
      <c r="AWP151" s="284"/>
      <c r="AWQ151" s="284"/>
      <c r="AWR151" s="284"/>
      <c r="AWS151" s="284"/>
      <c r="AWT151" s="284"/>
      <c r="AWU151" s="284"/>
      <c r="AWV151" s="284"/>
      <c r="AWW151" s="284"/>
      <c r="AWX151" s="284"/>
      <c r="AWY151" s="284"/>
      <c r="AWZ151" s="284"/>
      <c r="AXA151" s="284"/>
      <c r="AXB151" s="284"/>
      <c r="AXC151" s="284"/>
      <c r="AXD151" s="284"/>
      <c r="AXE151" s="284"/>
      <c r="AXF151" s="284"/>
      <c r="AXG151" s="284"/>
      <c r="AXH151" s="284"/>
      <c r="AXI151" s="284"/>
      <c r="AXJ151" s="284"/>
      <c r="AXK151" s="284"/>
      <c r="AXL151" s="284"/>
      <c r="AXM151" s="284"/>
      <c r="AXN151" s="284"/>
      <c r="AXO151" s="284"/>
      <c r="AXP151" s="284"/>
      <c r="AXQ151" s="284"/>
      <c r="AXR151" s="284"/>
      <c r="AXS151" s="284"/>
      <c r="AXT151" s="284"/>
      <c r="AXU151" s="284"/>
      <c r="AXV151" s="284"/>
      <c r="AXW151" s="284"/>
      <c r="AXX151" s="284"/>
      <c r="AXY151" s="284"/>
      <c r="AXZ151" s="284"/>
      <c r="AYA151" s="284"/>
      <c r="AYB151" s="284"/>
      <c r="AYC151" s="284"/>
      <c r="AYD151" s="284"/>
      <c r="AYE151" s="284"/>
      <c r="AYF151" s="284"/>
      <c r="AYG151" s="284"/>
      <c r="AYH151" s="284"/>
      <c r="AYI151" s="284"/>
      <c r="AYJ151" s="284"/>
      <c r="AYK151" s="284"/>
      <c r="AYL151" s="284"/>
      <c r="AYM151" s="284"/>
      <c r="AYN151" s="284"/>
      <c r="AYO151" s="284"/>
      <c r="AYP151" s="284"/>
      <c r="AYQ151" s="284"/>
      <c r="AYR151" s="284"/>
      <c r="AYS151" s="284"/>
      <c r="AYT151" s="284"/>
      <c r="AYU151" s="284"/>
      <c r="AYV151" s="284"/>
      <c r="AYW151" s="284"/>
      <c r="AYX151" s="284"/>
      <c r="AYY151" s="284"/>
      <c r="AYZ151" s="284"/>
      <c r="AZA151" s="284"/>
      <c r="AZB151" s="284"/>
      <c r="AZC151" s="284"/>
      <c r="AZD151" s="284"/>
      <c r="AZE151" s="284"/>
      <c r="AZF151" s="284"/>
      <c r="AZG151" s="284"/>
      <c r="AZH151" s="284"/>
      <c r="AZI151" s="284"/>
      <c r="AZJ151" s="284"/>
      <c r="AZK151" s="284"/>
      <c r="AZL151" s="284"/>
      <c r="AZM151" s="284"/>
      <c r="AZN151" s="284"/>
      <c r="AZO151" s="284"/>
      <c r="AZP151" s="284"/>
      <c r="AZQ151" s="284"/>
      <c r="AZR151" s="284"/>
      <c r="AZS151" s="284"/>
      <c r="AZT151" s="284"/>
      <c r="AZU151" s="284"/>
      <c r="AZV151" s="284"/>
      <c r="AZW151" s="284"/>
      <c r="AZX151" s="284"/>
      <c r="AZY151" s="284"/>
      <c r="AZZ151" s="284"/>
      <c r="BAA151" s="284"/>
      <c r="BAB151" s="284"/>
      <c r="BAC151" s="284"/>
      <c r="BAD151" s="284"/>
      <c r="BAE151" s="284"/>
      <c r="BAF151" s="284"/>
      <c r="BAG151" s="284"/>
      <c r="BAH151" s="284"/>
      <c r="BAI151" s="284"/>
      <c r="BAJ151" s="284"/>
      <c r="BAK151" s="284"/>
      <c r="BAL151" s="284"/>
      <c r="BAM151" s="284"/>
      <c r="BAN151" s="284"/>
      <c r="BAO151" s="284"/>
      <c r="BAP151" s="284"/>
      <c r="BAQ151" s="284"/>
      <c r="BAR151" s="284"/>
      <c r="BAS151" s="284"/>
      <c r="BAT151" s="284"/>
      <c r="BAU151" s="284"/>
      <c r="BAV151" s="284"/>
      <c r="BAW151" s="284"/>
      <c r="BAX151" s="284"/>
      <c r="BAY151" s="284"/>
      <c r="BAZ151" s="284"/>
      <c r="BBA151" s="284"/>
      <c r="BBB151" s="284"/>
      <c r="BBC151" s="284"/>
      <c r="BBD151" s="284"/>
      <c r="BBE151" s="284"/>
      <c r="BBF151" s="284"/>
      <c r="BBG151" s="284"/>
      <c r="BBH151" s="284"/>
      <c r="BBI151" s="284"/>
      <c r="BBJ151" s="284"/>
      <c r="BBK151" s="284"/>
      <c r="BBL151" s="284"/>
      <c r="BBM151" s="284"/>
      <c r="BBN151" s="284"/>
      <c r="BBO151" s="284"/>
      <c r="BBP151" s="284"/>
      <c r="BBQ151" s="284"/>
      <c r="BBR151" s="284"/>
      <c r="BBS151" s="284"/>
      <c r="BBT151" s="284"/>
      <c r="BBU151" s="284"/>
      <c r="BBV151" s="284"/>
      <c r="BBW151" s="284"/>
      <c r="BBX151" s="284"/>
      <c r="BBY151" s="284"/>
      <c r="BBZ151" s="284"/>
      <c r="BCA151" s="284"/>
      <c r="BCB151" s="284"/>
      <c r="BCC151" s="284"/>
      <c r="BCD151" s="284"/>
      <c r="BCE151" s="284"/>
      <c r="BCF151" s="284"/>
      <c r="BCG151" s="284"/>
      <c r="BCH151" s="284"/>
      <c r="BCI151" s="284"/>
      <c r="BCJ151" s="284"/>
      <c r="BCK151" s="284"/>
      <c r="BCL151" s="284"/>
      <c r="BCM151" s="284"/>
      <c r="BCN151" s="284"/>
      <c r="BCO151" s="284"/>
      <c r="BCP151" s="284"/>
      <c r="BCQ151" s="284"/>
      <c r="BCR151" s="284"/>
      <c r="BCS151" s="284"/>
      <c r="BCT151" s="284"/>
      <c r="BCU151" s="284"/>
      <c r="BCV151" s="284"/>
      <c r="BCW151" s="284"/>
      <c r="BCX151" s="284"/>
      <c r="BCY151" s="284"/>
      <c r="BCZ151" s="284"/>
      <c r="BDA151" s="284"/>
      <c r="BDB151" s="284"/>
      <c r="BDC151" s="284"/>
      <c r="BDD151" s="284"/>
      <c r="BDE151" s="284"/>
      <c r="BDF151" s="284"/>
      <c r="BDG151" s="284"/>
      <c r="BDH151" s="284"/>
      <c r="BDI151" s="284"/>
      <c r="BDJ151" s="284"/>
      <c r="BDK151" s="284"/>
      <c r="BDL151" s="284"/>
      <c r="BDM151" s="284"/>
      <c r="BDN151" s="284"/>
      <c r="BDO151" s="284"/>
      <c r="BDP151" s="284"/>
      <c r="BDQ151" s="284"/>
      <c r="BDR151" s="284"/>
      <c r="BDS151" s="284"/>
      <c r="BDT151" s="284"/>
      <c r="BDU151" s="284"/>
      <c r="BDV151" s="284"/>
      <c r="BDW151" s="284"/>
      <c r="BDX151" s="284"/>
      <c r="BDY151" s="284"/>
      <c r="BDZ151" s="284"/>
      <c r="BEA151" s="284"/>
      <c r="BEB151" s="284"/>
      <c r="BEC151" s="284"/>
      <c r="BED151" s="284"/>
      <c r="BEE151" s="284"/>
      <c r="BEF151" s="284"/>
      <c r="BEG151" s="284"/>
      <c r="BEH151" s="284"/>
      <c r="BEI151" s="284"/>
      <c r="BEJ151" s="284"/>
      <c r="BEK151" s="284"/>
      <c r="BEL151" s="284"/>
      <c r="BEM151" s="284"/>
      <c r="BEN151" s="284"/>
      <c r="BEO151" s="284"/>
      <c r="BEP151" s="284"/>
      <c r="BEQ151" s="284"/>
      <c r="BER151" s="284"/>
      <c r="BES151" s="284"/>
      <c r="BET151" s="284"/>
      <c r="BEU151" s="284"/>
      <c r="BEV151" s="284"/>
      <c r="BEW151" s="284"/>
      <c r="BEX151" s="284"/>
      <c r="BEY151" s="284"/>
      <c r="BEZ151" s="284"/>
      <c r="BFA151" s="284"/>
      <c r="BFB151" s="284"/>
      <c r="BFC151" s="284"/>
      <c r="BFD151" s="284"/>
      <c r="BFE151" s="284"/>
      <c r="BFF151" s="284"/>
      <c r="BFG151" s="284"/>
      <c r="BFH151" s="284"/>
      <c r="BFI151" s="284"/>
      <c r="BFJ151" s="284"/>
      <c r="BFK151" s="284"/>
      <c r="BFL151" s="284"/>
      <c r="BFM151" s="284"/>
      <c r="BFN151" s="284"/>
      <c r="BFO151" s="284"/>
      <c r="BFP151" s="284"/>
      <c r="BFQ151" s="284"/>
      <c r="BFR151" s="284"/>
      <c r="BFS151" s="284"/>
      <c r="BFT151" s="284"/>
      <c r="BFU151" s="284"/>
      <c r="BFV151" s="284"/>
      <c r="BFW151" s="284"/>
      <c r="BFX151" s="284"/>
      <c r="BFY151" s="284"/>
      <c r="BFZ151" s="284"/>
      <c r="BGA151" s="284"/>
      <c r="BGB151" s="284"/>
      <c r="BGC151" s="284"/>
      <c r="BGD151" s="284"/>
      <c r="BGE151" s="284"/>
      <c r="BGF151" s="284"/>
      <c r="BGG151" s="284"/>
      <c r="BGH151" s="284"/>
      <c r="BGI151" s="284"/>
      <c r="BGJ151" s="284"/>
      <c r="BGK151" s="284"/>
      <c r="BGL151" s="284"/>
      <c r="BGM151" s="284"/>
      <c r="BGN151" s="284"/>
      <c r="BGO151" s="284"/>
      <c r="BGP151" s="284"/>
      <c r="BGQ151" s="284"/>
      <c r="BGR151" s="284"/>
      <c r="BGS151" s="284"/>
      <c r="BGT151" s="284"/>
      <c r="BGU151" s="284"/>
      <c r="BGV151" s="284"/>
      <c r="BGW151" s="284"/>
      <c r="BGX151" s="284"/>
      <c r="BGY151" s="284"/>
      <c r="BGZ151" s="284"/>
      <c r="BHA151" s="284"/>
      <c r="BHB151" s="284"/>
      <c r="BHC151" s="284"/>
      <c r="BHD151" s="284"/>
      <c r="BHE151" s="284"/>
      <c r="BHF151" s="284"/>
      <c r="BHG151" s="284"/>
      <c r="BHH151" s="284"/>
      <c r="BHI151" s="284"/>
      <c r="BHJ151" s="284"/>
      <c r="BHK151" s="284"/>
      <c r="BHL151" s="284"/>
      <c r="BHM151" s="284"/>
      <c r="BHN151" s="284"/>
      <c r="BHO151" s="284"/>
      <c r="BHP151" s="284"/>
      <c r="BHQ151" s="284"/>
      <c r="BHR151" s="284"/>
      <c r="BHS151" s="284"/>
      <c r="BHT151" s="284"/>
      <c r="BHU151" s="284"/>
      <c r="BHV151" s="284"/>
      <c r="BHW151" s="284"/>
      <c r="BHX151" s="284"/>
      <c r="BHY151" s="284"/>
      <c r="BHZ151" s="284"/>
      <c r="BIA151" s="284"/>
      <c r="BIB151" s="284"/>
      <c r="BIC151" s="284"/>
      <c r="BID151" s="284"/>
      <c r="BIE151" s="284"/>
      <c r="BIF151" s="284"/>
      <c r="BIG151" s="284"/>
      <c r="BIH151" s="284"/>
      <c r="BII151" s="284"/>
      <c r="BIJ151" s="284"/>
      <c r="BIK151" s="284"/>
      <c r="BIL151" s="284"/>
      <c r="BIM151" s="284"/>
      <c r="BIN151" s="284"/>
      <c r="BIO151" s="284"/>
      <c r="BIP151" s="284"/>
      <c r="BIQ151" s="284"/>
      <c r="BIR151" s="284"/>
      <c r="BIS151" s="284"/>
      <c r="BIT151" s="284"/>
      <c r="BIU151" s="284"/>
      <c r="BIV151" s="284"/>
      <c r="BIW151" s="284"/>
      <c r="BIX151" s="284"/>
      <c r="BIY151" s="284"/>
      <c r="BIZ151" s="284"/>
      <c r="BJA151" s="284"/>
      <c r="BJB151" s="284"/>
      <c r="BJC151" s="284"/>
      <c r="BJD151" s="284"/>
      <c r="BJE151" s="284"/>
      <c r="BJF151" s="284"/>
      <c r="BJG151" s="284"/>
      <c r="BJH151" s="284"/>
      <c r="BJI151" s="284"/>
      <c r="BJJ151" s="284"/>
      <c r="BJK151" s="284"/>
      <c r="BJL151" s="284"/>
      <c r="BJM151" s="284"/>
      <c r="BJN151" s="284"/>
      <c r="BJO151" s="284"/>
      <c r="BJP151" s="284"/>
      <c r="BJQ151" s="284"/>
      <c r="BJR151" s="284"/>
      <c r="BJS151" s="284"/>
      <c r="BJT151" s="284"/>
      <c r="BJU151" s="284"/>
      <c r="BJV151" s="284"/>
      <c r="BJW151" s="284"/>
      <c r="BJX151" s="284"/>
      <c r="BJY151" s="284"/>
      <c r="BJZ151" s="284"/>
      <c r="BKA151" s="284"/>
      <c r="BKB151" s="284"/>
      <c r="BKC151" s="284"/>
      <c r="BKD151" s="284"/>
      <c r="BKE151" s="284"/>
      <c r="BKF151" s="284"/>
      <c r="BKG151" s="284"/>
      <c r="BKH151" s="284"/>
      <c r="BKI151" s="284"/>
      <c r="BKJ151" s="284"/>
      <c r="BKK151" s="284"/>
      <c r="BKL151" s="284"/>
      <c r="BKM151" s="284"/>
      <c r="BKN151" s="284"/>
      <c r="BKO151" s="284"/>
      <c r="BKP151" s="284"/>
      <c r="BKQ151" s="284"/>
      <c r="BKR151" s="284"/>
      <c r="BKS151" s="284"/>
      <c r="BKT151" s="284"/>
      <c r="BKU151" s="284"/>
      <c r="BKV151" s="284"/>
      <c r="BKW151" s="284"/>
      <c r="BKX151" s="284"/>
      <c r="BKY151" s="284"/>
      <c r="BKZ151" s="284"/>
      <c r="BLA151" s="284"/>
      <c r="BLB151" s="284"/>
      <c r="BLC151" s="284"/>
      <c r="BLD151" s="284"/>
      <c r="BLE151" s="284"/>
      <c r="BLF151" s="284"/>
      <c r="BLG151" s="284"/>
      <c r="BLH151" s="284"/>
      <c r="BLI151" s="284"/>
      <c r="BLJ151" s="284"/>
      <c r="BLK151" s="284"/>
      <c r="BLL151" s="284"/>
      <c r="BLM151" s="284"/>
      <c r="BLN151" s="284"/>
      <c r="BLO151" s="284"/>
      <c r="BLP151" s="284"/>
      <c r="BLQ151" s="284"/>
      <c r="BLR151" s="284"/>
      <c r="BLS151" s="284"/>
      <c r="BLT151" s="284"/>
      <c r="BLU151" s="284"/>
      <c r="BLV151" s="284"/>
      <c r="BLW151" s="284"/>
      <c r="BLX151" s="284"/>
      <c r="BLY151" s="284"/>
      <c r="BLZ151" s="284"/>
      <c r="BMA151" s="284"/>
      <c r="BMB151" s="284"/>
      <c r="BMC151" s="284"/>
      <c r="BMD151" s="284"/>
      <c r="BME151" s="284"/>
      <c r="BMF151" s="284"/>
      <c r="BMG151" s="284"/>
      <c r="BMH151" s="284"/>
      <c r="BMI151" s="284"/>
      <c r="BMJ151" s="284"/>
      <c r="BMK151" s="284"/>
      <c r="BML151" s="284"/>
      <c r="BMM151" s="284"/>
      <c r="BMN151" s="284"/>
      <c r="BMO151" s="284"/>
      <c r="BMP151" s="284"/>
      <c r="BMQ151" s="284"/>
      <c r="BMR151" s="284"/>
      <c r="BMS151" s="284"/>
      <c r="BMT151" s="284"/>
      <c r="BMU151" s="284"/>
      <c r="BMV151" s="284"/>
      <c r="BMW151" s="284"/>
      <c r="BMX151" s="284"/>
      <c r="BMY151" s="284"/>
      <c r="BMZ151" s="284"/>
      <c r="BNA151" s="284"/>
      <c r="BNB151" s="284"/>
      <c r="BNC151" s="284"/>
      <c r="BND151" s="284"/>
      <c r="BNE151" s="284"/>
      <c r="BNF151" s="284"/>
      <c r="BNG151" s="284"/>
      <c r="BNH151" s="284"/>
      <c r="BNI151" s="284"/>
      <c r="BNJ151" s="284"/>
      <c r="BNK151" s="284"/>
      <c r="BNL151" s="284"/>
      <c r="BNM151" s="284"/>
      <c r="BNN151" s="284"/>
      <c r="BNO151" s="284"/>
      <c r="BNP151" s="284"/>
      <c r="BNQ151" s="284"/>
      <c r="BNR151" s="284"/>
      <c r="BNS151" s="284"/>
      <c r="BNT151" s="284"/>
      <c r="BNU151" s="284"/>
      <c r="BNV151" s="284"/>
      <c r="BNW151" s="284"/>
      <c r="BNX151" s="284"/>
      <c r="BNY151" s="284"/>
      <c r="BNZ151" s="284"/>
      <c r="BOA151" s="284"/>
      <c r="BOB151" s="284"/>
      <c r="BOC151" s="284"/>
      <c r="BOD151" s="284"/>
      <c r="BOE151" s="284"/>
      <c r="BOF151" s="284"/>
      <c r="BOG151" s="284"/>
      <c r="BOH151" s="284"/>
      <c r="BOI151" s="284"/>
      <c r="BOJ151" s="284"/>
      <c r="BOK151" s="284"/>
      <c r="BOL151" s="284"/>
      <c r="BOM151" s="284"/>
      <c r="BON151" s="284"/>
      <c r="BOO151" s="284"/>
      <c r="BOP151" s="284"/>
      <c r="BOQ151" s="284"/>
      <c r="BOR151" s="284"/>
      <c r="BOS151" s="284"/>
      <c r="BOT151" s="284"/>
      <c r="BOU151" s="284"/>
      <c r="BOV151" s="284"/>
      <c r="BOW151" s="284"/>
      <c r="BOX151" s="284"/>
      <c r="BOY151" s="284"/>
      <c r="BOZ151" s="284"/>
      <c r="BPA151" s="284"/>
      <c r="BPB151" s="284"/>
      <c r="BPC151" s="284"/>
      <c r="BPD151" s="284"/>
      <c r="BPE151" s="284"/>
      <c r="BPF151" s="284"/>
      <c r="BPG151" s="284"/>
      <c r="BPH151" s="284"/>
      <c r="BPI151" s="284"/>
      <c r="BPJ151" s="284"/>
      <c r="BPK151" s="284"/>
      <c r="BPL151" s="284"/>
      <c r="BPM151" s="284"/>
      <c r="BPN151" s="284"/>
      <c r="BPO151" s="284"/>
      <c r="BPP151" s="284"/>
      <c r="BPQ151" s="284"/>
      <c r="BPR151" s="284"/>
      <c r="BPS151" s="284"/>
      <c r="BPT151" s="284"/>
      <c r="BPU151" s="284"/>
      <c r="BPV151" s="284"/>
      <c r="BPW151" s="284"/>
      <c r="BPX151" s="284"/>
      <c r="BPY151" s="284"/>
      <c r="BPZ151" s="284"/>
      <c r="BQA151" s="284"/>
      <c r="BQB151" s="284"/>
      <c r="BQC151" s="284"/>
      <c r="BQD151" s="284"/>
      <c r="BQE151" s="284"/>
      <c r="BQF151" s="284"/>
      <c r="BQG151" s="284"/>
      <c r="BQH151" s="284"/>
      <c r="BQI151" s="284"/>
      <c r="BQJ151" s="284"/>
      <c r="BQK151" s="284"/>
      <c r="BQL151" s="284"/>
      <c r="BQM151" s="284"/>
      <c r="BQN151" s="284"/>
      <c r="BQO151" s="284"/>
      <c r="BQP151" s="284"/>
      <c r="BQQ151" s="284"/>
      <c r="BQR151" s="284"/>
      <c r="BQS151" s="284"/>
      <c r="BQT151" s="284"/>
      <c r="BQU151" s="284"/>
      <c r="BQV151" s="284"/>
      <c r="BQW151" s="284"/>
      <c r="BQX151" s="284"/>
      <c r="BQY151" s="284"/>
      <c r="BQZ151" s="284"/>
      <c r="BRA151" s="284"/>
      <c r="BRB151" s="284"/>
      <c r="BRC151" s="284"/>
      <c r="BRD151" s="284"/>
      <c r="BRE151" s="284"/>
      <c r="BRF151" s="284"/>
      <c r="BRG151" s="284"/>
      <c r="BRH151" s="284"/>
      <c r="BRI151" s="284"/>
      <c r="BRJ151" s="284"/>
      <c r="BRK151" s="284"/>
      <c r="BRL151" s="284"/>
      <c r="BRM151" s="284"/>
      <c r="BRN151" s="284"/>
      <c r="BRO151" s="284"/>
      <c r="BRP151" s="284"/>
      <c r="BRQ151" s="284"/>
      <c r="BRR151" s="284"/>
      <c r="BRS151" s="284"/>
      <c r="BRT151" s="284"/>
      <c r="BRU151" s="284"/>
      <c r="BRV151" s="284"/>
      <c r="BRW151" s="284"/>
      <c r="BRX151" s="284"/>
      <c r="BRY151" s="284"/>
      <c r="BRZ151" s="284"/>
      <c r="BSA151" s="284"/>
      <c r="BSB151" s="284"/>
      <c r="BSC151" s="284"/>
      <c r="BSD151" s="284"/>
      <c r="BSE151" s="284"/>
      <c r="BSF151" s="284"/>
      <c r="BSG151" s="284"/>
      <c r="BSH151" s="284"/>
      <c r="BSI151" s="284"/>
      <c r="BSJ151" s="284"/>
      <c r="BSK151" s="284"/>
      <c r="BSL151" s="284"/>
      <c r="BSM151" s="284"/>
      <c r="BSN151" s="284"/>
      <c r="BSO151" s="284"/>
      <c r="BSP151" s="284"/>
      <c r="BSQ151" s="284"/>
      <c r="BSR151" s="284"/>
      <c r="BSS151" s="284"/>
      <c r="BST151" s="284"/>
      <c r="BSU151" s="284"/>
      <c r="BSV151" s="284"/>
      <c r="BSW151" s="284"/>
      <c r="BSX151" s="284"/>
      <c r="BSY151" s="284"/>
      <c r="BSZ151" s="284"/>
      <c r="BTA151" s="284"/>
      <c r="BTB151" s="284"/>
      <c r="BTC151" s="284"/>
      <c r="BTD151" s="284"/>
      <c r="BTE151" s="284"/>
      <c r="BTF151" s="284"/>
      <c r="BTG151" s="284"/>
      <c r="BTH151" s="284"/>
      <c r="BTI151" s="284"/>
      <c r="BTJ151" s="284"/>
      <c r="BTK151" s="284"/>
      <c r="BTL151" s="284"/>
      <c r="BTM151" s="284"/>
      <c r="BTN151" s="284"/>
      <c r="BTO151" s="284"/>
      <c r="BTP151" s="284"/>
      <c r="BTQ151" s="284"/>
      <c r="BTR151" s="284"/>
      <c r="BTS151" s="284"/>
      <c r="BTT151" s="284"/>
      <c r="BTU151" s="284"/>
      <c r="BTV151" s="284"/>
      <c r="BTW151" s="284"/>
      <c r="BTX151" s="284"/>
      <c r="BTY151" s="284"/>
      <c r="BTZ151" s="284"/>
      <c r="BUA151" s="284"/>
      <c r="BUB151" s="284"/>
      <c r="BUC151" s="284"/>
      <c r="BUD151" s="284"/>
      <c r="BUE151" s="284"/>
      <c r="BUF151" s="284"/>
      <c r="BUG151" s="284"/>
      <c r="BUH151" s="284"/>
      <c r="BUI151" s="284"/>
      <c r="BUJ151" s="284"/>
      <c r="BUK151" s="284"/>
      <c r="BUL151" s="284"/>
      <c r="BUM151" s="284"/>
      <c r="BUN151" s="284"/>
      <c r="BUO151" s="284"/>
      <c r="BUP151" s="284"/>
      <c r="BUQ151" s="284"/>
      <c r="BUR151" s="284"/>
      <c r="BUS151" s="284"/>
      <c r="BUT151" s="284"/>
      <c r="BUU151" s="284"/>
      <c r="BUV151" s="284"/>
      <c r="BUW151" s="284"/>
      <c r="BUX151" s="284"/>
      <c r="BUY151" s="284"/>
      <c r="BUZ151" s="284"/>
      <c r="BVA151" s="284"/>
      <c r="BVB151" s="284"/>
      <c r="BVC151" s="284"/>
      <c r="BVD151" s="284"/>
      <c r="BVE151" s="284"/>
      <c r="BVF151" s="284"/>
      <c r="BVG151" s="284"/>
      <c r="BVH151" s="284"/>
      <c r="BVI151" s="284"/>
      <c r="BVJ151" s="284"/>
      <c r="BVK151" s="284"/>
      <c r="BVL151" s="284"/>
      <c r="BVM151" s="284"/>
      <c r="BVN151" s="284"/>
      <c r="BVO151" s="284"/>
      <c r="BVP151" s="284"/>
      <c r="BVQ151" s="284"/>
      <c r="BVR151" s="284"/>
      <c r="BVS151" s="284"/>
      <c r="BVT151" s="284"/>
      <c r="BVU151" s="284"/>
      <c r="BVV151" s="284"/>
      <c r="BVW151" s="284"/>
      <c r="BVX151" s="284"/>
      <c r="BVY151" s="284"/>
      <c r="BVZ151" s="284"/>
      <c r="BWA151" s="284"/>
      <c r="BWB151" s="284"/>
      <c r="BWC151" s="284"/>
      <c r="BWD151" s="284"/>
      <c r="BWE151" s="284"/>
      <c r="BWF151" s="284"/>
      <c r="BWG151" s="284"/>
      <c r="BWH151" s="284"/>
      <c r="BWI151" s="284"/>
      <c r="BWJ151" s="284"/>
      <c r="BWK151" s="284"/>
      <c r="BWL151" s="284"/>
      <c r="BWM151" s="284"/>
      <c r="BWN151" s="284"/>
      <c r="BWO151" s="284"/>
      <c r="BWP151" s="284"/>
      <c r="BWQ151" s="284"/>
      <c r="BWR151" s="284"/>
      <c r="BWS151" s="284"/>
      <c r="BWT151" s="284"/>
      <c r="BWU151" s="284"/>
      <c r="BWV151" s="284"/>
      <c r="BWW151" s="284"/>
      <c r="BWX151" s="284"/>
      <c r="BWY151" s="284"/>
      <c r="BWZ151" s="284"/>
      <c r="BXA151" s="284"/>
      <c r="BXB151" s="284"/>
      <c r="BXC151" s="284"/>
      <c r="BXD151" s="284"/>
      <c r="BXE151" s="284"/>
      <c r="BXF151" s="284"/>
      <c r="BXG151" s="284"/>
      <c r="BXH151" s="284"/>
      <c r="BXI151" s="284"/>
      <c r="BXJ151" s="284"/>
      <c r="BXK151" s="284"/>
      <c r="BXL151" s="284"/>
      <c r="BXM151" s="284"/>
      <c r="BXN151" s="284"/>
      <c r="BXO151" s="284"/>
      <c r="BXP151" s="284"/>
      <c r="BXQ151" s="284"/>
      <c r="BXR151" s="284"/>
      <c r="BXS151" s="284"/>
      <c r="BXT151" s="284"/>
      <c r="BXU151" s="284"/>
      <c r="BXV151" s="284"/>
      <c r="BXW151" s="284"/>
      <c r="BXX151" s="284"/>
      <c r="BXY151" s="284"/>
      <c r="BXZ151" s="284"/>
      <c r="BYA151" s="284"/>
      <c r="BYB151" s="284"/>
      <c r="BYC151" s="284"/>
      <c r="BYD151" s="284"/>
      <c r="BYE151" s="284"/>
      <c r="BYF151" s="284"/>
      <c r="BYG151" s="284"/>
      <c r="BYH151" s="284"/>
      <c r="BYI151" s="284"/>
      <c r="BYJ151" s="284"/>
      <c r="BYK151" s="284"/>
      <c r="BYL151" s="284"/>
      <c r="BYM151" s="284"/>
      <c r="BYN151" s="284"/>
      <c r="BYO151" s="284"/>
      <c r="BYP151" s="284"/>
      <c r="BYQ151" s="284"/>
      <c r="BYR151" s="284"/>
      <c r="BYS151" s="284"/>
      <c r="BYT151" s="284"/>
      <c r="BYU151" s="284"/>
      <c r="BYV151" s="284"/>
      <c r="BYW151" s="284"/>
      <c r="BYX151" s="284"/>
      <c r="BYY151" s="284"/>
      <c r="BYZ151" s="284"/>
      <c r="BZA151" s="284"/>
      <c r="BZB151" s="284"/>
      <c r="BZC151" s="284"/>
      <c r="BZD151" s="284"/>
      <c r="BZE151" s="284"/>
      <c r="BZF151" s="284"/>
      <c r="BZG151" s="284"/>
      <c r="BZH151" s="284"/>
      <c r="BZI151" s="284"/>
      <c r="BZJ151" s="284"/>
      <c r="BZK151" s="284"/>
      <c r="BZL151" s="284"/>
      <c r="BZM151" s="284"/>
      <c r="BZN151" s="284"/>
      <c r="BZO151" s="284"/>
      <c r="BZP151" s="284"/>
      <c r="BZQ151" s="284"/>
      <c r="BZR151" s="284"/>
      <c r="BZS151" s="284"/>
      <c r="BZT151" s="284"/>
      <c r="BZU151" s="284"/>
      <c r="BZV151" s="284"/>
      <c r="BZW151" s="284"/>
      <c r="BZX151" s="284"/>
      <c r="BZY151" s="284"/>
      <c r="BZZ151" s="284"/>
      <c r="CAA151" s="284"/>
      <c r="CAB151" s="284"/>
      <c r="CAC151" s="284"/>
      <c r="CAD151" s="284"/>
      <c r="CAE151" s="284"/>
      <c r="CAF151" s="284"/>
      <c r="CAG151" s="284"/>
      <c r="CAH151" s="284"/>
      <c r="CAI151" s="284"/>
      <c r="CAJ151" s="284"/>
      <c r="CAK151" s="284"/>
      <c r="CAL151" s="284"/>
      <c r="CAM151" s="284"/>
      <c r="CAN151" s="284"/>
      <c r="CAO151" s="284"/>
      <c r="CAP151" s="284"/>
      <c r="CAQ151" s="284"/>
      <c r="CAR151" s="284"/>
      <c r="CAS151" s="284"/>
      <c r="CAT151" s="284"/>
      <c r="CAU151" s="284"/>
      <c r="CAV151" s="284"/>
      <c r="CAW151" s="284"/>
      <c r="CAX151" s="284"/>
      <c r="CAY151" s="284"/>
      <c r="CAZ151" s="284"/>
      <c r="CBA151" s="284"/>
      <c r="CBB151" s="284"/>
      <c r="CBC151" s="284"/>
      <c r="CBD151" s="284"/>
      <c r="CBE151" s="284"/>
      <c r="CBF151" s="284"/>
      <c r="CBG151" s="284"/>
      <c r="CBH151" s="284"/>
      <c r="CBI151" s="284"/>
      <c r="CBJ151" s="284"/>
      <c r="CBK151" s="284"/>
      <c r="CBL151" s="284"/>
      <c r="CBM151" s="284"/>
      <c r="CBN151" s="284"/>
      <c r="CBO151" s="284"/>
      <c r="CBP151" s="284"/>
      <c r="CBQ151" s="284"/>
      <c r="CBR151" s="284"/>
      <c r="CBS151" s="284"/>
      <c r="CBT151" s="284"/>
      <c r="CBU151" s="284"/>
      <c r="CBV151" s="284"/>
      <c r="CBW151" s="284"/>
      <c r="CBX151" s="284"/>
      <c r="CBY151" s="284"/>
      <c r="CBZ151" s="284"/>
      <c r="CCA151" s="284"/>
      <c r="CCB151" s="284"/>
      <c r="CCC151" s="284"/>
      <c r="CCD151" s="284"/>
      <c r="CCE151" s="284"/>
      <c r="CCF151" s="284"/>
      <c r="CCG151" s="284"/>
      <c r="CCH151" s="284"/>
      <c r="CCI151" s="284"/>
      <c r="CCJ151" s="284"/>
      <c r="CCK151" s="284"/>
      <c r="CCL151" s="284"/>
      <c r="CCM151" s="284"/>
      <c r="CCN151" s="284"/>
      <c r="CCO151" s="284"/>
      <c r="CCP151" s="284"/>
      <c r="CCQ151" s="284"/>
      <c r="CCR151" s="284"/>
      <c r="CCS151" s="284"/>
      <c r="CCT151" s="284"/>
      <c r="CCU151" s="284"/>
      <c r="CCV151" s="284"/>
      <c r="CCW151" s="284"/>
      <c r="CCX151" s="284"/>
      <c r="CCY151" s="284"/>
      <c r="CCZ151" s="284"/>
      <c r="CDA151" s="284"/>
      <c r="CDB151" s="284"/>
      <c r="CDC151" s="284"/>
      <c r="CDD151" s="284"/>
      <c r="CDE151" s="284"/>
      <c r="CDF151" s="284"/>
      <c r="CDG151" s="284"/>
      <c r="CDH151" s="284"/>
      <c r="CDI151" s="284"/>
      <c r="CDJ151" s="284"/>
      <c r="CDK151" s="284"/>
      <c r="CDL151" s="284"/>
      <c r="CDM151" s="284"/>
      <c r="CDN151" s="284"/>
      <c r="CDO151" s="284"/>
      <c r="CDP151" s="284"/>
      <c r="CDQ151" s="284"/>
      <c r="CDR151" s="284"/>
      <c r="CDS151" s="284"/>
      <c r="CDT151" s="284"/>
      <c r="CDU151" s="284"/>
      <c r="CDV151" s="284"/>
      <c r="CDW151" s="284"/>
      <c r="CDX151" s="284"/>
      <c r="CDY151" s="284"/>
      <c r="CDZ151" s="284"/>
      <c r="CEA151" s="284"/>
      <c r="CEB151" s="284"/>
      <c r="CEC151" s="284"/>
      <c r="CED151" s="284"/>
      <c r="CEE151" s="284"/>
      <c r="CEF151" s="284"/>
      <c r="CEG151" s="284"/>
      <c r="CEH151" s="284"/>
      <c r="CEI151" s="284"/>
      <c r="CEJ151" s="284"/>
      <c r="CEK151" s="284"/>
      <c r="CEL151" s="284"/>
      <c r="CEM151" s="284"/>
      <c r="CEN151" s="284"/>
      <c r="CEO151" s="284"/>
      <c r="CEP151" s="284"/>
      <c r="CEQ151" s="284"/>
      <c r="CER151" s="284"/>
      <c r="CES151" s="284"/>
      <c r="CET151" s="284"/>
      <c r="CEU151" s="284"/>
      <c r="CEV151" s="284"/>
      <c r="CEW151" s="284"/>
      <c r="CEX151" s="284"/>
      <c r="CEY151" s="284"/>
      <c r="CEZ151" s="284"/>
      <c r="CFA151" s="284"/>
      <c r="CFB151" s="284"/>
      <c r="CFC151" s="284"/>
      <c r="CFD151" s="284"/>
      <c r="CFE151" s="284"/>
      <c r="CFF151" s="284"/>
      <c r="CFG151" s="284"/>
      <c r="CFH151" s="284"/>
      <c r="CFI151" s="284"/>
      <c r="CFJ151" s="284"/>
      <c r="CFK151" s="284"/>
      <c r="CFL151" s="284"/>
      <c r="CFM151" s="284"/>
      <c r="CFN151" s="284"/>
      <c r="CFO151" s="284"/>
      <c r="CFP151" s="284"/>
      <c r="CFQ151" s="284"/>
      <c r="CFR151" s="284"/>
      <c r="CFS151" s="284"/>
      <c r="CFT151" s="284"/>
      <c r="CFU151" s="284"/>
      <c r="CFV151" s="284"/>
      <c r="CFW151" s="284"/>
      <c r="CFX151" s="284"/>
      <c r="CFY151" s="284"/>
      <c r="CFZ151" s="284"/>
      <c r="CGA151" s="284"/>
      <c r="CGB151" s="284"/>
      <c r="CGC151" s="284"/>
      <c r="CGD151" s="284"/>
      <c r="CGE151" s="284"/>
      <c r="CGF151" s="284"/>
      <c r="CGG151" s="284"/>
      <c r="CGH151" s="284"/>
      <c r="CGI151" s="284"/>
      <c r="CGJ151" s="284"/>
      <c r="CGK151" s="284"/>
      <c r="CGL151" s="284"/>
      <c r="CGM151" s="284"/>
      <c r="CGN151" s="284"/>
      <c r="CGO151" s="284"/>
      <c r="CGP151" s="284"/>
      <c r="CGQ151" s="284"/>
      <c r="CGR151" s="284"/>
      <c r="CGS151" s="284"/>
      <c r="CGT151" s="284"/>
      <c r="CGU151" s="284"/>
      <c r="CGV151" s="284"/>
      <c r="CGW151" s="284"/>
      <c r="CGX151" s="284"/>
      <c r="CGY151" s="284"/>
      <c r="CGZ151" s="284"/>
      <c r="CHA151" s="284"/>
      <c r="CHB151" s="284"/>
      <c r="CHC151" s="284"/>
      <c r="CHD151" s="284"/>
      <c r="CHE151" s="284"/>
      <c r="CHF151" s="284"/>
      <c r="CHG151" s="284"/>
      <c r="CHH151" s="284"/>
      <c r="CHI151" s="284"/>
      <c r="CHJ151" s="284"/>
      <c r="CHK151" s="284"/>
      <c r="CHL151" s="284"/>
      <c r="CHM151" s="284"/>
      <c r="CHN151" s="284"/>
      <c r="CHO151" s="284"/>
      <c r="CHP151" s="284"/>
      <c r="CHQ151" s="284"/>
      <c r="CHR151" s="284"/>
      <c r="CHS151" s="284"/>
      <c r="CHT151" s="284"/>
      <c r="CHU151" s="284"/>
      <c r="CHV151" s="284"/>
      <c r="CHW151" s="284"/>
      <c r="CHX151" s="284"/>
      <c r="CHY151" s="284"/>
      <c r="CHZ151" s="284"/>
      <c r="CIA151" s="284"/>
      <c r="CIB151" s="284"/>
      <c r="CIC151" s="284"/>
      <c r="CID151" s="284"/>
      <c r="CIE151" s="284"/>
      <c r="CIF151" s="284"/>
      <c r="CIG151" s="284"/>
      <c r="CIH151" s="284"/>
      <c r="CII151" s="284"/>
      <c r="CIJ151" s="284"/>
      <c r="CIK151" s="284"/>
      <c r="CIL151" s="284"/>
      <c r="CIM151" s="284"/>
      <c r="CIN151" s="284"/>
      <c r="CIO151" s="284"/>
      <c r="CIP151" s="284"/>
      <c r="CIQ151" s="284"/>
      <c r="CIR151" s="284"/>
      <c r="CIS151" s="284"/>
      <c r="CIT151" s="284"/>
      <c r="CIU151" s="284"/>
      <c r="CIV151" s="284"/>
      <c r="CIW151" s="284"/>
      <c r="CIX151" s="284"/>
      <c r="CIY151" s="284"/>
      <c r="CIZ151" s="284"/>
      <c r="CJA151" s="284"/>
      <c r="CJB151" s="284"/>
      <c r="CJC151" s="284"/>
      <c r="CJD151" s="284"/>
      <c r="CJE151" s="284"/>
      <c r="CJF151" s="284"/>
      <c r="CJG151" s="284"/>
      <c r="CJH151" s="284"/>
      <c r="CJI151" s="284"/>
      <c r="CJJ151" s="284"/>
      <c r="CJK151" s="284"/>
      <c r="CJL151" s="284"/>
      <c r="CJM151" s="284"/>
      <c r="CJN151" s="284"/>
      <c r="CJO151" s="284"/>
      <c r="CJP151" s="284"/>
      <c r="CJQ151" s="284"/>
      <c r="CJR151" s="284"/>
      <c r="CJS151" s="284"/>
      <c r="CJT151" s="284"/>
      <c r="CJU151" s="284"/>
      <c r="CJV151" s="284"/>
      <c r="CJW151" s="284"/>
      <c r="CJX151" s="284"/>
      <c r="CJY151" s="284"/>
      <c r="CJZ151" s="284"/>
      <c r="CKA151" s="284"/>
      <c r="CKB151" s="284"/>
      <c r="CKC151" s="284"/>
      <c r="CKD151" s="284"/>
      <c r="CKE151" s="284"/>
      <c r="CKF151" s="284"/>
      <c r="CKG151" s="284"/>
      <c r="CKH151" s="284"/>
      <c r="CKI151" s="284"/>
      <c r="CKJ151" s="284"/>
      <c r="CKK151" s="284"/>
      <c r="CKL151" s="284"/>
      <c r="CKM151" s="284"/>
      <c r="CKN151" s="284"/>
      <c r="CKO151" s="284"/>
      <c r="CKP151" s="284"/>
      <c r="CKQ151" s="284"/>
      <c r="CKR151" s="284"/>
      <c r="CKS151" s="284"/>
      <c r="CKT151" s="284"/>
      <c r="CKU151" s="284"/>
      <c r="CKV151" s="284"/>
      <c r="CKW151" s="284"/>
      <c r="CKX151" s="284"/>
      <c r="CKY151" s="284"/>
      <c r="CKZ151" s="284"/>
      <c r="CLA151" s="284"/>
      <c r="CLB151" s="284"/>
      <c r="CLC151" s="284"/>
      <c r="CLD151" s="284"/>
      <c r="CLE151" s="284"/>
      <c r="CLF151" s="284"/>
      <c r="CLG151" s="284"/>
      <c r="CLH151" s="284"/>
      <c r="CLI151" s="284"/>
      <c r="CLJ151" s="284"/>
      <c r="CLK151" s="284"/>
      <c r="CLL151" s="284"/>
      <c r="CLM151" s="284"/>
      <c r="CLN151" s="284"/>
      <c r="CLO151" s="284"/>
      <c r="CLP151" s="284"/>
      <c r="CLQ151" s="284"/>
      <c r="CLR151" s="284"/>
      <c r="CLS151" s="284"/>
      <c r="CLT151" s="284"/>
      <c r="CLU151" s="284"/>
      <c r="CLV151" s="284"/>
      <c r="CLW151" s="284"/>
      <c r="CLX151" s="284"/>
      <c r="CLY151" s="284"/>
      <c r="CLZ151" s="284"/>
      <c r="CMA151" s="284"/>
      <c r="CMB151" s="284"/>
      <c r="CMC151" s="284"/>
      <c r="CMD151" s="284"/>
      <c r="CME151" s="284"/>
      <c r="CMF151" s="284"/>
      <c r="CMG151" s="284"/>
      <c r="CMH151" s="284"/>
      <c r="CMI151" s="284"/>
      <c r="CMJ151" s="284"/>
      <c r="CMK151" s="284"/>
      <c r="CML151" s="284"/>
      <c r="CMM151" s="284"/>
      <c r="CMN151" s="284"/>
      <c r="CMO151" s="284"/>
      <c r="CMP151" s="284"/>
      <c r="CMQ151" s="284"/>
      <c r="CMR151" s="284"/>
      <c r="CMS151" s="284"/>
      <c r="CMT151" s="284"/>
      <c r="CMU151" s="284"/>
      <c r="CMV151" s="284"/>
      <c r="CMW151" s="284"/>
      <c r="CMX151" s="284"/>
      <c r="CMY151" s="284"/>
      <c r="CMZ151" s="284"/>
      <c r="CNA151" s="284"/>
      <c r="CNB151" s="284"/>
      <c r="CNC151" s="284"/>
      <c r="CND151" s="284"/>
      <c r="CNE151" s="284"/>
      <c r="CNF151" s="284"/>
      <c r="CNG151" s="284"/>
      <c r="CNH151" s="284"/>
      <c r="CNI151" s="284"/>
      <c r="CNJ151" s="284"/>
      <c r="CNK151" s="284"/>
      <c r="CNL151" s="284"/>
      <c r="CNM151" s="284"/>
      <c r="CNN151" s="284"/>
      <c r="CNO151" s="284"/>
      <c r="CNP151" s="284"/>
      <c r="CNQ151" s="284"/>
      <c r="CNR151" s="284"/>
      <c r="CNS151" s="284"/>
      <c r="CNT151" s="284"/>
      <c r="CNU151" s="284"/>
      <c r="CNV151" s="284"/>
      <c r="CNW151" s="284"/>
      <c r="CNX151" s="284"/>
      <c r="CNY151" s="284"/>
      <c r="CNZ151" s="284"/>
      <c r="COA151" s="284"/>
      <c r="COB151" s="284"/>
      <c r="COC151" s="284"/>
      <c r="COD151" s="284"/>
      <c r="COE151" s="284"/>
      <c r="COF151" s="284"/>
      <c r="COG151" s="284"/>
      <c r="COH151" s="284"/>
      <c r="COI151" s="284"/>
      <c r="COJ151" s="284"/>
      <c r="COK151" s="284"/>
      <c r="COL151" s="284"/>
      <c r="COM151" s="284"/>
      <c r="CON151" s="284"/>
      <c r="COO151" s="284"/>
      <c r="COP151" s="284"/>
      <c r="COQ151" s="284"/>
      <c r="COR151" s="284"/>
      <c r="COS151" s="284"/>
      <c r="COT151" s="284"/>
      <c r="COU151" s="284"/>
      <c r="COV151" s="284"/>
      <c r="COW151" s="284"/>
      <c r="COX151" s="284"/>
      <c r="COY151" s="284"/>
      <c r="COZ151" s="284"/>
      <c r="CPA151" s="284"/>
      <c r="CPB151" s="284"/>
      <c r="CPC151" s="284"/>
      <c r="CPD151" s="284"/>
      <c r="CPE151" s="284"/>
      <c r="CPF151" s="284"/>
      <c r="CPG151" s="284"/>
      <c r="CPH151" s="284"/>
      <c r="CPI151" s="284"/>
      <c r="CPJ151" s="284"/>
      <c r="CPK151" s="284"/>
      <c r="CPL151" s="284"/>
      <c r="CPM151" s="284"/>
      <c r="CPN151" s="284"/>
      <c r="CPO151" s="284"/>
      <c r="CPP151" s="284"/>
      <c r="CPQ151" s="284"/>
      <c r="CPR151" s="284"/>
      <c r="CPS151" s="284"/>
      <c r="CPT151" s="284"/>
      <c r="CPU151" s="284"/>
      <c r="CPV151" s="284"/>
      <c r="CPW151" s="284"/>
      <c r="CPX151" s="284"/>
      <c r="CPY151" s="284"/>
      <c r="CPZ151" s="284"/>
      <c r="CQA151" s="284"/>
      <c r="CQB151" s="284"/>
      <c r="CQC151" s="284"/>
      <c r="CQD151" s="284"/>
      <c r="CQE151" s="284"/>
      <c r="CQF151" s="284"/>
      <c r="CQG151" s="284"/>
      <c r="CQH151" s="284"/>
      <c r="CQI151" s="284"/>
      <c r="CQJ151" s="284"/>
      <c r="CQK151" s="284"/>
      <c r="CQL151" s="284"/>
      <c r="CQM151" s="284"/>
      <c r="CQN151" s="284"/>
      <c r="CQO151" s="284"/>
      <c r="CQP151" s="284"/>
      <c r="CQQ151" s="284"/>
      <c r="CQR151" s="284"/>
      <c r="CQS151" s="284"/>
      <c r="CQT151" s="284"/>
      <c r="CQU151" s="284"/>
      <c r="CQV151" s="284"/>
      <c r="CQW151" s="284"/>
      <c r="CQX151" s="284"/>
      <c r="CQY151" s="284"/>
      <c r="CQZ151" s="284"/>
      <c r="CRA151" s="284"/>
      <c r="CRB151" s="284"/>
      <c r="CRC151" s="284"/>
      <c r="CRD151" s="284"/>
      <c r="CRE151" s="284"/>
      <c r="CRF151" s="284"/>
      <c r="CRG151" s="284"/>
      <c r="CRH151" s="284"/>
      <c r="CRI151" s="284"/>
      <c r="CRJ151" s="284"/>
      <c r="CRK151" s="284"/>
      <c r="CRL151" s="284"/>
      <c r="CRM151" s="284"/>
      <c r="CRN151" s="284"/>
      <c r="CRO151" s="284"/>
      <c r="CRP151" s="284"/>
      <c r="CRQ151" s="284"/>
      <c r="CRR151" s="284"/>
      <c r="CRS151" s="284"/>
      <c r="CRT151" s="284"/>
      <c r="CRU151" s="284"/>
      <c r="CRV151" s="284"/>
      <c r="CRW151" s="284"/>
      <c r="CRX151" s="284"/>
      <c r="CRY151" s="284"/>
      <c r="CRZ151" s="284"/>
      <c r="CSA151" s="284"/>
      <c r="CSB151" s="284"/>
      <c r="CSC151" s="284"/>
      <c r="CSD151" s="284"/>
      <c r="CSE151" s="284"/>
      <c r="CSF151" s="284"/>
      <c r="CSG151" s="284"/>
      <c r="CSH151" s="284"/>
      <c r="CSI151" s="284"/>
      <c r="CSJ151" s="284"/>
      <c r="CSK151" s="284"/>
      <c r="CSL151" s="284"/>
      <c r="CSM151" s="284"/>
      <c r="CSN151" s="284"/>
      <c r="CSO151" s="284"/>
      <c r="CSP151" s="284"/>
      <c r="CSQ151" s="284"/>
      <c r="CSR151" s="284"/>
      <c r="CSS151" s="284"/>
      <c r="CST151" s="284"/>
      <c r="CSU151" s="284"/>
      <c r="CSV151" s="284"/>
      <c r="CSW151" s="284"/>
      <c r="CSX151" s="284"/>
      <c r="CSY151" s="284"/>
      <c r="CSZ151" s="284"/>
      <c r="CTA151" s="284"/>
      <c r="CTB151" s="284"/>
      <c r="CTC151" s="284"/>
      <c r="CTD151" s="284"/>
      <c r="CTE151" s="284"/>
      <c r="CTF151" s="284"/>
      <c r="CTG151" s="284"/>
      <c r="CTH151" s="284"/>
      <c r="CTI151" s="284"/>
      <c r="CTJ151" s="284"/>
      <c r="CTK151" s="284"/>
      <c r="CTL151" s="284"/>
      <c r="CTM151" s="284"/>
      <c r="CTN151" s="284"/>
      <c r="CTO151" s="284"/>
      <c r="CTP151" s="284"/>
      <c r="CTQ151" s="284"/>
      <c r="CTR151" s="284"/>
      <c r="CTS151" s="284"/>
      <c r="CTT151" s="284"/>
      <c r="CTU151" s="284"/>
      <c r="CTV151" s="284"/>
      <c r="CTW151" s="284"/>
      <c r="CTX151" s="284"/>
      <c r="CTY151" s="284"/>
      <c r="CTZ151" s="284"/>
      <c r="CUA151" s="284"/>
      <c r="CUB151" s="284"/>
      <c r="CUC151" s="284"/>
      <c r="CUD151" s="284"/>
      <c r="CUE151" s="284"/>
      <c r="CUF151" s="284"/>
      <c r="CUG151" s="284"/>
      <c r="CUH151" s="284"/>
      <c r="CUI151" s="284"/>
      <c r="CUJ151" s="284"/>
      <c r="CUK151" s="284"/>
      <c r="CUL151" s="284"/>
      <c r="CUM151" s="284"/>
      <c r="CUN151" s="284"/>
      <c r="CUO151" s="284"/>
      <c r="CUP151" s="284"/>
      <c r="CUQ151" s="284"/>
      <c r="CUR151" s="284"/>
      <c r="CUS151" s="284"/>
      <c r="CUT151" s="284"/>
      <c r="CUU151" s="284"/>
      <c r="CUV151" s="284"/>
      <c r="CUW151" s="284"/>
      <c r="CUX151" s="284"/>
      <c r="CUY151" s="284"/>
      <c r="CUZ151" s="284"/>
      <c r="CVA151" s="284"/>
      <c r="CVB151" s="284"/>
      <c r="CVC151" s="284"/>
      <c r="CVD151" s="284"/>
      <c r="CVE151" s="284"/>
      <c r="CVF151" s="284"/>
      <c r="CVG151" s="284"/>
      <c r="CVH151" s="284"/>
      <c r="CVI151" s="284"/>
      <c r="CVJ151" s="284"/>
      <c r="CVK151" s="284"/>
      <c r="CVL151" s="284"/>
      <c r="CVM151" s="284"/>
      <c r="CVN151" s="284"/>
      <c r="CVO151" s="284"/>
      <c r="CVP151" s="284"/>
      <c r="CVQ151" s="284"/>
      <c r="CVR151" s="284"/>
      <c r="CVS151" s="284"/>
      <c r="CVT151" s="284"/>
      <c r="CVU151" s="284"/>
      <c r="CVV151" s="284"/>
      <c r="CVW151" s="284"/>
      <c r="CVX151" s="284"/>
      <c r="CVY151" s="284"/>
      <c r="CVZ151" s="284"/>
      <c r="CWA151" s="284"/>
      <c r="CWB151" s="284"/>
      <c r="CWC151" s="284"/>
      <c r="CWD151" s="284"/>
      <c r="CWE151" s="284"/>
      <c r="CWF151" s="284"/>
      <c r="CWG151" s="284"/>
      <c r="CWH151" s="284"/>
      <c r="CWI151" s="284"/>
      <c r="CWJ151" s="284"/>
      <c r="CWK151" s="284"/>
      <c r="CWL151" s="284"/>
      <c r="CWM151" s="284"/>
      <c r="CWN151" s="284"/>
      <c r="CWO151" s="284"/>
      <c r="CWP151" s="284"/>
      <c r="CWQ151" s="284"/>
      <c r="CWR151" s="284"/>
      <c r="CWS151" s="284"/>
      <c r="CWT151" s="284"/>
      <c r="CWU151" s="284"/>
      <c r="CWV151" s="284"/>
      <c r="CWW151" s="284"/>
      <c r="CWX151" s="284"/>
      <c r="CWY151" s="284"/>
      <c r="CWZ151" s="284"/>
      <c r="CXA151" s="284"/>
      <c r="CXB151" s="284"/>
      <c r="CXC151" s="284"/>
      <c r="CXD151" s="284"/>
      <c r="CXE151" s="284"/>
      <c r="CXF151" s="284"/>
      <c r="CXG151" s="284"/>
      <c r="CXH151" s="284"/>
      <c r="CXI151" s="284"/>
      <c r="CXJ151" s="284"/>
      <c r="CXK151" s="284"/>
      <c r="CXL151" s="284"/>
      <c r="CXM151" s="284"/>
      <c r="CXN151" s="284"/>
      <c r="CXO151" s="284"/>
      <c r="CXP151" s="284"/>
      <c r="CXQ151" s="284"/>
      <c r="CXR151" s="284"/>
      <c r="CXS151" s="284"/>
      <c r="CXT151" s="284"/>
      <c r="CXU151" s="284"/>
      <c r="CXV151" s="284"/>
      <c r="CXW151" s="284"/>
      <c r="CXX151" s="284"/>
      <c r="CXY151" s="284"/>
      <c r="CXZ151" s="284"/>
      <c r="CYA151" s="284"/>
      <c r="CYB151" s="284"/>
      <c r="CYC151" s="284"/>
      <c r="CYD151" s="284"/>
      <c r="CYE151" s="284"/>
      <c r="CYF151" s="284"/>
      <c r="CYG151" s="284"/>
      <c r="CYH151" s="284"/>
      <c r="CYI151" s="284"/>
      <c r="CYJ151" s="284"/>
      <c r="CYK151" s="284"/>
      <c r="CYL151" s="284"/>
      <c r="CYM151" s="284"/>
      <c r="CYN151" s="284"/>
      <c r="CYO151" s="284"/>
      <c r="CYP151" s="284"/>
      <c r="CYQ151" s="284"/>
      <c r="CYR151" s="284"/>
      <c r="CYS151" s="284"/>
      <c r="CYT151" s="284"/>
      <c r="CYU151" s="284"/>
      <c r="CYV151" s="284"/>
      <c r="CYW151" s="284"/>
      <c r="CYX151" s="284"/>
      <c r="CYY151" s="284"/>
      <c r="CYZ151" s="284"/>
      <c r="CZA151" s="284"/>
      <c r="CZB151" s="284"/>
      <c r="CZC151" s="284"/>
      <c r="CZD151" s="284"/>
      <c r="CZE151" s="284"/>
      <c r="CZF151" s="284"/>
      <c r="CZG151" s="284"/>
      <c r="CZH151" s="284"/>
      <c r="CZI151" s="284"/>
      <c r="CZJ151" s="284"/>
      <c r="CZK151" s="284"/>
      <c r="CZL151" s="284"/>
      <c r="CZM151" s="284"/>
      <c r="CZN151" s="284"/>
      <c r="CZO151" s="284"/>
      <c r="CZP151" s="284"/>
      <c r="CZQ151" s="284"/>
      <c r="CZR151" s="284"/>
      <c r="CZS151" s="284"/>
      <c r="CZT151" s="284"/>
      <c r="CZU151" s="284"/>
      <c r="CZV151" s="284"/>
      <c r="CZW151" s="284"/>
      <c r="CZX151" s="284"/>
      <c r="CZY151" s="284"/>
      <c r="CZZ151" s="284"/>
      <c r="DAA151" s="284"/>
      <c r="DAB151" s="284"/>
      <c r="DAC151" s="284"/>
      <c r="DAD151" s="284"/>
      <c r="DAE151" s="284"/>
      <c r="DAF151" s="284"/>
      <c r="DAG151" s="284"/>
      <c r="DAH151" s="284"/>
      <c r="DAI151" s="284"/>
      <c r="DAJ151" s="284"/>
      <c r="DAK151" s="284"/>
      <c r="DAL151" s="284"/>
      <c r="DAM151" s="284"/>
      <c r="DAN151" s="284"/>
      <c r="DAO151" s="284"/>
      <c r="DAP151" s="284"/>
      <c r="DAQ151" s="284"/>
      <c r="DAR151" s="284"/>
      <c r="DAS151" s="284"/>
      <c r="DAT151" s="284"/>
      <c r="DAU151" s="284"/>
      <c r="DAV151" s="284"/>
      <c r="DAW151" s="284"/>
      <c r="DAX151" s="284"/>
      <c r="DAY151" s="284"/>
      <c r="DAZ151" s="284"/>
      <c r="DBA151" s="284"/>
      <c r="DBB151" s="284"/>
      <c r="DBC151" s="284"/>
      <c r="DBD151" s="284"/>
      <c r="DBE151" s="284"/>
      <c r="DBF151" s="284"/>
      <c r="DBG151" s="284"/>
      <c r="DBH151" s="284"/>
      <c r="DBI151" s="284"/>
      <c r="DBJ151" s="284"/>
      <c r="DBK151" s="284"/>
      <c r="DBL151" s="284"/>
      <c r="DBM151" s="284"/>
      <c r="DBN151" s="284"/>
      <c r="DBO151" s="284"/>
      <c r="DBP151" s="284"/>
      <c r="DBQ151" s="284"/>
      <c r="DBR151" s="284"/>
      <c r="DBS151" s="284"/>
      <c r="DBT151" s="284"/>
      <c r="DBU151" s="284"/>
      <c r="DBV151" s="284"/>
      <c r="DBW151" s="284"/>
      <c r="DBX151" s="284"/>
      <c r="DBY151" s="284"/>
      <c r="DBZ151" s="284"/>
      <c r="DCA151" s="284"/>
      <c r="DCB151" s="284"/>
      <c r="DCC151" s="284"/>
      <c r="DCD151" s="284"/>
      <c r="DCE151" s="284"/>
      <c r="DCF151" s="284"/>
      <c r="DCG151" s="284"/>
      <c r="DCH151" s="284"/>
      <c r="DCI151" s="284"/>
      <c r="DCJ151" s="284"/>
      <c r="DCK151" s="284"/>
      <c r="DCL151" s="284"/>
      <c r="DCM151" s="284"/>
      <c r="DCN151" s="284"/>
      <c r="DCO151" s="284"/>
      <c r="DCP151" s="284"/>
      <c r="DCQ151" s="284"/>
      <c r="DCR151" s="284"/>
      <c r="DCS151" s="284"/>
      <c r="DCT151" s="284"/>
      <c r="DCU151" s="284"/>
      <c r="DCV151" s="284"/>
      <c r="DCW151" s="284"/>
      <c r="DCX151" s="284"/>
      <c r="DCY151" s="284"/>
      <c r="DCZ151" s="284"/>
      <c r="DDA151" s="284"/>
      <c r="DDB151" s="284"/>
      <c r="DDC151" s="284"/>
      <c r="DDD151" s="284"/>
      <c r="DDE151" s="284"/>
      <c r="DDF151" s="284"/>
      <c r="DDG151" s="284"/>
      <c r="DDH151" s="284"/>
      <c r="DDI151" s="284"/>
      <c r="DDJ151" s="284"/>
      <c r="DDK151" s="284"/>
      <c r="DDL151" s="284"/>
      <c r="DDM151" s="284"/>
      <c r="DDN151" s="284"/>
      <c r="DDO151" s="284"/>
      <c r="DDP151" s="284"/>
      <c r="DDQ151" s="284"/>
      <c r="DDR151" s="284"/>
      <c r="DDS151" s="284"/>
      <c r="DDT151" s="284"/>
      <c r="DDU151" s="284"/>
      <c r="DDV151" s="284"/>
      <c r="DDW151" s="284"/>
      <c r="DDX151" s="284"/>
      <c r="DDY151" s="284"/>
      <c r="DDZ151" s="284"/>
      <c r="DEA151" s="284"/>
      <c r="DEB151" s="284"/>
      <c r="DEC151" s="284"/>
      <c r="DED151" s="284"/>
      <c r="DEE151" s="284"/>
      <c r="DEF151" s="284"/>
      <c r="DEG151" s="284"/>
      <c r="DEH151" s="284"/>
      <c r="DEI151" s="284"/>
      <c r="DEJ151" s="284"/>
      <c r="DEK151" s="284"/>
      <c r="DEL151" s="284"/>
      <c r="DEM151" s="284"/>
      <c r="DEN151" s="284"/>
      <c r="DEO151" s="284"/>
      <c r="DEP151" s="284"/>
      <c r="DEQ151" s="284"/>
      <c r="DER151" s="284"/>
      <c r="DES151" s="284"/>
      <c r="DET151" s="284"/>
      <c r="DEU151" s="284"/>
      <c r="DEV151" s="284"/>
      <c r="DEW151" s="284"/>
      <c r="DEX151" s="284"/>
      <c r="DEY151" s="284"/>
      <c r="DEZ151" s="284"/>
      <c r="DFA151" s="284"/>
      <c r="DFB151" s="284"/>
      <c r="DFC151" s="284"/>
      <c r="DFD151" s="284"/>
      <c r="DFE151" s="284"/>
      <c r="DFF151" s="284"/>
      <c r="DFG151" s="284"/>
      <c r="DFH151" s="284"/>
      <c r="DFI151" s="284"/>
      <c r="DFJ151" s="284"/>
      <c r="DFK151" s="284"/>
      <c r="DFL151" s="284"/>
      <c r="DFM151" s="284"/>
      <c r="DFN151" s="284"/>
      <c r="DFO151" s="284"/>
      <c r="DFP151" s="284"/>
      <c r="DFQ151" s="284"/>
      <c r="DFR151" s="284"/>
      <c r="DFS151" s="284"/>
      <c r="DFT151" s="284"/>
      <c r="DFU151" s="284"/>
      <c r="DFV151" s="284"/>
      <c r="DFW151" s="284"/>
      <c r="DFX151" s="284"/>
      <c r="DFY151" s="284"/>
      <c r="DFZ151" s="284"/>
      <c r="DGA151" s="284"/>
      <c r="DGB151" s="284"/>
      <c r="DGC151" s="284"/>
      <c r="DGD151" s="284"/>
      <c r="DGE151" s="284"/>
      <c r="DGF151" s="284"/>
      <c r="DGG151" s="284"/>
      <c r="DGH151" s="284"/>
      <c r="DGI151" s="284"/>
      <c r="DGJ151" s="284"/>
      <c r="DGK151" s="284"/>
      <c r="DGL151" s="284"/>
      <c r="DGM151" s="284"/>
      <c r="DGN151" s="284"/>
      <c r="DGO151" s="284"/>
      <c r="DGP151" s="284"/>
      <c r="DGQ151" s="284"/>
      <c r="DGR151" s="284"/>
      <c r="DGS151" s="284"/>
      <c r="DGT151" s="284"/>
      <c r="DGU151" s="284"/>
      <c r="DGV151" s="284"/>
      <c r="DGW151" s="284"/>
      <c r="DGX151" s="284"/>
      <c r="DGY151" s="284"/>
      <c r="DGZ151" s="284"/>
      <c r="DHA151" s="284"/>
      <c r="DHB151" s="284"/>
      <c r="DHC151" s="284"/>
      <c r="DHD151" s="284"/>
      <c r="DHE151" s="284"/>
      <c r="DHF151" s="284"/>
      <c r="DHG151" s="284"/>
      <c r="DHH151" s="284"/>
      <c r="DHI151" s="284"/>
      <c r="DHJ151" s="284"/>
      <c r="DHK151" s="284"/>
      <c r="DHL151" s="284"/>
      <c r="DHM151" s="284"/>
      <c r="DHN151" s="284"/>
      <c r="DHO151" s="284"/>
      <c r="DHP151" s="284"/>
      <c r="DHQ151" s="284"/>
      <c r="DHR151" s="284"/>
      <c r="DHS151" s="284"/>
      <c r="DHT151" s="284"/>
      <c r="DHU151" s="284"/>
      <c r="DHV151" s="284"/>
      <c r="DHW151" s="284"/>
      <c r="DHX151" s="284"/>
      <c r="DHY151" s="284"/>
      <c r="DHZ151" s="284"/>
      <c r="DIA151" s="284"/>
      <c r="DIB151" s="284"/>
      <c r="DIC151" s="284"/>
      <c r="DID151" s="284"/>
      <c r="DIE151" s="284"/>
      <c r="DIF151" s="284"/>
      <c r="DIG151" s="284"/>
      <c r="DIH151" s="284"/>
      <c r="DII151" s="284"/>
      <c r="DIJ151" s="284"/>
      <c r="DIK151" s="284"/>
      <c r="DIL151" s="284"/>
      <c r="DIM151" s="284"/>
      <c r="DIN151" s="284"/>
      <c r="DIO151" s="284"/>
      <c r="DIP151" s="284"/>
      <c r="DIQ151" s="284"/>
      <c r="DIR151" s="284"/>
      <c r="DIS151" s="284"/>
      <c r="DIT151" s="284"/>
      <c r="DIU151" s="284"/>
      <c r="DIV151" s="284"/>
      <c r="DIW151" s="284"/>
      <c r="DIX151" s="284"/>
      <c r="DIY151" s="284"/>
      <c r="DIZ151" s="284"/>
      <c r="DJA151" s="284"/>
      <c r="DJB151" s="284"/>
      <c r="DJC151" s="284"/>
      <c r="DJD151" s="284"/>
      <c r="DJE151" s="284"/>
      <c r="DJF151" s="284"/>
      <c r="DJG151" s="284"/>
      <c r="DJH151" s="284"/>
      <c r="DJI151" s="284"/>
      <c r="DJJ151" s="284"/>
      <c r="DJK151" s="284"/>
      <c r="DJL151" s="284"/>
      <c r="DJM151" s="284"/>
      <c r="DJN151" s="284"/>
      <c r="DJO151" s="284"/>
      <c r="DJP151" s="284"/>
      <c r="DJQ151" s="284"/>
      <c r="DJR151" s="284"/>
      <c r="DJS151" s="284"/>
      <c r="DJT151" s="284"/>
      <c r="DJU151" s="284"/>
      <c r="DJV151" s="284"/>
      <c r="DJW151" s="284"/>
      <c r="DJX151" s="284"/>
      <c r="DJY151" s="284"/>
      <c r="DJZ151" s="284"/>
      <c r="DKA151" s="284"/>
      <c r="DKB151" s="284"/>
      <c r="DKC151" s="284"/>
      <c r="DKD151" s="284"/>
      <c r="DKE151" s="284"/>
      <c r="DKF151" s="284"/>
      <c r="DKG151" s="284"/>
      <c r="DKH151" s="284"/>
      <c r="DKI151" s="284"/>
      <c r="DKJ151" s="284"/>
      <c r="DKK151" s="284"/>
      <c r="DKL151" s="284"/>
      <c r="DKM151" s="284"/>
      <c r="DKN151" s="284"/>
      <c r="DKO151" s="284"/>
      <c r="DKP151" s="284"/>
      <c r="DKQ151" s="284"/>
      <c r="DKR151" s="284"/>
      <c r="DKS151" s="284"/>
      <c r="DKT151" s="284"/>
      <c r="DKU151" s="284"/>
      <c r="DKV151" s="284"/>
      <c r="DKW151" s="284"/>
      <c r="DKX151" s="284"/>
      <c r="DKY151" s="284"/>
      <c r="DKZ151" s="284"/>
      <c r="DLA151" s="284"/>
      <c r="DLB151" s="284"/>
      <c r="DLC151" s="284"/>
      <c r="DLD151" s="284"/>
      <c r="DLE151" s="284"/>
      <c r="DLF151" s="284"/>
      <c r="DLG151" s="284"/>
      <c r="DLH151" s="284"/>
      <c r="DLI151" s="284"/>
      <c r="DLJ151" s="284"/>
      <c r="DLK151" s="284"/>
      <c r="DLL151" s="284"/>
      <c r="DLM151" s="284"/>
      <c r="DLN151" s="284"/>
      <c r="DLO151" s="284"/>
      <c r="DLP151" s="284"/>
      <c r="DLQ151" s="284"/>
      <c r="DLR151" s="284"/>
      <c r="DLS151" s="284"/>
      <c r="DLT151" s="284"/>
      <c r="DLU151" s="284"/>
      <c r="DLV151" s="284"/>
      <c r="DLW151" s="284"/>
      <c r="DLX151" s="284"/>
      <c r="DLY151" s="284"/>
      <c r="DLZ151" s="284"/>
      <c r="DMA151" s="284"/>
      <c r="DMB151" s="284"/>
      <c r="DMC151" s="284"/>
      <c r="DMD151" s="284"/>
      <c r="DME151" s="284"/>
      <c r="DMF151" s="284"/>
      <c r="DMG151" s="284"/>
      <c r="DMH151" s="284"/>
      <c r="DMI151" s="284"/>
      <c r="DMJ151" s="284"/>
      <c r="DMK151" s="284"/>
      <c r="DML151" s="284"/>
      <c r="DMM151" s="284"/>
      <c r="DMN151" s="284"/>
      <c r="DMO151" s="284"/>
      <c r="DMP151" s="284"/>
      <c r="DMQ151" s="284"/>
      <c r="DMR151" s="284"/>
      <c r="DMS151" s="284"/>
      <c r="DMT151" s="284"/>
      <c r="DMU151" s="284"/>
      <c r="DMV151" s="284"/>
      <c r="DMW151" s="284"/>
      <c r="DMX151" s="284"/>
      <c r="DMY151" s="284"/>
      <c r="DMZ151" s="284"/>
      <c r="DNA151" s="284"/>
      <c r="DNB151" s="284"/>
      <c r="DNC151" s="284"/>
      <c r="DND151" s="284"/>
      <c r="DNE151" s="284"/>
      <c r="DNF151" s="284"/>
      <c r="DNG151" s="284"/>
      <c r="DNH151" s="284"/>
      <c r="DNI151" s="284"/>
      <c r="DNJ151" s="284"/>
      <c r="DNK151" s="284"/>
      <c r="DNL151" s="284"/>
      <c r="DNM151" s="284"/>
      <c r="DNN151" s="284"/>
      <c r="DNO151" s="284"/>
      <c r="DNP151" s="284"/>
      <c r="DNQ151" s="284"/>
      <c r="DNR151" s="284"/>
      <c r="DNS151" s="284"/>
      <c r="DNT151" s="284"/>
      <c r="DNU151" s="284"/>
      <c r="DNV151" s="284"/>
      <c r="DNW151" s="284"/>
      <c r="DNX151" s="284"/>
      <c r="DNY151" s="284"/>
      <c r="DNZ151" s="284"/>
      <c r="DOA151" s="284"/>
      <c r="DOB151" s="284"/>
      <c r="DOC151" s="284"/>
      <c r="DOD151" s="284"/>
      <c r="DOE151" s="284"/>
      <c r="DOF151" s="284"/>
      <c r="DOG151" s="284"/>
      <c r="DOH151" s="284"/>
      <c r="DOI151" s="284"/>
      <c r="DOJ151" s="284"/>
      <c r="DOK151" s="284"/>
      <c r="DOL151" s="284"/>
      <c r="DOM151" s="284"/>
      <c r="DON151" s="284"/>
      <c r="DOO151" s="284"/>
      <c r="DOP151" s="284"/>
      <c r="DOQ151" s="284"/>
      <c r="DOR151" s="284"/>
      <c r="DOS151" s="284"/>
      <c r="DOT151" s="284"/>
      <c r="DOU151" s="284"/>
      <c r="DOV151" s="284"/>
      <c r="DOW151" s="284"/>
      <c r="DOX151" s="284"/>
      <c r="DOY151" s="284"/>
      <c r="DOZ151" s="284"/>
      <c r="DPA151" s="284"/>
      <c r="DPB151" s="284"/>
      <c r="DPC151" s="284"/>
      <c r="DPD151" s="284"/>
      <c r="DPE151" s="284"/>
      <c r="DPF151" s="284"/>
      <c r="DPG151" s="284"/>
      <c r="DPH151" s="284"/>
      <c r="DPI151" s="284"/>
      <c r="DPJ151" s="284"/>
      <c r="DPK151" s="284"/>
      <c r="DPL151" s="284"/>
      <c r="DPM151" s="284"/>
      <c r="DPN151" s="284"/>
      <c r="DPO151" s="284"/>
      <c r="DPP151" s="284"/>
      <c r="DPQ151" s="284"/>
      <c r="DPR151" s="284"/>
      <c r="DPS151" s="284"/>
      <c r="DPT151" s="284"/>
      <c r="DPU151" s="284"/>
      <c r="DPV151" s="284"/>
      <c r="DPW151" s="284"/>
      <c r="DPX151" s="284"/>
      <c r="DPY151" s="284"/>
      <c r="DPZ151" s="284"/>
      <c r="DQA151" s="284"/>
      <c r="DQB151" s="284"/>
      <c r="DQC151" s="284"/>
      <c r="DQD151" s="284"/>
      <c r="DQE151" s="284"/>
      <c r="DQF151" s="284"/>
      <c r="DQG151" s="284"/>
      <c r="DQH151" s="284"/>
      <c r="DQI151" s="284"/>
      <c r="DQJ151" s="284"/>
      <c r="DQK151" s="284"/>
      <c r="DQL151" s="284"/>
      <c r="DQM151" s="284"/>
      <c r="DQN151" s="284"/>
      <c r="DQO151" s="284"/>
      <c r="DQP151" s="284"/>
      <c r="DQQ151" s="284"/>
      <c r="DQR151" s="284"/>
      <c r="DQS151" s="284"/>
      <c r="DQT151" s="284"/>
      <c r="DQU151" s="284"/>
      <c r="DQV151" s="284"/>
      <c r="DQW151" s="284"/>
      <c r="DQX151" s="284"/>
      <c r="DQY151" s="284"/>
      <c r="DQZ151" s="284"/>
      <c r="DRA151" s="284"/>
      <c r="DRB151" s="284"/>
      <c r="DRC151" s="284"/>
      <c r="DRD151" s="284"/>
      <c r="DRE151" s="284"/>
      <c r="DRF151" s="284"/>
      <c r="DRG151" s="284"/>
      <c r="DRH151" s="284"/>
      <c r="DRI151" s="284"/>
      <c r="DRJ151" s="284"/>
      <c r="DRK151" s="284"/>
      <c r="DRL151" s="284"/>
      <c r="DRM151" s="284"/>
      <c r="DRN151" s="284"/>
      <c r="DRO151" s="284"/>
      <c r="DRP151" s="284"/>
      <c r="DRQ151" s="284"/>
      <c r="DRR151" s="284"/>
      <c r="DRS151" s="284"/>
      <c r="DRT151" s="284"/>
      <c r="DRU151" s="284"/>
      <c r="DRV151" s="284"/>
      <c r="DRW151" s="284"/>
      <c r="DRX151" s="284"/>
      <c r="DRY151" s="284"/>
      <c r="DRZ151" s="284"/>
      <c r="DSA151" s="284"/>
      <c r="DSB151" s="284"/>
      <c r="DSC151" s="284"/>
      <c r="DSD151" s="284"/>
      <c r="DSE151" s="284"/>
      <c r="DSF151" s="284"/>
      <c r="DSG151" s="284"/>
      <c r="DSH151" s="284"/>
      <c r="DSI151" s="284"/>
      <c r="DSJ151" s="284"/>
      <c r="DSK151" s="284"/>
      <c r="DSL151" s="284"/>
      <c r="DSM151" s="284"/>
      <c r="DSN151" s="284"/>
      <c r="DSO151" s="284"/>
      <c r="DSP151" s="284"/>
      <c r="DSQ151" s="284"/>
      <c r="DSR151" s="284"/>
      <c r="DSS151" s="284"/>
      <c r="DST151" s="284"/>
      <c r="DSU151" s="284"/>
      <c r="DSV151" s="284"/>
      <c r="DSW151" s="284"/>
      <c r="DSX151" s="284"/>
      <c r="DSY151" s="284"/>
      <c r="DSZ151" s="284"/>
      <c r="DTA151" s="284"/>
      <c r="DTB151" s="284"/>
      <c r="DTC151" s="284"/>
      <c r="DTD151" s="284"/>
      <c r="DTE151" s="284"/>
      <c r="DTF151" s="284"/>
      <c r="DTG151" s="284"/>
      <c r="DTH151" s="284"/>
      <c r="DTI151" s="284"/>
      <c r="DTJ151" s="284"/>
      <c r="DTK151" s="284"/>
      <c r="DTL151" s="284"/>
      <c r="DTM151" s="284"/>
      <c r="DTN151" s="284"/>
      <c r="DTO151" s="284"/>
      <c r="DTP151" s="284"/>
      <c r="DTQ151" s="284"/>
      <c r="DTR151" s="284"/>
      <c r="DTS151" s="284"/>
      <c r="DTT151" s="284"/>
      <c r="DTU151" s="284"/>
      <c r="DTV151" s="284"/>
      <c r="DTW151" s="284"/>
      <c r="DTX151" s="284"/>
      <c r="DTY151" s="284"/>
      <c r="DTZ151" s="284"/>
      <c r="DUA151" s="284"/>
      <c r="DUB151" s="284"/>
      <c r="DUC151" s="284"/>
      <c r="DUD151" s="284"/>
      <c r="DUE151" s="284"/>
      <c r="DUF151" s="284"/>
      <c r="DUG151" s="284"/>
      <c r="DUH151" s="284"/>
      <c r="DUI151" s="284"/>
      <c r="DUJ151" s="284"/>
      <c r="DUK151" s="284"/>
      <c r="DUL151" s="284"/>
      <c r="DUM151" s="284"/>
      <c r="DUN151" s="284"/>
      <c r="DUO151" s="284"/>
      <c r="DUP151" s="284"/>
      <c r="DUQ151" s="284"/>
      <c r="DUR151" s="284"/>
      <c r="DUS151" s="284"/>
      <c r="DUT151" s="284"/>
      <c r="DUU151" s="284"/>
      <c r="DUV151" s="284"/>
      <c r="DUW151" s="284"/>
      <c r="DUX151" s="284"/>
      <c r="DUY151" s="284"/>
      <c r="DUZ151" s="284"/>
      <c r="DVA151" s="284"/>
      <c r="DVB151" s="284"/>
      <c r="DVC151" s="284"/>
      <c r="DVD151" s="284"/>
      <c r="DVE151" s="284"/>
      <c r="DVF151" s="284"/>
      <c r="DVG151" s="284"/>
      <c r="DVH151" s="284"/>
      <c r="DVI151" s="284"/>
      <c r="DVJ151" s="284"/>
      <c r="DVK151" s="284"/>
      <c r="DVL151" s="284"/>
      <c r="DVM151" s="284"/>
      <c r="DVN151" s="284"/>
      <c r="DVO151" s="284"/>
      <c r="DVP151" s="284"/>
      <c r="DVQ151" s="284"/>
      <c r="DVR151" s="284"/>
      <c r="DVS151" s="284"/>
      <c r="DVT151" s="284"/>
      <c r="DVU151" s="284"/>
      <c r="DVV151" s="284"/>
      <c r="DVW151" s="284"/>
      <c r="DVX151" s="284"/>
      <c r="DVY151" s="284"/>
      <c r="DVZ151" s="284"/>
      <c r="DWA151" s="284"/>
      <c r="DWB151" s="284"/>
      <c r="DWC151" s="284"/>
      <c r="DWD151" s="284"/>
      <c r="DWE151" s="284"/>
      <c r="DWF151" s="284"/>
      <c r="DWG151" s="284"/>
      <c r="DWH151" s="284"/>
      <c r="DWI151" s="284"/>
      <c r="DWJ151" s="284"/>
      <c r="DWK151" s="284"/>
      <c r="DWL151" s="284"/>
      <c r="DWM151" s="284"/>
      <c r="DWN151" s="284"/>
      <c r="DWO151" s="284"/>
      <c r="DWP151" s="284"/>
      <c r="DWQ151" s="284"/>
      <c r="DWR151" s="284"/>
      <c r="DWS151" s="284"/>
      <c r="DWT151" s="284"/>
      <c r="DWU151" s="284"/>
      <c r="DWV151" s="284"/>
      <c r="DWW151" s="284"/>
      <c r="DWX151" s="284"/>
      <c r="DWY151" s="284"/>
      <c r="DWZ151" s="284"/>
      <c r="DXA151" s="284"/>
      <c r="DXB151" s="284"/>
      <c r="DXC151" s="284"/>
      <c r="DXD151" s="284"/>
      <c r="DXE151" s="284"/>
      <c r="DXF151" s="284"/>
      <c r="DXG151" s="284"/>
      <c r="DXH151" s="284"/>
      <c r="DXI151" s="284"/>
      <c r="DXJ151" s="284"/>
      <c r="DXK151" s="284"/>
      <c r="DXL151" s="284"/>
      <c r="DXM151" s="284"/>
      <c r="DXN151" s="284"/>
      <c r="DXO151" s="284"/>
      <c r="DXP151" s="284"/>
      <c r="DXQ151" s="284"/>
      <c r="DXR151" s="284"/>
      <c r="DXS151" s="284"/>
      <c r="DXT151" s="284"/>
      <c r="DXU151" s="284"/>
      <c r="DXV151" s="284"/>
      <c r="DXW151" s="284"/>
      <c r="DXX151" s="284"/>
      <c r="DXY151" s="284"/>
      <c r="DXZ151" s="284"/>
      <c r="DYA151" s="284"/>
      <c r="DYB151" s="284"/>
      <c r="DYC151" s="284"/>
      <c r="DYD151" s="284"/>
      <c r="DYE151" s="284"/>
      <c r="DYF151" s="284"/>
      <c r="DYG151" s="284"/>
      <c r="DYH151" s="284"/>
      <c r="DYI151" s="284"/>
      <c r="DYJ151" s="284"/>
      <c r="DYK151" s="284"/>
      <c r="DYL151" s="284"/>
      <c r="DYM151" s="284"/>
      <c r="DYN151" s="284"/>
      <c r="DYO151" s="284"/>
      <c r="DYP151" s="284"/>
      <c r="DYQ151" s="284"/>
      <c r="DYR151" s="284"/>
      <c r="DYS151" s="284"/>
      <c r="DYT151" s="284"/>
      <c r="DYU151" s="284"/>
      <c r="DYV151" s="284"/>
      <c r="DYW151" s="284"/>
      <c r="DYX151" s="284"/>
      <c r="DYY151" s="284"/>
      <c r="DYZ151" s="284"/>
      <c r="DZA151" s="284"/>
      <c r="DZB151" s="284"/>
      <c r="DZC151" s="284"/>
      <c r="DZD151" s="284"/>
      <c r="DZE151" s="284"/>
      <c r="DZF151" s="284"/>
      <c r="DZG151" s="284"/>
      <c r="DZH151" s="284"/>
      <c r="DZI151" s="284"/>
      <c r="DZJ151" s="284"/>
      <c r="DZK151" s="284"/>
      <c r="DZL151" s="284"/>
      <c r="DZM151" s="284"/>
      <c r="DZN151" s="284"/>
      <c r="DZO151" s="284"/>
      <c r="DZP151" s="284"/>
      <c r="DZQ151" s="284"/>
      <c r="DZR151" s="284"/>
      <c r="DZS151" s="284"/>
      <c r="DZT151" s="284"/>
      <c r="DZU151" s="284"/>
      <c r="DZV151" s="284"/>
      <c r="DZW151" s="284"/>
      <c r="DZX151" s="284"/>
      <c r="DZY151" s="284"/>
      <c r="DZZ151" s="284"/>
      <c r="EAA151" s="284"/>
      <c r="EAB151" s="284"/>
      <c r="EAC151" s="284"/>
      <c r="EAD151" s="284"/>
      <c r="EAE151" s="284"/>
      <c r="EAF151" s="284"/>
      <c r="EAG151" s="284"/>
      <c r="EAH151" s="284"/>
      <c r="EAI151" s="284"/>
      <c r="EAJ151" s="284"/>
      <c r="EAK151" s="284"/>
      <c r="EAL151" s="284"/>
      <c r="EAM151" s="284"/>
      <c r="EAN151" s="284"/>
      <c r="EAO151" s="284"/>
      <c r="EAP151" s="284"/>
      <c r="EAQ151" s="284"/>
      <c r="EAR151" s="284"/>
      <c r="EAS151" s="284"/>
      <c r="EAT151" s="284"/>
      <c r="EAU151" s="284"/>
      <c r="EAV151" s="284"/>
      <c r="EAW151" s="284"/>
      <c r="EAX151" s="284"/>
      <c r="EAY151" s="284"/>
      <c r="EAZ151" s="284"/>
      <c r="EBA151" s="284"/>
      <c r="EBB151" s="284"/>
      <c r="EBC151" s="284"/>
      <c r="EBD151" s="284"/>
      <c r="EBE151" s="284"/>
      <c r="EBF151" s="284"/>
      <c r="EBG151" s="284"/>
      <c r="EBH151" s="284"/>
      <c r="EBI151" s="284"/>
      <c r="EBJ151" s="284"/>
      <c r="EBK151" s="284"/>
      <c r="EBL151" s="284"/>
      <c r="EBM151" s="284"/>
      <c r="EBN151" s="284"/>
      <c r="EBO151" s="284"/>
      <c r="EBP151" s="284"/>
      <c r="EBQ151" s="284"/>
      <c r="EBR151" s="284"/>
      <c r="EBS151" s="284"/>
      <c r="EBT151" s="284"/>
      <c r="EBU151" s="284"/>
      <c r="EBV151" s="284"/>
      <c r="EBW151" s="284"/>
      <c r="EBX151" s="284"/>
      <c r="EBY151" s="284"/>
      <c r="EBZ151" s="284"/>
      <c r="ECA151" s="284"/>
      <c r="ECB151" s="284"/>
      <c r="ECC151" s="284"/>
      <c r="ECD151" s="284"/>
      <c r="ECE151" s="284"/>
      <c r="ECF151" s="284"/>
      <c r="ECG151" s="284"/>
      <c r="ECH151" s="284"/>
      <c r="ECI151" s="284"/>
      <c r="ECJ151" s="284"/>
      <c r="ECK151" s="284"/>
      <c r="ECL151" s="284"/>
      <c r="ECM151" s="284"/>
      <c r="ECN151" s="284"/>
      <c r="ECO151" s="284"/>
      <c r="ECP151" s="284"/>
      <c r="ECQ151" s="284"/>
      <c r="ECR151" s="284"/>
      <c r="ECS151" s="284"/>
      <c r="ECT151" s="284"/>
      <c r="ECU151" s="284"/>
      <c r="ECV151" s="284"/>
      <c r="ECW151" s="284"/>
      <c r="ECX151" s="284"/>
      <c r="ECY151" s="284"/>
      <c r="ECZ151" s="284"/>
      <c r="EDA151" s="284"/>
      <c r="EDB151" s="284"/>
      <c r="EDC151" s="284"/>
      <c r="EDD151" s="284"/>
      <c r="EDE151" s="284"/>
      <c r="EDF151" s="284"/>
      <c r="EDG151" s="284"/>
      <c r="EDH151" s="284"/>
      <c r="EDI151" s="284"/>
      <c r="EDJ151" s="284"/>
      <c r="EDK151" s="284"/>
      <c r="EDL151" s="284"/>
      <c r="EDM151" s="284"/>
      <c r="EDN151" s="284"/>
      <c r="EDO151" s="284"/>
      <c r="EDP151" s="284"/>
      <c r="EDQ151" s="284"/>
      <c r="EDR151" s="284"/>
      <c r="EDS151" s="284"/>
      <c r="EDT151" s="284"/>
      <c r="EDU151" s="284"/>
      <c r="EDV151" s="284"/>
      <c r="EDW151" s="284"/>
      <c r="EDX151" s="284"/>
      <c r="EDY151" s="284"/>
      <c r="EDZ151" s="284"/>
      <c r="EEA151" s="284"/>
      <c r="EEB151" s="284"/>
      <c r="EEC151" s="284"/>
      <c r="EED151" s="284"/>
      <c r="EEE151" s="284"/>
      <c r="EEF151" s="284"/>
      <c r="EEG151" s="284"/>
      <c r="EEH151" s="284"/>
      <c r="EEI151" s="284"/>
      <c r="EEJ151" s="284"/>
      <c r="EEK151" s="284"/>
      <c r="EEL151" s="284"/>
      <c r="EEM151" s="284"/>
      <c r="EEN151" s="284"/>
      <c r="EEO151" s="284"/>
      <c r="EEP151" s="284"/>
      <c r="EEQ151" s="284"/>
      <c r="EER151" s="284"/>
      <c r="EES151" s="284"/>
      <c r="EET151" s="284"/>
      <c r="EEU151" s="284"/>
      <c r="EEV151" s="284"/>
      <c r="EEW151" s="284"/>
      <c r="EEX151" s="284"/>
      <c r="EEY151" s="284"/>
      <c r="EEZ151" s="284"/>
      <c r="EFA151" s="284"/>
      <c r="EFB151" s="284"/>
      <c r="EFC151" s="284"/>
      <c r="EFD151" s="284"/>
      <c r="EFE151" s="284"/>
      <c r="EFF151" s="284"/>
      <c r="EFG151" s="284"/>
      <c r="EFH151" s="284"/>
      <c r="EFI151" s="284"/>
      <c r="EFJ151" s="284"/>
      <c r="EFK151" s="284"/>
      <c r="EFL151" s="284"/>
      <c r="EFM151" s="284"/>
      <c r="EFN151" s="284"/>
      <c r="EFO151" s="284"/>
      <c r="EFP151" s="284"/>
      <c r="EFQ151" s="284"/>
      <c r="EFR151" s="284"/>
      <c r="EFS151" s="284"/>
      <c r="EFT151" s="284"/>
      <c r="EFU151" s="284"/>
      <c r="EFV151" s="284"/>
      <c r="EFW151" s="284"/>
      <c r="EFX151" s="284"/>
      <c r="EFY151" s="284"/>
      <c r="EFZ151" s="284"/>
      <c r="EGA151" s="284"/>
      <c r="EGB151" s="284"/>
      <c r="EGC151" s="284"/>
      <c r="EGD151" s="284"/>
      <c r="EGE151" s="284"/>
      <c r="EGF151" s="284"/>
      <c r="EGG151" s="284"/>
      <c r="EGH151" s="284"/>
      <c r="EGI151" s="284"/>
      <c r="EGJ151" s="284"/>
      <c r="EGK151" s="284"/>
      <c r="EGL151" s="284"/>
      <c r="EGM151" s="284"/>
      <c r="EGN151" s="284"/>
      <c r="EGO151" s="284"/>
      <c r="EGP151" s="284"/>
      <c r="EGQ151" s="284"/>
      <c r="EGR151" s="284"/>
      <c r="EGS151" s="284"/>
      <c r="EGT151" s="284"/>
      <c r="EGU151" s="284"/>
      <c r="EGV151" s="284"/>
      <c r="EGW151" s="284"/>
      <c r="EGX151" s="284"/>
      <c r="EGY151" s="284"/>
      <c r="EGZ151" s="284"/>
      <c r="EHA151" s="284"/>
      <c r="EHB151" s="284"/>
      <c r="EHC151" s="284"/>
      <c r="EHD151" s="284"/>
      <c r="EHE151" s="284"/>
      <c r="EHF151" s="284"/>
      <c r="EHG151" s="284"/>
      <c r="EHH151" s="284"/>
      <c r="EHI151" s="284"/>
      <c r="EHJ151" s="284"/>
      <c r="EHK151" s="284"/>
      <c r="EHL151" s="284"/>
      <c r="EHM151" s="284"/>
      <c r="EHN151" s="284"/>
      <c r="EHO151" s="284"/>
      <c r="EHP151" s="284"/>
      <c r="EHQ151" s="284"/>
      <c r="EHR151" s="284"/>
      <c r="EHS151" s="284"/>
      <c r="EHT151" s="284"/>
      <c r="EHU151" s="284"/>
      <c r="EHV151" s="284"/>
      <c r="EHW151" s="284"/>
      <c r="EHX151" s="284"/>
      <c r="EHY151" s="284"/>
      <c r="EHZ151" s="284"/>
      <c r="EIA151" s="284"/>
      <c r="EIB151" s="284"/>
      <c r="EIC151" s="284"/>
      <c r="EID151" s="284"/>
      <c r="EIE151" s="284"/>
      <c r="EIF151" s="284"/>
      <c r="EIG151" s="284"/>
      <c r="EIH151" s="284"/>
      <c r="EII151" s="284"/>
      <c r="EIJ151" s="284"/>
      <c r="EIK151" s="284"/>
      <c r="EIL151" s="284"/>
      <c r="EIM151" s="284"/>
      <c r="EIN151" s="284"/>
      <c r="EIO151" s="284"/>
      <c r="EIP151" s="284"/>
      <c r="EIQ151" s="284"/>
      <c r="EIR151" s="284"/>
      <c r="EIS151" s="284"/>
      <c r="EIT151" s="284"/>
      <c r="EIU151" s="284"/>
      <c r="EIV151" s="284"/>
      <c r="EIW151" s="284"/>
      <c r="EIX151" s="284"/>
      <c r="EIY151" s="284"/>
      <c r="EIZ151" s="284"/>
      <c r="EJA151" s="284"/>
      <c r="EJB151" s="284"/>
      <c r="EJC151" s="284"/>
      <c r="EJD151" s="284"/>
      <c r="EJE151" s="284"/>
      <c r="EJF151" s="284"/>
      <c r="EJG151" s="284"/>
      <c r="EJH151" s="284"/>
      <c r="EJI151" s="284"/>
      <c r="EJJ151" s="284"/>
      <c r="EJK151" s="284"/>
      <c r="EJL151" s="284"/>
      <c r="EJM151" s="284"/>
      <c r="EJN151" s="284"/>
      <c r="EJO151" s="284"/>
      <c r="EJP151" s="284"/>
      <c r="EJQ151" s="284"/>
      <c r="EJR151" s="284"/>
      <c r="EJS151" s="284"/>
      <c r="EJT151" s="284"/>
      <c r="EJU151" s="284"/>
      <c r="EJV151" s="284"/>
      <c r="EJW151" s="284"/>
      <c r="EJX151" s="284"/>
      <c r="EJY151" s="284"/>
      <c r="EJZ151" s="284"/>
      <c r="EKA151" s="284"/>
      <c r="EKB151" s="284"/>
      <c r="EKC151" s="284"/>
      <c r="EKD151" s="284"/>
      <c r="EKE151" s="284"/>
      <c r="EKF151" s="284"/>
      <c r="EKG151" s="284"/>
      <c r="EKH151" s="284"/>
      <c r="EKI151" s="284"/>
      <c r="EKJ151" s="284"/>
      <c r="EKK151" s="284"/>
      <c r="EKL151" s="284"/>
      <c r="EKM151" s="284"/>
      <c r="EKN151" s="284"/>
      <c r="EKO151" s="284"/>
      <c r="EKP151" s="284"/>
      <c r="EKQ151" s="284"/>
      <c r="EKR151" s="284"/>
      <c r="EKS151" s="284"/>
      <c r="EKT151" s="284"/>
      <c r="EKU151" s="284"/>
      <c r="EKV151" s="284"/>
      <c r="EKW151" s="284"/>
      <c r="EKX151" s="284"/>
      <c r="EKY151" s="284"/>
      <c r="EKZ151" s="284"/>
      <c r="ELA151" s="284"/>
      <c r="ELB151" s="284"/>
      <c r="ELC151" s="284"/>
      <c r="ELD151" s="284"/>
      <c r="ELE151" s="284"/>
      <c r="ELF151" s="284"/>
      <c r="ELG151" s="284"/>
      <c r="ELH151" s="284"/>
      <c r="ELI151" s="284"/>
      <c r="ELJ151" s="284"/>
      <c r="ELK151" s="284"/>
      <c r="ELL151" s="284"/>
      <c r="ELM151" s="284"/>
      <c r="ELN151" s="284"/>
      <c r="ELO151" s="284"/>
      <c r="ELP151" s="284"/>
      <c r="ELQ151" s="284"/>
      <c r="ELR151" s="284"/>
      <c r="ELS151" s="284"/>
      <c r="ELT151" s="284"/>
      <c r="ELU151" s="284"/>
      <c r="ELV151" s="284"/>
      <c r="ELW151" s="284"/>
      <c r="ELX151" s="284"/>
      <c r="ELY151" s="284"/>
      <c r="ELZ151" s="284"/>
      <c r="EMA151" s="284"/>
      <c r="EMB151" s="284"/>
      <c r="EMC151" s="284"/>
      <c r="EMD151" s="284"/>
      <c r="EME151" s="284"/>
      <c r="EMF151" s="284"/>
      <c r="EMG151" s="284"/>
      <c r="EMH151" s="284"/>
      <c r="EMI151" s="284"/>
      <c r="EMJ151" s="284"/>
      <c r="EMK151" s="284"/>
      <c r="EML151" s="284"/>
      <c r="EMM151" s="284"/>
      <c r="EMN151" s="284"/>
      <c r="EMO151" s="284"/>
      <c r="EMP151" s="284"/>
      <c r="EMQ151" s="284"/>
      <c r="EMR151" s="284"/>
      <c r="EMS151" s="284"/>
      <c r="EMT151" s="284"/>
      <c r="EMU151" s="284"/>
      <c r="EMV151" s="284"/>
      <c r="EMW151" s="284"/>
      <c r="EMX151" s="284"/>
      <c r="EMY151" s="284"/>
      <c r="EMZ151" s="284"/>
      <c r="ENA151" s="284"/>
      <c r="ENB151" s="284"/>
      <c r="ENC151" s="284"/>
      <c r="END151" s="284"/>
      <c r="ENE151" s="284"/>
      <c r="ENF151" s="284"/>
      <c r="ENG151" s="284"/>
      <c r="ENH151" s="284"/>
      <c r="ENI151" s="284"/>
      <c r="ENJ151" s="284"/>
      <c r="ENK151" s="284"/>
      <c r="ENL151" s="284"/>
      <c r="ENM151" s="284"/>
      <c r="ENN151" s="284"/>
      <c r="ENO151" s="284"/>
      <c r="ENP151" s="284"/>
      <c r="ENQ151" s="284"/>
      <c r="ENR151" s="284"/>
      <c r="ENS151" s="284"/>
      <c r="ENT151" s="284"/>
      <c r="ENU151" s="284"/>
      <c r="ENV151" s="284"/>
      <c r="ENW151" s="284"/>
      <c r="ENX151" s="284"/>
      <c r="ENY151" s="284"/>
      <c r="ENZ151" s="284"/>
      <c r="EOA151" s="284"/>
      <c r="EOB151" s="284"/>
      <c r="EOC151" s="284"/>
      <c r="EOD151" s="284"/>
      <c r="EOE151" s="284"/>
      <c r="EOF151" s="284"/>
      <c r="EOG151" s="284"/>
      <c r="EOH151" s="284"/>
      <c r="EOI151" s="284"/>
      <c r="EOJ151" s="284"/>
      <c r="EOK151" s="284"/>
      <c r="EOL151" s="284"/>
      <c r="EOM151" s="284"/>
      <c r="EON151" s="284"/>
      <c r="EOO151" s="284"/>
      <c r="EOP151" s="284"/>
      <c r="EOQ151" s="284"/>
      <c r="EOR151" s="284"/>
      <c r="EOS151" s="284"/>
      <c r="EOT151" s="284"/>
      <c r="EOU151" s="284"/>
      <c r="EOV151" s="284"/>
      <c r="EOW151" s="284"/>
      <c r="EOX151" s="284"/>
      <c r="EOY151" s="284"/>
      <c r="EOZ151" s="284"/>
      <c r="EPA151" s="284"/>
      <c r="EPB151" s="284"/>
      <c r="EPC151" s="284"/>
      <c r="EPD151" s="284"/>
      <c r="EPE151" s="284"/>
      <c r="EPF151" s="284"/>
      <c r="EPG151" s="284"/>
      <c r="EPH151" s="284"/>
      <c r="EPI151" s="284"/>
      <c r="EPJ151" s="284"/>
      <c r="EPK151" s="284"/>
      <c r="EPL151" s="284"/>
      <c r="EPM151" s="284"/>
      <c r="EPN151" s="284"/>
      <c r="EPO151" s="284"/>
      <c r="EPP151" s="284"/>
      <c r="EPQ151" s="284"/>
      <c r="EPR151" s="284"/>
      <c r="EPS151" s="284"/>
      <c r="EPT151" s="284"/>
      <c r="EPU151" s="284"/>
      <c r="EPV151" s="284"/>
      <c r="EPW151" s="284"/>
      <c r="EPX151" s="284"/>
      <c r="EPY151" s="284"/>
      <c r="EPZ151" s="284"/>
      <c r="EQA151" s="284"/>
      <c r="EQB151" s="284"/>
      <c r="EQC151" s="284"/>
      <c r="EQD151" s="284"/>
      <c r="EQE151" s="284"/>
      <c r="EQF151" s="284"/>
      <c r="EQG151" s="284"/>
      <c r="EQH151" s="284"/>
      <c r="EQI151" s="284"/>
      <c r="EQJ151" s="284"/>
      <c r="EQK151" s="284"/>
      <c r="EQL151" s="284"/>
      <c r="EQM151" s="284"/>
      <c r="EQN151" s="284"/>
      <c r="EQO151" s="284"/>
      <c r="EQP151" s="284"/>
      <c r="EQQ151" s="284"/>
      <c r="EQR151" s="284"/>
      <c r="EQS151" s="284"/>
      <c r="EQT151" s="284"/>
      <c r="EQU151" s="284"/>
      <c r="EQV151" s="284"/>
      <c r="EQW151" s="284"/>
      <c r="EQX151" s="284"/>
      <c r="EQY151" s="284"/>
      <c r="EQZ151" s="284"/>
      <c r="ERA151" s="284"/>
      <c r="ERB151" s="284"/>
      <c r="ERC151" s="284"/>
      <c r="ERD151" s="284"/>
      <c r="ERE151" s="284"/>
      <c r="ERF151" s="284"/>
      <c r="ERG151" s="284"/>
      <c r="ERH151" s="284"/>
      <c r="ERI151" s="284"/>
      <c r="ERJ151" s="284"/>
      <c r="ERK151" s="284"/>
      <c r="ERL151" s="284"/>
      <c r="ERM151" s="284"/>
      <c r="ERN151" s="284"/>
      <c r="ERO151" s="284"/>
      <c r="ERP151" s="284"/>
      <c r="ERQ151" s="284"/>
      <c r="ERR151" s="284"/>
      <c r="ERS151" s="284"/>
      <c r="ERT151" s="284"/>
      <c r="ERU151" s="284"/>
      <c r="ERV151" s="284"/>
      <c r="ERW151" s="284"/>
      <c r="ERX151" s="284"/>
      <c r="ERY151" s="284"/>
      <c r="ERZ151" s="284"/>
      <c r="ESA151" s="284"/>
      <c r="ESB151" s="284"/>
      <c r="ESC151" s="284"/>
      <c r="ESD151" s="284"/>
      <c r="ESE151" s="284"/>
      <c r="ESF151" s="284"/>
      <c r="ESG151" s="284"/>
      <c r="ESH151" s="284"/>
      <c r="ESI151" s="284"/>
      <c r="ESJ151" s="284"/>
      <c r="ESK151" s="284"/>
      <c r="ESL151" s="284"/>
      <c r="ESM151" s="284"/>
      <c r="ESN151" s="284"/>
      <c r="ESO151" s="284"/>
      <c r="ESP151" s="284"/>
      <c r="ESQ151" s="284"/>
      <c r="ESR151" s="284"/>
      <c r="ESS151" s="284"/>
      <c r="EST151" s="284"/>
      <c r="ESU151" s="284"/>
      <c r="ESV151" s="284"/>
      <c r="ESW151" s="284"/>
      <c r="ESX151" s="284"/>
      <c r="ESY151" s="284"/>
      <c r="ESZ151" s="284"/>
      <c r="ETA151" s="284"/>
      <c r="ETB151" s="284"/>
      <c r="ETC151" s="284"/>
      <c r="ETD151" s="284"/>
      <c r="ETE151" s="284"/>
      <c r="ETF151" s="284"/>
      <c r="ETG151" s="284"/>
      <c r="ETH151" s="284"/>
      <c r="ETI151" s="284"/>
      <c r="ETJ151" s="284"/>
      <c r="ETK151" s="284"/>
      <c r="ETL151" s="284"/>
      <c r="ETM151" s="284"/>
      <c r="ETN151" s="284"/>
      <c r="ETO151" s="284"/>
      <c r="ETP151" s="284"/>
      <c r="ETQ151" s="284"/>
      <c r="ETR151" s="284"/>
      <c r="ETS151" s="284"/>
      <c r="ETT151" s="284"/>
      <c r="ETU151" s="284"/>
      <c r="ETV151" s="284"/>
      <c r="ETW151" s="284"/>
      <c r="ETX151" s="284"/>
      <c r="ETY151" s="284"/>
      <c r="ETZ151" s="284"/>
      <c r="EUA151" s="284"/>
      <c r="EUB151" s="284"/>
      <c r="EUC151" s="284"/>
      <c r="EUD151" s="284"/>
      <c r="EUE151" s="284"/>
      <c r="EUF151" s="284"/>
      <c r="EUG151" s="284"/>
      <c r="EUH151" s="284"/>
      <c r="EUI151" s="284"/>
      <c r="EUJ151" s="284"/>
      <c r="EUK151" s="284"/>
      <c r="EUL151" s="284"/>
      <c r="EUM151" s="284"/>
      <c r="EUN151" s="284"/>
      <c r="EUO151" s="284"/>
      <c r="EUP151" s="284"/>
      <c r="EUQ151" s="284"/>
      <c r="EUR151" s="284"/>
      <c r="EUS151" s="284"/>
      <c r="EUT151" s="284"/>
      <c r="EUU151" s="284"/>
      <c r="EUV151" s="284"/>
      <c r="EUW151" s="284"/>
      <c r="EUX151" s="284"/>
      <c r="EUY151" s="284"/>
      <c r="EUZ151" s="284"/>
      <c r="EVA151" s="284"/>
      <c r="EVB151" s="284"/>
      <c r="EVC151" s="284"/>
      <c r="EVD151" s="284"/>
      <c r="EVE151" s="284"/>
      <c r="EVF151" s="284"/>
      <c r="EVG151" s="284"/>
      <c r="EVH151" s="284"/>
      <c r="EVI151" s="284"/>
      <c r="EVJ151" s="284"/>
      <c r="EVK151" s="284"/>
      <c r="EVL151" s="284"/>
      <c r="EVM151" s="284"/>
      <c r="EVN151" s="284"/>
      <c r="EVO151" s="284"/>
      <c r="EVP151" s="284"/>
      <c r="EVQ151" s="284"/>
      <c r="EVR151" s="284"/>
      <c r="EVS151" s="284"/>
      <c r="EVT151" s="284"/>
      <c r="EVU151" s="284"/>
      <c r="EVV151" s="284"/>
      <c r="EVW151" s="284"/>
      <c r="EVX151" s="284"/>
      <c r="EVY151" s="284"/>
      <c r="EVZ151" s="284"/>
      <c r="EWA151" s="284"/>
      <c r="EWB151" s="284"/>
      <c r="EWC151" s="284"/>
      <c r="EWD151" s="284"/>
      <c r="EWE151" s="284"/>
      <c r="EWF151" s="284"/>
      <c r="EWG151" s="284"/>
      <c r="EWH151" s="284"/>
      <c r="EWI151" s="284"/>
      <c r="EWJ151" s="284"/>
      <c r="EWK151" s="284"/>
      <c r="EWL151" s="284"/>
      <c r="EWM151" s="284"/>
      <c r="EWN151" s="284"/>
      <c r="EWO151" s="284"/>
      <c r="EWP151" s="284"/>
      <c r="EWQ151" s="284"/>
      <c r="EWR151" s="284"/>
      <c r="EWS151" s="284"/>
      <c r="EWT151" s="284"/>
      <c r="EWU151" s="284"/>
      <c r="EWV151" s="284"/>
      <c r="EWW151" s="284"/>
      <c r="EWX151" s="284"/>
      <c r="EWY151" s="284"/>
      <c r="EWZ151" s="284"/>
      <c r="EXA151" s="284"/>
      <c r="EXB151" s="284"/>
      <c r="EXC151" s="284"/>
      <c r="EXD151" s="284"/>
      <c r="EXE151" s="284"/>
      <c r="EXF151" s="284"/>
      <c r="EXG151" s="284"/>
      <c r="EXH151" s="284"/>
      <c r="EXI151" s="284"/>
      <c r="EXJ151" s="284"/>
      <c r="EXK151" s="284"/>
      <c r="EXL151" s="284"/>
      <c r="EXM151" s="284"/>
      <c r="EXN151" s="284"/>
      <c r="EXO151" s="284"/>
      <c r="EXP151" s="284"/>
      <c r="EXQ151" s="284"/>
      <c r="EXR151" s="284"/>
      <c r="EXS151" s="284"/>
      <c r="EXT151" s="284"/>
      <c r="EXU151" s="284"/>
      <c r="EXV151" s="284"/>
      <c r="EXW151" s="284"/>
      <c r="EXX151" s="284"/>
      <c r="EXY151" s="284"/>
      <c r="EXZ151" s="284"/>
      <c r="EYA151" s="284"/>
      <c r="EYB151" s="284"/>
      <c r="EYC151" s="284"/>
      <c r="EYD151" s="284"/>
      <c r="EYE151" s="284"/>
      <c r="EYF151" s="284"/>
      <c r="EYG151" s="284"/>
      <c r="EYH151" s="284"/>
      <c r="EYI151" s="284"/>
      <c r="EYJ151" s="284"/>
      <c r="EYK151" s="284"/>
      <c r="EYL151" s="284"/>
      <c r="EYM151" s="284"/>
      <c r="EYN151" s="284"/>
      <c r="EYO151" s="284"/>
      <c r="EYP151" s="284"/>
      <c r="EYQ151" s="284"/>
      <c r="EYR151" s="284"/>
      <c r="EYS151" s="284"/>
      <c r="EYT151" s="284"/>
      <c r="EYU151" s="284"/>
      <c r="EYV151" s="284"/>
      <c r="EYW151" s="284"/>
      <c r="EYX151" s="284"/>
      <c r="EYY151" s="284"/>
      <c r="EYZ151" s="284"/>
      <c r="EZA151" s="284"/>
      <c r="EZB151" s="284"/>
      <c r="EZC151" s="284"/>
      <c r="EZD151" s="284"/>
      <c r="EZE151" s="284"/>
      <c r="EZF151" s="284"/>
      <c r="EZG151" s="284"/>
      <c r="EZH151" s="284"/>
      <c r="EZI151" s="284"/>
      <c r="EZJ151" s="284"/>
      <c r="EZK151" s="284"/>
      <c r="EZL151" s="284"/>
      <c r="EZM151" s="284"/>
      <c r="EZN151" s="284"/>
      <c r="EZO151" s="284"/>
      <c r="EZP151" s="284"/>
      <c r="EZQ151" s="284"/>
      <c r="EZR151" s="284"/>
      <c r="EZS151" s="284"/>
      <c r="EZT151" s="284"/>
      <c r="EZU151" s="284"/>
      <c r="EZV151" s="284"/>
      <c r="EZW151" s="284"/>
      <c r="EZX151" s="284"/>
      <c r="EZY151" s="284"/>
      <c r="EZZ151" s="284"/>
      <c r="FAA151" s="284"/>
      <c r="FAB151" s="284"/>
      <c r="FAC151" s="284"/>
      <c r="FAD151" s="284"/>
      <c r="FAE151" s="284"/>
      <c r="FAF151" s="284"/>
      <c r="FAG151" s="284"/>
      <c r="FAH151" s="284"/>
      <c r="FAI151" s="284"/>
      <c r="FAJ151" s="284"/>
      <c r="FAK151" s="284"/>
      <c r="FAL151" s="284"/>
      <c r="FAM151" s="284"/>
      <c r="FAN151" s="284"/>
      <c r="FAO151" s="284"/>
      <c r="FAP151" s="284"/>
      <c r="FAQ151" s="284"/>
      <c r="FAR151" s="284"/>
      <c r="FAS151" s="284"/>
      <c r="FAT151" s="284"/>
      <c r="FAU151" s="284"/>
      <c r="FAV151" s="284"/>
      <c r="FAW151" s="284"/>
      <c r="FAX151" s="284"/>
      <c r="FAY151" s="284"/>
      <c r="FAZ151" s="284"/>
      <c r="FBA151" s="284"/>
      <c r="FBB151" s="284"/>
      <c r="FBC151" s="284"/>
      <c r="FBD151" s="284"/>
      <c r="FBE151" s="284"/>
      <c r="FBF151" s="284"/>
      <c r="FBG151" s="284"/>
      <c r="FBH151" s="284"/>
      <c r="FBI151" s="284"/>
      <c r="FBJ151" s="284"/>
      <c r="FBK151" s="284"/>
      <c r="FBL151" s="284"/>
      <c r="FBM151" s="284"/>
      <c r="FBN151" s="284"/>
      <c r="FBO151" s="284"/>
      <c r="FBP151" s="284"/>
      <c r="FBQ151" s="284"/>
      <c r="FBR151" s="284"/>
      <c r="FBS151" s="284"/>
      <c r="FBT151" s="284"/>
      <c r="FBU151" s="284"/>
      <c r="FBV151" s="284"/>
      <c r="FBW151" s="284"/>
      <c r="FBX151" s="284"/>
      <c r="FBY151" s="284"/>
      <c r="FBZ151" s="284"/>
      <c r="FCA151" s="284"/>
      <c r="FCB151" s="284"/>
      <c r="FCC151" s="284"/>
      <c r="FCD151" s="284"/>
      <c r="FCE151" s="284"/>
      <c r="FCF151" s="284"/>
      <c r="FCG151" s="284"/>
      <c r="FCH151" s="284"/>
      <c r="FCI151" s="284"/>
      <c r="FCJ151" s="284"/>
      <c r="FCK151" s="284"/>
      <c r="FCL151" s="284"/>
      <c r="FCM151" s="284"/>
      <c r="FCN151" s="284"/>
      <c r="FCO151" s="284"/>
      <c r="FCP151" s="284"/>
      <c r="FCQ151" s="284"/>
      <c r="FCR151" s="284"/>
      <c r="FCS151" s="284"/>
      <c r="FCT151" s="284"/>
      <c r="FCU151" s="284"/>
      <c r="FCV151" s="284"/>
      <c r="FCW151" s="284"/>
      <c r="FCX151" s="284"/>
      <c r="FCY151" s="284"/>
      <c r="FCZ151" s="284"/>
      <c r="FDA151" s="284"/>
      <c r="FDB151" s="284"/>
      <c r="FDC151" s="284"/>
      <c r="FDD151" s="284"/>
      <c r="FDE151" s="284"/>
      <c r="FDF151" s="284"/>
      <c r="FDG151" s="284"/>
      <c r="FDH151" s="284"/>
      <c r="FDI151" s="284"/>
      <c r="FDJ151" s="284"/>
      <c r="FDK151" s="284"/>
      <c r="FDL151" s="284"/>
      <c r="FDM151" s="284"/>
      <c r="FDN151" s="284"/>
      <c r="FDO151" s="284"/>
      <c r="FDP151" s="284"/>
      <c r="FDQ151" s="284"/>
      <c r="FDR151" s="284"/>
      <c r="FDS151" s="284"/>
      <c r="FDT151" s="284"/>
      <c r="FDU151" s="284"/>
      <c r="FDV151" s="284"/>
      <c r="FDW151" s="284"/>
      <c r="FDX151" s="284"/>
      <c r="FDY151" s="284"/>
      <c r="FDZ151" s="284"/>
      <c r="FEA151" s="284"/>
      <c r="FEB151" s="284"/>
      <c r="FEC151" s="284"/>
      <c r="FED151" s="284"/>
      <c r="FEE151" s="284"/>
      <c r="FEF151" s="284"/>
      <c r="FEG151" s="284"/>
      <c r="FEH151" s="284"/>
      <c r="FEI151" s="284"/>
      <c r="FEJ151" s="284"/>
      <c r="FEK151" s="284"/>
      <c r="FEL151" s="284"/>
      <c r="FEM151" s="284"/>
      <c r="FEN151" s="284"/>
      <c r="FEO151" s="284"/>
      <c r="FEP151" s="284"/>
      <c r="FEQ151" s="284"/>
      <c r="FER151" s="284"/>
      <c r="FES151" s="284"/>
      <c r="FET151" s="284"/>
      <c r="FEU151" s="284"/>
      <c r="FEV151" s="284"/>
      <c r="FEW151" s="284"/>
      <c r="FEX151" s="284"/>
      <c r="FEY151" s="284"/>
      <c r="FEZ151" s="284"/>
      <c r="FFA151" s="284"/>
      <c r="FFB151" s="284"/>
      <c r="FFC151" s="284"/>
      <c r="FFD151" s="284"/>
      <c r="FFE151" s="284"/>
      <c r="FFF151" s="284"/>
      <c r="FFG151" s="284"/>
      <c r="FFH151" s="284"/>
      <c r="FFI151" s="284"/>
      <c r="FFJ151" s="284"/>
      <c r="FFK151" s="284"/>
      <c r="FFL151" s="284"/>
      <c r="FFM151" s="284"/>
      <c r="FFN151" s="284"/>
      <c r="FFO151" s="284"/>
      <c r="FFP151" s="284"/>
      <c r="FFQ151" s="284"/>
      <c r="FFR151" s="284"/>
      <c r="FFS151" s="284"/>
      <c r="FFT151" s="284"/>
      <c r="FFU151" s="284"/>
      <c r="FFV151" s="284"/>
      <c r="FFW151" s="284"/>
      <c r="FFX151" s="284"/>
      <c r="FFY151" s="284"/>
      <c r="FFZ151" s="284"/>
      <c r="FGA151" s="284"/>
      <c r="FGB151" s="284"/>
      <c r="FGC151" s="284"/>
      <c r="FGD151" s="284"/>
      <c r="FGE151" s="284"/>
      <c r="FGF151" s="284"/>
      <c r="FGG151" s="284"/>
      <c r="FGH151" s="284"/>
      <c r="FGI151" s="284"/>
      <c r="FGJ151" s="284"/>
      <c r="FGK151" s="284"/>
      <c r="FGL151" s="284"/>
      <c r="FGM151" s="284"/>
      <c r="FGN151" s="284"/>
      <c r="FGO151" s="284"/>
      <c r="FGP151" s="284"/>
      <c r="FGQ151" s="284"/>
      <c r="FGR151" s="284"/>
      <c r="FGS151" s="284"/>
      <c r="FGT151" s="284"/>
      <c r="FGU151" s="284"/>
      <c r="FGV151" s="284"/>
      <c r="FGW151" s="284"/>
      <c r="FGX151" s="284"/>
      <c r="FGY151" s="284"/>
      <c r="FGZ151" s="284"/>
      <c r="FHA151" s="284"/>
      <c r="FHB151" s="284"/>
      <c r="FHC151" s="284"/>
      <c r="FHD151" s="284"/>
      <c r="FHE151" s="284"/>
      <c r="FHF151" s="284"/>
      <c r="FHG151" s="284"/>
      <c r="FHH151" s="284"/>
      <c r="FHI151" s="284"/>
      <c r="FHJ151" s="284"/>
      <c r="FHK151" s="284"/>
      <c r="FHL151" s="284"/>
      <c r="FHM151" s="284"/>
      <c r="FHN151" s="284"/>
      <c r="FHO151" s="284"/>
      <c r="FHP151" s="284"/>
      <c r="FHQ151" s="284"/>
      <c r="FHR151" s="284"/>
      <c r="FHS151" s="284"/>
      <c r="FHT151" s="284"/>
      <c r="FHU151" s="284"/>
      <c r="FHV151" s="284"/>
      <c r="FHW151" s="284"/>
      <c r="FHX151" s="284"/>
      <c r="FHY151" s="284"/>
      <c r="FHZ151" s="284"/>
      <c r="FIA151" s="284"/>
      <c r="FIB151" s="284"/>
      <c r="FIC151" s="284"/>
      <c r="FID151" s="284"/>
      <c r="FIE151" s="284"/>
      <c r="FIF151" s="284"/>
      <c r="FIG151" s="284"/>
      <c r="FIH151" s="284"/>
      <c r="FII151" s="284"/>
      <c r="FIJ151" s="284"/>
      <c r="FIK151" s="284"/>
      <c r="FIL151" s="284"/>
      <c r="FIM151" s="284"/>
      <c r="FIN151" s="284"/>
      <c r="FIO151" s="284"/>
      <c r="FIP151" s="284"/>
      <c r="FIQ151" s="284"/>
      <c r="FIR151" s="284"/>
      <c r="FIS151" s="284"/>
      <c r="FIT151" s="284"/>
      <c r="FIU151" s="284"/>
      <c r="FIV151" s="284"/>
      <c r="FIW151" s="284"/>
      <c r="FIX151" s="284"/>
      <c r="FIY151" s="284"/>
      <c r="FIZ151" s="284"/>
      <c r="FJA151" s="284"/>
      <c r="FJB151" s="284"/>
      <c r="FJC151" s="284"/>
      <c r="FJD151" s="284"/>
      <c r="FJE151" s="284"/>
      <c r="FJF151" s="284"/>
      <c r="FJG151" s="284"/>
      <c r="FJH151" s="284"/>
      <c r="FJI151" s="284"/>
      <c r="FJJ151" s="284"/>
      <c r="FJK151" s="284"/>
      <c r="FJL151" s="284"/>
      <c r="FJM151" s="284"/>
      <c r="FJN151" s="284"/>
      <c r="FJO151" s="284"/>
      <c r="FJP151" s="284"/>
      <c r="FJQ151" s="284"/>
      <c r="FJR151" s="284"/>
      <c r="FJS151" s="284"/>
      <c r="FJT151" s="284"/>
      <c r="FJU151" s="284"/>
      <c r="FJV151" s="284"/>
      <c r="FJW151" s="284"/>
      <c r="FJX151" s="284"/>
      <c r="FJY151" s="284"/>
      <c r="FJZ151" s="284"/>
      <c r="FKA151" s="284"/>
      <c r="FKB151" s="284"/>
      <c r="FKC151" s="284"/>
      <c r="FKD151" s="284"/>
      <c r="FKE151" s="284"/>
      <c r="FKF151" s="284"/>
      <c r="FKG151" s="284"/>
      <c r="FKH151" s="284"/>
      <c r="FKI151" s="284"/>
      <c r="FKJ151" s="284"/>
      <c r="FKK151" s="284"/>
      <c r="FKL151" s="284"/>
      <c r="FKM151" s="284"/>
      <c r="FKN151" s="284"/>
      <c r="FKO151" s="284"/>
      <c r="FKP151" s="284"/>
      <c r="FKQ151" s="284"/>
      <c r="FKR151" s="284"/>
      <c r="FKS151" s="284"/>
      <c r="FKT151" s="284"/>
      <c r="FKU151" s="284"/>
      <c r="FKV151" s="284"/>
      <c r="FKW151" s="284"/>
      <c r="FKX151" s="284"/>
      <c r="FKY151" s="284"/>
      <c r="FKZ151" s="284"/>
      <c r="FLA151" s="284"/>
      <c r="FLB151" s="284"/>
      <c r="FLC151" s="284"/>
      <c r="FLD151" s="284"/>
      <c r="FLE151" s="284"/>
      <c r="FLF151" s="284"/>
      <c r="FLG151" s="284"/>
      <c r="FLH151" s="284"/>
      <c r="FLI151" s="284"/>
      <c r="FLJ151" s="284"/>
      <c r="FLK151" s="284"/>
      <c r="FLL151" s="284"/>
      <c r="FLM151" s="284"/>
      <c r="FLN151" s="284"/>
      <c r="FLO151" s="284"/>
      <c r="FLP151" s="284"/>
      <c r="FLQ151" s="284"/>
      <c r="FLR151" s="284"/>
      <c r="FLS151" s="284"/>
      <c r="FLT151" s="284"/>
      <c r="FLU151" s="284"/>
      <c r="FLV151" s="284"/>
      <c r="FLW151" s="284"/>
      <c r="FLX151" s="284"/>
      <c r="FLY151" s="284"/>
      <c r="FLZ151" s="284"/>
      <c r="FMA151" s="284"/>
      <c r="FMB151" s="284"/>
      <c r="FMC151" s="284"/>
      <c r="FMD151" s="284"/>
      <c r="FME151" s="284"/>
      <c r="FMF151" s="284"/>
      <c r="FMG151" s="284"/>
      <c r="FMH151" s="284"/>
      <c r="FMI151" s="284"/>
      <c r="FMJ151" s="284"/>
      <c r="FMK151" s="284"/>
      <c r="FML151" s="284"/>
      <c r="FMM151" s="284"/>
      <c r="FMN151" s="284"/>
      <c r="FMO151" s="284"/>
      <c r="FMP151" s="284"/>
      <c r="FMQ151" s="284"/>
      <c r="FMR151" s="284"/>
      <c r="FMS151" s="284"/>
      <c r="FMT151" s="284"/>
      <c r="FMU151" s="284"/>
      <c r="FMV151" s="284"/>
      <c r="FMW151" s="284"/>
      <c r="FMX151" s="284"/>
      <c r="FMY151" s="284"/>
      <c r="FMZ151" s="284"/>
      <c r="FNA151" s="284"/>
      <c r="FNB151" s="284"/>
      <c r="FNC151" s="284"/>
      <c r="FND151" s="284"/>
      <c r="FNE151" s="284"/>
      <c r="FNF151" s="284"/>
      <c r="FNG151" s="284"/>
      <c r="FNH151" s="284"/>
      <c r="FNI151" s="284"/>
      <c r="FNJ151" s="284"/>
      <c r="FNK151" s="284"/>
      <c r="FNL151" s="284"/>
      <c r="FNM151" s="284"/>
      <c r="FNN151" s="284"/>
      <c r="FNO151" s="284"/>
      <c r="FNP151" s="284"/>
      <c r="FNQ151" s="284"/>
      <c r="FNR151" s="284"/>
      <c r="FNS151" s="284"/>
      <c r="FNT151" s="284"/>
      <c r="FNU151" s="284"/>
      <c r="FNV151" s="284"/>
      <c r="FNW151" s="284"/>
      <c r="FNX151" s="284"/>
      <c r="FNY151" s="284"/>
      <c r="FNZ151" s="284"/>
      <c r="FOA151" s="284"/>
      <c r="FOB151" s="284"/>
      <c r="FOC151" s="284"/>
      <c r="FOD151" s="284"/>
      <c r="FOE151" s="284"/>
      <c r="FOF151" s="284"/>
      <c r="FOG151" s="284"/>
      <c r="FOH151" s="284"/>
      <c r="FOI151" s="284"/>
      <c r="FOJ151" s="284"/>
      <c r="FOK151" s="284"/>
      <c r="FOL151" s="284"/>
      <c r="FOM151" s="284"/>
      <c r="FON151" s="284"/>
      <c r="FOO151" s="284"/>
      <c r="FOP151" s="284"/>
      <c r="FOQ151" s="284"/>
      <c r="FOR151" s="284"/>
      <c r="FOS151" s="284"/>
      <c r="FOT151" s="284"/>
      <c r="FOU151" s="284"/>
      <c r="FOV151" s="284"/>
      <c r="FOW151" s="284"/>
      <c r="FOX151" s="284"/>
      <c r="FOY151" s="284"/>
      <c r="FOZ151" s="284"/>
      <c r="FPA151" s="284"/>
      <c r="FPB151" s="284"/>
      <c r="FPC151" s="284"/>
      <c r="FPD151" s="284"/>
      <c r="FPE151" s="284"/>
      <c r="FPF151" s="284"/>
      <c r="FPG151" s="284"/>
      <c r="FPH151" s="284"/>
      <c r="FPI151" s="284"/>
      <c r="FPJ151" s="284"/>
      <c r="FPK151" s="284"/>
      <c r="FPL151" s="284"/>
      <c r="FPM151" s="284"/>
      <c r="FPN151" s="284"/>
      <c r="FPO151" s="284"/>
      <c r="FPP151" s="284"/>
      <c r="FPQ151" s="284"/>
      <c r="FPR151" s="284"/>
      <c r="FPS151" s="284"/>
      <c r="FPT151" s="284"/>
      <c r="FPU151" s="284"/>
      <c r="FPV151" s="284"/>
      <c r="FPW151" s="284"/>
      <c r="FPX151" s="284"/>
      <c r="FPY151" s="284"/>
      <c r="FPZ151" s="284"/>
      <c r="FQA151" s="284"/>
      <c r="FQB151" s="284"/>
      <c r="FQC151" s="284"/>
      <c r="FQD151" s="284"/>
      <c r="FQE151" s="284"/>
      <c r="FQF151" s="284"/>
      <c r="FQG151" s="284"/>
      <c r="FQH151" s="284"/>
      <c r="FQI151" s="284"/>
      <c r="FQJ151" s="284"/>
      <c r="FQK151" s="284"/>
      <c r="FQL151" s="284"/>
      <c r="FQM151" s="284"/>
      <c r="FQN151" s="284"/>
      <c r="FQO151" s="284"/>
      <c r="FQP151" s="284"/>
      <c r="FQQ151" s="284"/>
      <c r="FQR151" s="284"/>
      <c r="FQS151" s="284"/>
      <c r="FQT151" s="284"/>
      <c r="FQU151" s="284"/>
      <c r="FQV151" s="284"/>
      <c r="FQW151" s="284"/>
      <c r="FQX151" s="284"/>
      <c r="FQY151" s="284"/>
      <c r="FQZ151" s="284"/>
      <c r="FRA151" s="284"/>
      <c r="FRB151" s="284"/>
      <c r="FRC151" s="284"/>
      <c r="FRD151" s="284"/>
      <c r="FRE151" s="284"/>
      <c r="FRF151" s="284"/>
      <c r="FRG151" s="284"/>
      <c r="FRH151" s="284"/>
      <c r="FRI151" s="284"/>
      <c r="FRJ151" s="284"/>
      <c r="FRK151" s="284"/>
      <c r="FRL151" s="284"/>
      <c r="FRM151" s="284"/>
      <c r="FRN151" s="284"/>
      <c r="FRO151" s="284"/>
      <c r="FRP151" s="284"/>
      <c r="FRQ151" s="284"/>
      <c r="FRR151" s="284"/>
      <c r="FRS151" s="284"/>
      <c r="FRT151" s="284"/>
      <c r="FRU151" s="284"/>
      <c r="FRV151" s="284"/>
      <c r="FRW151" s="284"/>
      <c r="FRX151" s="284"/>
      <c r="FRY151" s="284"/>
      <c r="FRZ151" s="284"/>
      <c r="FSA151" s="284"/>
      <c r="FSB151" s="284"/>
      <c r="FSC151" s="284"/>
      <c r="FSD151" s="284"/>
      <c r="FSE151" s="284"/>
      <c r="FSF151" s="284"/>
      <c r="FSG151" s="284"/>
      <c r="FSH151" s="284"/>
      <c r="FSI151" s="284"/>
      <c r="FSJ151" s="284"/>
      <c r="FSK151" s="284"/>
      <c r="FSL151" s="284"/>
      <c r="FSM151" s="284"/>
      <c r="FSN151" s="284"/>
      <c r="FSO151" s="284"/>
      <c r="FSP151" s="284"/>
      <c r="FSQ151" s="284"/>
      <c r="FSR151" s="284"/>
      <c r="FSS151" s="284"/>
      <c r="FST151" s="284"/>
      <c r="FSU151" s="284"/>
      <c r="FSV151" s="284"/>
      <c r="FSW151" s="284"/>
      <c r="FSX151" s="284"/>
      <c r="FSY151" s="284"/>
      <c r="FSZ151" s="284"/>
      <c r="FTA151" s="284"/>
      <c r="FTB151" s="284"/>
      <c r="FTC151" s="284"/>
      <c r="FTD151" s="284"/>
      <c r="FTE151" s="284"/>
      <c r="FTF151" s="284"/>
      <c r="FTG151" s="284"/>
      <c r="FTH151" s="284"/>
      <c r="FTI151" s="284"/>
      <c r="FTJ151" s="284"/>
      <c r="FTK151" s="284"/>
      <c r="FTL151" s="284"/>
      <c r="FTM151" s="284"/>
      <c r="FTN151" s="284"/>
      <c r="FTO151" s="284"/>
      <c r="FTP151" s="284"/>
      <c r="FTQ151" s="284"/>
      <c r="FTR151" s="284"/>
      <c r="FTS151" s="284"/>
      <c r="FTT151" s="284"/>
      <c r="FTU151" s="284"/>
      <c r="FTV151" s="284"/>
      <c r="FTW151" s="284"/>
      <c r="FTX151" s="284"/>
      <c r="FTY151" s="284"/>
      <c r="FTZ151" s="284"/>
      <c r="FUA151" s="284"/>
      <c r="FUB151" s="284"/>
      <c r="FUC151" s="284"/>
      <c r="FUD151" s="284"/>
      <c r="FUE151" s="284"/>
      <c r="FUF151" s="284"/>
      <c r="FUG151" s="284"/>
      <c r="FUH151" s="284"/>
      <c r="FUI151" s="284"/>
      <c r="FUJ151" s="284"/>
      <c r="FUK151" s="284"/>
      <c r="FUL151" s="284"/>
      <c r="FUM151" s="284"/>
      <c r="FUN151" s="284"/>
      <c r="FUO151" s="284"/>
      <c r="FUP151" s="284"/>
      <c r="FUQ151" s="284"/>
      <c r="FUR151" s="284"/>
      <c r="FUS151" s="284"/>
      <c r="FUT151" s="284"/>
      <c r="FUU151" s="284"/>
      <c r="FUV151" s="284"/>
      <c r="FUW151" s="284"/>
      <c r="FUX151" s="284"/>
      <c r="FUY151" s="284"/>
      <c r="FUZ151" s="284"/>
      <c r="FVA151" s="284"/>
      <c r="FVB151" s="284"/>
      <c r="FVC151" s="284"/>
      <c r="FVD151" s="284"/>
      <c r="FVE151" s="284"/>
      <c r="FVF151" s="284"/>
      <c r="FVG151" s="284"/>
      <c r="FVH151" s="284"/>
      <c r="FVI151" s="284"/>
      <c r="FVJ151" s="284"/>
      <c r="FVK151" s="284"/>
      <c r="FVL151" s="284"/>
      <c r="FVM151" s="284"/>
      <c r="FVN151" s="284"/>
      <c r="FVO151" s="284"/>
      <c r="FVP151" s="284"/>
      <c r="FVQ151" s="284"/>
      <c r="FVR151" s="284"/>
      <c r="FVS151" s="284"/>
      <c r="FVT151" s="284"/>
      <c r="FVU151" s="284"/>
      <c r="FVV151" s="284"/>
      <c r="FVW151" s="284"/>
      <c r="FVX151" s="284"/>
      <c r="FVY151" s="284"/>
      <c r="FVZ151" s="284"/>
      <c r="FWA151" s="284"/>
      <c r="FWB151" s="284"/>
      <c r="FWC151" s="284"/>
      <c r="FWD151" s="284"/>
      <c r="FWE151" s="284"/>
      <c r="FWF151" s="284"/>
      <c r="FWG151" s="284"/>
      <c r="FWH151" s="284"/>
      <c r="FWI151" s="284"/>
      <c r="FWJ151" s="284"/>
      <c r="FWK151" s="284"/>
      <c r="FWL151" s="284"/>
      <c r="FWM151" s="284"/>
      <c r="FWN151" s="284"/>
      <c r="FWO151" s="284"/>
      <c r="FWP151" s="284"/>
      <c r="FWQ151" s="284"/>
      <c r="FWR151" s="284"/>
      <c r="FWS151" s="284"/>
      <c r="FWT151" s="284"/>
      <c r="FWU151" s="284"/>
      <c r="FWV151" s="284"/>
      <c r="FWW151" s="284"/>
      <c r="FWX151" s="284"/>
      <c r="FWY151" s="284"/>
      <c r="FWZ151" s="284"/>
      <c r="FXA151" s="284"/>
      <c r="FXB151" s="284"/>
      <c r="FXC151" s="284"/>
      <c r="FXD151" s="284"/>
      <c r="FXE151" s="284"/>
      <c r="FXF151" s="284"/>
      <c r="FXG151" s="284"/>
      <c r="FXH151" s="284"/>
      <c r="FXI151" s="284"/>
      <c r="FXJ151" s="284"/>
      <c r="FXK151" s="284"/>
      <c r="FXL151" s="284"/>
      <c r="FXM151" s="284"/>
      <c r="FXN151" s="284"/>
      <c r="FXO151" s="284"/>
      <c r="FXP151" s="284"/>
      <c r="FXQ151" s="284"/>
      <c r="FXR151" s="284"/>
      <c r="FXS151" s="284"/>
      <c r="FXT151" s="284"/>
      <c r="FXU151" s="284"/>
      <c r="FXV151" s="284"/>
      <c r="FXW151" s="284"/>
      <c r="FXX151" s="284"/>
      <c r="FXY151" s="284"/>
      <c r="FXZ151" s="284"/>
      <c r="FYA151" s="284"/>
      <c r="FYB151" s="284"/>
      <c r="FYC151" s="284"/>
      <c r="FYD151" s="284"/>
      <c r="FYE151" s="284"/>
      <c r="FYF151" s="284"/>
      <c r="FYG151" s="284"/>
      <c r="FYH151" s="284"/>
      <c r="FYI151" s="284"/>
      <c r="FYJ151" s="284"/>
      <c r="FYK151" s="284"/>
      <c r="FYL151" s="284"/>
      <c r="FYM151" s="284"/>
      <c r="FYN151" s="284"/>
      <c r="FYO151" s="284"/>
      <c r="FYP151" s="284"/>
      <c r="FYQ151" s="284"/>
      <c r="FYR151" s="284"/>
      <c r="FYS151" s="284"/>
      <c r="FYT151" s="284"/>
      <c r="FYU151" s="284"/>
      <c r="FYV151" s="284"/>
      <c r="FYW151" s="284"/>
      <c r="FYX151" s="284"/>
      <c r="FYY151" s="284"/>
      <c r="FYZ151" s="284"/>
      <c r="FZA151" s="284"/>
      <c r="FZB151" s="284"/>
      <c r="FZC151" s="284"/>
      <c r="FZD151" s="284"/>
      <c r="FZE151" s="284"/>
      <c r="FZF151" s="284"/>
      <c r="FZG151" s="284"/>
      <c r="FZH151" s="284"/>
      <c r="FZI151" s="284"/>
      <c r="FZJ151" s="284"/>
      <c r="FZK151" s="284"/>
      <c r="FZL151" s="284"/>
      <c r="FZM151" s="284"/>
      <c r="FZN151" s="284"/>
      <c r="FZO151" s="284"/>
      <c r="FZP151" s="284"/>
      <c r="FZQ151" s="284"/>
      <c r="FZR151" s="284"/>
      <c r="FZS151" s="284"/>
      <c r="FZT151" s="284"/>
      <c r="FZU151" s="284"/>
      <c r="FZV151" s="284"/>
      <c r="FZW151" s="284"/>
      <c r="FZX151" s="284"/>
      <c r="FZY151" s="284"/>
      <c r="FZZ151" s="284"/>
      <c r="GAA151" s="284"/>
      <c r="GAB151" s="284"/>
      <c r="GAC151" s="284"/>
      <c r="GAD151" s="284"/>
      <c r="GAE151" s="284"/>
      <c r="GAF151" s="284"/>
      <c r="GAG151" s="284"/>
      <c r="GAH151" s="284"/>
      <c r="GAI151" s="284"/>
      <c r="GAJ151" s="284"/>
      <c r="GAK151" s="284"/>
      <c r="GAL151" s="284"/>
      <c r="GAM151" s="284"/>
      <c r="GAN151" s="284"/>
      <c r="GAO151" s="284"/>
      <c r="GAP151" s="284"/>
      <c r="GAQ151" s="284"/>
      <c r="GAR151" s="284"/>
      <c r="GAS151" s="284"/>
      <c r="GAT151" s="284"/>
      <c r="GAU151" s="284"/>
      <c r="GAV151" s="284"/>
      <c r="GAW151" s="284"/>
      <c r="GAX151" s="284"/>
      <c r="GAY151" s="284"/>
      <c r="GAZ151" s="284"/>
      <c r="GBA151" s="284"/>
      <c r="GBB151" s="284"/>
      <c r="GBC151" s="284"/>
      <c r="GBD151" s="284"/>
      <c r="GBE151" s="284"/>
      <c r="GBF151" s="284"/>
      <c r="GBG151" s="284"/>
      <c r="GBH151" s="284"/>
      <c r="GBI151" s="284"/>
      <c r="GBJ151" s="284"/>
      <c r="GBK151" s="284"/>
      <c r="GBL151" s="284"/>
      <c r="GBM151" s="284"/>
      <c r="GBN151" s="284"/>
      <c r="GBO151" s="284"/>
      <c r="GBP151" s="284"/>
      <c r="GBQ151" s="284"/>
      <c r="GBR151" s="284"/>
      <c r="GBS151" s="284"/>
      <c r="GBT151" s="284"/>
      <c r="GBU151" s="284"/>
      <c r="GBV151" s="284"/>
      <c r="GBW151" s="284"/>
      <c r="GBX151" s="284"/>
      <c r="GBY151" s="284"/>
      <c r="GBZ151" s="284"/>
      <c r="GCA151" s="284"/>
      <c r="GCB151" s="284"/>
      <c r="GCC151" s="284"/>
      <c r="GCD151" s="284"/>
      <c r="GCE151" s="284"/>
      <c r="GCF151" s="284"/>
      <c r="GCG151" s="284"/>
      <c r="GCH151" s="284"/>
      <c r="GCI151" s="284"/>
      <c r="GCJ151" s="284"/>
      <c r="GCK151" s="284"/>
      <c r="GCL151" s="284"/>
      <c r="GCM151" s="284"/>
      <c r="GCN151" s="284"/>
      <c r="GCO151" s="284"/>
      <c r="GCP151" s="284"/>
      <c r="GCQ151" s="284"/>
      <c r="GCR151" s="284"/>
      <c r="GCS151" s="284"/>
      <c r="GCT151" s="284"/>
      <c r="GCU151" s="284"/>
      <c r="GCV151" s="284"/>
      <c r="GCW151" s="284"/>
      <c r="GCX151" s="284"/>
      <c r="GCY151" s="284"/>
      <c r="GCZ151" s="284"/>
      <c r="GDA151" s="284"/>
      <c r="GDB151" s="284"/>
      <c r="GDC151" s="284"/>
      <c r="GDD151" s="284"/>
      <c r="GDE151" s="284"/>
      <c r="GDF151" s="284"/>
      <c r="GDG151" s="284"/>
      <c r="GDH151" s="284"/>
      <c r="GDI151" s="284"/>
      <c r="GDJ151" s="284"/>
      <c r="GDK151" s="284"/>
      <c r="GDL151" s="284"/>
      <c r="GDM151" s="284"/>
      <c r="GDN151" s="284"/>
      <c r="GDO151" s="284"/>
      <c r="GDP151" s="284"/>
      <c r="GDQ151" s="284"/>
      <c r="GDR151" s="284"/>
      <c r="GDS151" s="284"/>
      <c r="GDT151" s="284"/>
      <c r="GDU151" s="284"/>
      <c r="GDV151" s="284"/>
      <c r="GDW151" s="284"/>
      <c r="GDX151" s="284"/>
      <c r="GDY151" s="284"/>
      <c r="GDZ151" s="284"/>
      <c r="GEA151" s="284"/>
      <c r="GEB151" s="284"/>
      <c r="GEC151" s="284"/>
      <c r="GED151" s="284"/>
      <c r="GEE151" s="284"/>
      <c r="GEF151" s="284"/>
      <c r="GEG151" s="284"/>
      <c r="GEH151" s="284"/>
      <c r="GEI151" s="284"/>
      <c r="GEJ151" s="284"/>
      <c r="GEK151" s="284"/>
      <c r="GEL151" s="284"/>
      <c r="GEM151" s="284"/>
      <c r="GEN151" s="284"/>
      <c r="GEO151" s="284"/>
      <c r="GEP151" s="284"/>
      <c r="GEQ151" s="284"/>
      <c r="GER151" s="284"/>
      <c r="GES151" s="284"/>
      <c r="GET151" s="284"/>
      <c r="GEU151" s="284"/>
      <c r="GEV151" s="284"/>
      <c r="GEW151" s="284"/>
      <c r="GEX151" s="284"/>
      <c r="GEY151" s="284"/>
      <c r="GEZ151" s="284"/>
      <c r="GFA151" s="284"/>
      <c r="GFB151" s="284"/>
      <c r="GFC151" s="284"/>
      <c r="GFD151" s="284"/>
      <c r="GFE151" s="284"/>
      <c r="GFF151" s="284"/>
      <c r="GFG151" s="284"/>
      <c r="GFH151" s="284"/>
      <c r="GFI151" s="284"/>
      <c r="GFJ151" s="284"/>
      <c r="GFK151" s="284"/>
      <c r="GFL151" s="284"/>
      <c r="GFM151" s="284"/>
      <c r="GFN151" s="284"/>
      <c r="GFO151" s="284"/>
      <c r="GFP151" s="284"/>
      <c r="GFQ151" s="284"/>
      <c r="GFR151" s="284"/>
      <c r="GFS151" s="284"/>
      <c r="GFT151" s="284"/>
      <c r="GFU151" s="284"/>
      <c r="GFV151" s="284"/>
      <c r="GFW151" s="284"/>
      <c r="GFX151" s="284"/>
      <c r="GFY151" s="284"/>
      <c r="GFZ151" s="284"/>
      <c r="GGA151" s="284"/>
      <c r="GGB151" s="284"/>
      <c r="GGC151" s="284"/>
      <c r="GGD151" s="284"/>
      <c r="GGE151" s="284"/>
      <c r="GGF151" s="284"/>
      <c r="GGG151" s="284"/>
      <c r="GGH151" s="284"/>
      <c r="GGI151" s="284"/>
      <c r="GGJ151" s="284"/>
      <c r="GGK151" s="284"/>
      <c r="GGL151" s="284"/>
      <c r="GGM151" s="284"/>
      <c r="GGN151" s="284"/>
      <c r="GGO151" s="284"/>
      <c r="GGP151" s="284"/>
      <c r="GGQ151" s="284"/>
      <c r="GGR151" s="284"/>
      <c r="GGS151" s="284"/>
      <c r="GGT151" s="284"/>
      <c r="GGU151" s="284"/>
      <c r="GGV151" s="284"/>
      <c r="GGW151" s="284"/>
      <c r="GGX151" s="284"/>
      <c r="GGY151" s="284"/>
      <c r="GGZ151" s="284"/>
      <c r="GHA151" s="284"/>
      <c r="GHB151" s="284"/>
      <c r="GHC151" s="284"/>
      <c r="GHD151" s="284"/>
      <c r="GHE151" s="284"/>
      <c r="GHF151" s="284"/>
      <c r="GHG151" s="284"/>
      <c r="GHH151" s="284"/>
      <c r="GHI151" s="284"/>
      <c r="GHJ151" s="284"/>
      <c r="GHK151" s="284"/>
      <c r="GHL151" s="284"/>
      <c r="GHM151" s="284"/>
      <c r="GHN151" s="284"/>
      <c r="GHO151" s="284"/>
      <c r="GHP151" s="284"/>
      <c r="GHQ151" s="284"/>
      <c r="GHR151" s="284"/>
      <c r="GHS151" s="284"/>
      <c r="GHT151" s="284"/>
      <c r="GHU151" s="284"/>
      <c r="GHV151" s="284"/>
      <c r="GHW151" s="284"/>
      <c r="GHX151" s="284"/>
      <c r="GHY151" s="284"/>
      <c r="GHZ151" s="284"/>
      <c r="GIA151" s="284"/>
      <c r="GIB151" s="284"/>
      <c r="GIC151" s="284"/>
      <c r="GID151" s="284"/>
      <c r="GIE151" s="284"/>
      <c r="GIF151" s="284"/>
      <c r="GIG151" s="284"/>
      <c r="GIH151" s="284"/>
      <c r="GII151" s="284"/>
      <c r="GIJ151" s="284"/>
      <c r="GIK151" s="284"/>
      <c r="GIL151" s="284"/>
      <c r="GIM151" s="284"/>
      <c r="GIN151" s="284"/>
      <c r="GIO151" s="284"/>
      <c r="GIP151" s="284"/>
      <c r="GIQ151" s="284"/>
      <c r="GIR151" s="284"/>
      <c r="GIS151" s="284"/>
      <c r="GIT151" s="284"/>
      <c r="GIU151" s="284"/>
      <c r="GIV151" s="284"/>
      <c r="GIW151" s="284"/>
      <c r="GIX151" s="284"/>
      <c r="GIY151" s="284"/>
      <c r="GIZ151" s="284"/>
      <c r="GJA151" s="284"/>
      <c r="GJB151" s="284"/>
      <c r="GJC151" s="284"/>
      <c r="GJD151" s="284"/>
      <c r="GJE151" s="284"/>
      <c r="GJF151" s="284"/>
      <c r="GJG151" s="284"/>
      <c r="GJH151" s="284"/>
      <c r="GJI151" s="284"/>
      <c r="GJJ151" s="284"/>
      <c r="GJK151" s="284"/>
      <c r="GJL151" s="284"/>
      <c r="GJM151" s="284"/>
      <c r="GJN151" s="284"/>
      <c r="GJO151" s="284"/>
      <c r="GJP151" s="284"/>
      <c r="GJQ151" s="284"/>
      <c r="GJR151" s="284"/>
      <c r="GJS151" s="284"/>
      <c r="GJT151" s="284"/>
      <c r="GJU151" s="284"/>
      <c r="GJV151" s="284"/>
      <c r="GJW151" s="284"/>
      <c r="GJX151" s="284"/>
      <c r="GJY151" s="284"/>
      <c r="GJZ151" s="284"/>
      <c r="GKA151" s="284"/>
      <c r="GKB151" s="284"/>
      <c r="GKC151" s="284"/>
      <c r="GKD151" s="284"/>
      <c r="GKE151" s="284"/>
      <c r="GKF151" s="284"/>
      <c r="GKG151" s="284"/>
      <c r="GKH151" s="284"/>
      <c r="GKI151" s="284"/>
      <c r="GKJ151" s="284"/>
      <c r="GKK151" s="284"/>
      <c r="GKL151" s="284"/>
      <c r="GKM151" s="284"/>
      <c r="GKN151" s="284"/>
      <c r="GKO151" s="284"/>
      <c r="GKP151" s="284"/>
      <c r="GKQ151" s="284"/>
      <c r="GKR151" s="284"/>
      <c r="GKS151" s="284"/>
      <c r="GKT151" s="284"/>
      <c r="GKU151" s="284"/>
      <c r="GKV151" s="284"/>
      <c r="GKW151" s="284"/>
      <c r="GKX151" s="284"/>
      <c r="GKY151" s="284"/>
      <c r="GKZ151" s="284"/>
      <c r="GLA151" s="284"/>
      <c r="GLB151" s="284"/>
      <c r="GLC151" s="284"/>
      <c r="GLD151" s="284"/>
      <c r="GLE151" s="284"/>
      <c r="GLF151" s="284"/>
      <c r="GLG151" s="284"/>
      <c r="GLH151" s="284"/>
      <c r="GLI151" s="284"/>
      <c r="GLJ151" s="284"/>
      <c r="GLK151" s="284"/>
      <c r="GLL151" s="284"/>
      <c r="GLM151" s="284"/>
      <c r="GLN151" s="284"/>
      <c r="GLO151" s="284"/>
      <c r="GLP151" s="284"/>
      <c r="GLQ151" s="284"/>
      <c r="GLR151" s="284"/>
      <c r="GLS151" s="284"/>
      <c r="GLT151" s="284"/>
      <c r="GLU151" s="284"/>
      <c r="GLV151" s="284"/>
      <c r="GLW151" s="284"/>
      <c r="GLX151" s="284"/>
      <c r="GLY151" s="284"/>
      <c r="GLZ151" s="284"/>
      <c r="GMA151" s="284"/>
      <c r="GMB151" s="284"/>
      <c r="GMC151" s="284"/>
      <c r="GMD151" s="284"/>
      <c r="GME151" s="284"/>
      <c r="GMF151" s="284"/>
      <c r="GMG151" s="284"/>
      <c r="GMH151" s="284"/>
      <c r="GMI151" s="284"/>
      <c r="GMJ151" s="284"/>
      <c r="GMK151" s="284"/>
      <c r="GML151" s="284"/>
      <c r="GMM151" s="284"/>
      <c r="GMN151" s="284"/>
      <c r="GMO151" s="284"/>
      <c r="GMP151" s="284"/>
      <c r="GMQ151" s="284"/>
      <c r="GMR151" s="284"/>
      <c r="GMS151" s="284"/>
      <c r="GMT151" s="284"/>
      <c r="GMU151" s="284"/>
      <c r="GMV151" s="284"/>
      <c r="GMW151" s="284"/>
      <c r="GMX151" s="284"/>
      <c r="GMY151" s="284"/>
      <c r="GMZ151" s="284"/>
      <c r="GNA151" s="284"/>
      <c r="GNB151" s="284"/>
      <c r="GNC151" s="284"/>
      <c r="GND151" s="284"/>
      <c r="GNE151" s="284"/>
      <c r="GNF151" s="284"/>
      <c r="GNG151" s="284"/>
      <c r="GNH151" s="284"/>
      <c r="GNI151" s="284"/>
      <c r="GNJ151" s="284"/>
      <c r="GNK151" s="284"/>
      <c r="GNL151" s="284"/>
      <c r="GNM151" s="284"/>
      <c r="GNN151" s="284"/>
      <c r="GNO151" s="284"/>
      <c r="GNP151" s="284"/>
      <c r="GNQ151" s="284"/>
      <c r="GNR151" s="284"/>
      <c r="GNS151" s="284"/>
      <c r="GNT151" s="284"/>
      <c r="GNU151" s="284"/>
      <c r="GNV151" s="284"/>
      <c r="GNW151" s="284"/>
      <c r="GNX151" s="284"/>
      <c r="GNY151" s="284"/>
      <c r="GNZ151" s="284"/>
      <c r="GOA151" s="284"/>
      <c r="GOB151" s="284"/>
      <c r="GOC151" s="284"/>
      <c r="GOD151" s="284"/>
      <c r="GOE151" s="284"/>
      <c r="GOF151" s="284"/>
      <c r="GOG151" s="284"/>
      <c r="GOH151" s="284"/>
      <c r="GOI151" s="284"/>
      <c r="GOJ151" s="284"/>
      <c r="GOK151" s="284"/>
      <c r="GOL151" s="284"/>
      <c r="GOM151" s="284"/>
      <c r="GON151" s="284"/>
      <c r="GOO151" s="284"/>
      <c r="GOP151" s="284"/>
      <c r="GOQ151" s="284"/>
      <c r="GOR151" s="284"/>
      <c r="GOS151" s="284"/>
      <c r="GOT151" s="284"/>
      <c r="GOU151" s="284"/>
      <c r="GOV151" s="284"/>
      <c r="GOW151" s="284"/>
      <c r="GOX151" s="284"/>
      <c r="GOY151" s="284"/>
      <c r="GOZ151" s="284"/>
      <c r="GPA151" s="284"/>
      <c r="GPB151" s="284"/>
      <c r="GPC151" s="284"/>
      <c r="GPD151" s="284"/>
      <c r="GPE151" s="284"/>
      <c r="GPF151" s="284"/>
      <c r="GPG151" s="284"/>
      <c r="GPH151" s="284"/>
      <c r="GPI151" s="284"/>
      <c r="GPJ151" s="284"/>
      <c r="GPK151" s="284"/>
      <c r="GPL151" s="284"/>
      <c r="GPM151" s="284"/>
      <c r="GPN151" s="284"/>
      <c r="GPO151" s="284"/>
      <c r="GPP151" s="284"/>
      <c r="GPQ151" s="284"/>
      <c r="GPR151" s="284"/>
      <c r="GPS151" s="284"/>
      <c r="GPT151" s="284"/>
      <c r="GPU151" s="284"/>
      <c r="GPV151" s="284"/>
      <c r="GPW151" s="284"/>
      <c r="GPX151" s="284"/>
      <c r="GPY151" s="284"/>
      <c r="GPZ151" s="284"/>
      <c r="GQA151" s="284"/>
      <c r="GQB151" s="284"/>
      <c r="GQC151" s="284"/>
      <c r="GQD151" s="284"/>
      <c r="GQE151" s="284"/>
      <c r="GQF151" s="284"/>
      <c r="GQG151" s="284"/>
      <c r="GQH151" s="284"/>
      <c r="GQI151" s="284"/>
      <c r="GQJ151" s="284"/>
      <c r="GQK151" s="284"/>
      <c r="GQL151" s="284"/>
      <c r="GQM151" s="284"/>
      <c r="GQN151" s="284"/>
      <c r="GQO151" s="284"/>
      <c r="GQP151" s="284"/>
      <c r="GQQ151" s="284"/>
      <c r="GQR151" s="284"/>
      <c r="GQS151" s="284"/>
      <c r="GQT151" s="284"/>
      <c r="GQU151" s="284"/>
      <c r="GQV151" s="284"/>
      <c r="GQW151" s="284"/>
      <c r="GQX151" s="284"/>
      <c r="GQY151" s="284"/>
      <c r="GQZ151" s="284"/>
      <c r="GRA151" s="284"/>
      <c r="GRB151" s="284"/>
      <c r="GRC151" s="284"/>
      <c r="GRD151" s="284"/>
      <c r="GRE151" s="284"/>
      <c r="GRF151" s="284"/>
      <c r="GRG151" s="284"/>
      <c r="GRH151" s="284"/>
      <c r="GRI151" s="284"/>
      <c r="GRJ151" s="284"/>
      <c r="GRK151" s="284"/>
      <c r="GRL151" s="284"/>
      <c r="GRM151" s="284"/>
      <c r="GRN151" s="284"/>
      <c r="GRO151" s="284"/>
      <c r="GRP151" s="284"/>
      <c r="GRQ151" s="284"/>
      <c r="GRR151" s="284"/>
      <c r="GRS151" s="284"/>
      <c r="GRT151" s="284"/>
      <c r="GRU151" s="284"/>
      <c r="GRV151" s="284"/>
      <c r="GRW151" s="284"/>
      <c r="GRX151" s="284"/>
      <c r="GRY151" s="284"/>
      <c r="GRZ151" s="284"/>
      <c r="GSA151" s="284"/>
      <c r="GSB151" s="284"/>
      <c r="GSC151" s="284"/>
      <c r="GSD151" s="284"/>
      <c r="GSE151" s="284"/>
      <c r="GSF151" s="284"/>
      <c r="GSG151" s="284"/>
      <c r="GSH151" s="284"/>
      <c r="GSI151" s="284"/>
      <c r="GSJ151" s="284"/>
      <c r="GSK151" s="284"/>
      <c r="GSL151" s="284"/>
      <c r="GSM151" s="284"/>
      <c r="GSN151" s="284"/>
      <c r="GSO151" s="284"/>
      <c r="GSP151" s="284"/>
      <c r="GSQ151" s="284"/>
      <c r="GSR151" s="284"/>
      <c r="GSS151" s="284"/>
      <c r="GST151" s="284"/>
      <c r="GSU151" s="284"/>
      <c r="GSV151" s="284"/>
      <c r="GSW151" s="284"/>
      <c r="GSX151" s="284"/>
      <c r="GSY151" s="284"/>
      <c r="GSZ151" s="284"/>
      <c r="GTA151" s="284"/>
      <c r="GTB151" s="284"/>
      <c r="GTC151" s="284"/>
      <c r="GTD151" s="284"/>
      <c r="GTE151" s="284"/>
      <c r="GTF151" s="284"/>
      <c r="GTG151" s="284"/>
      <c r="GTH151" s="284"/>
      <c r="GTI151" s="284"/>
      <c r="GTJ151" s="284"/>
      <c r="GTK151" s="284"/>
      <c r="GTL151" s="284"/>
      <c r="GTM151" s="284"/>
      <c r="GTN151" s="284"/>
      <c r="GTO151" s="284"/>
      <c r="GTP151" s="284"/>
      <c r="GTQ151" s="284"/>
      <c r="GTR151" s="284"/>
      <c r="GTS151" s="284"/>
      <c r="GTT151" s="284"/>
      <c r="GTU151" s="284"/>
      <c r="GTV151" s="284"/>
      <c r="GTW151" s="284"/>
      <c r="GTX151" s="284"/>
      <c r="GTY151" s="284"/>
      <c r="GTZ151" s="284"/>
      <c r="GUA151" s="284"/>
      <c r="GUB151" s="284"/>
      <c r="GUC151" s="284"/>
      <c r="GUD151" s="284"/>
      <c r="GUE151" s="284"/>
      <c r="GUF151" s="284"/>
      <c r="GUG151" s="284"/>
      <c r="GUH151" s="284"/>
      <c r="GUI151" s="284"/>
      <c r="GUJ151" s="284"/>
      <c r="GUK151" s="284"/>
      <c r="GUL151" s="284"/>
      <c r="GUM151" s="284"/>
      <c r="GUN151" s="284"/>
      <c r="GUO151" s="284"/>
      <c r="GUP151" s="284"/>
      <c r="GUQ151" s="284"/>
      <c r="GUR151" s="284"/>
      <c r="GUS151" s="284"/>
      <c r="GUT151" s="284"/>
      <c r="GUU151" s="284"/>
      <c r="GUV151" s="284"/>
      <c r="GUW151" s="284"/>
      <c r="GUX151" s="284"/>
      <c r="GUY151" s="284"/>
      <c r="GUZ151" s="284"/>
      <c r="GVA151" s="284"/>
      <c r="GVB151" s="284"/>
      <c r="GVC151" s="284"/>
      <c r="GVD151" s="284"/>
      <c r="GVE151" s="284"/>
      <c r="GVF151" s="284"/>
      <c r="GVG151" s="284"/>
      <c r="GVH151" s="284"/>
      <c r="GVI151" s="284"/>
      <c r="GVJ151" s="284"/>
      <c r="GVK151" s="284"/>
      <c r="GVL151" s="284"/>
      <c r="GVM151" s="284"/>
      <c r="GVN151" s="284"/>
      <c r="GVO151" s="284"/>
      <c r="GVP151" s="284"/>
      <c r="GVQ151" s="284"/>
      <c r="GVR151" s="284"/>
      <c r="GVS151" s="284"/>
      <c r="GVT151" s="284"/>
      <c r="GVU151" s="284"/>
      <c r="GVV151" s="284"/>
      <c r="GVW151" s="284"/>
      <c r="GVX151" s="284"/>
      <c r="GVY151" s="284"/>
      <c r="GVZ151" s="284"/>
      <c r="GWA151" s="284"/>
      <c r="GWB151" s="284"/>
      <c r="GWC151" s="284"/>
      <c r="GWD151" s="284"/>
      <c r="GWE151" s="284"/>
      <c r="GWF151" s="284"/>
      <c r="GWG151" s="284"/>
      <c r="GWH151" s="284"/>
      <c r="GWI151" s="284"/>
      <c r="GWJ151" s="284"/>
      <c r="GWK151" s="284"/>
      <c r="GWL151" s="284"/>
      <c r="GWM151" s="284"/>
      <c r="GWN151" s="284"/>
      <c r="GWO151" s="284"/>
      <c r="GWP151" s="284"/>
      <c r="GWQ151" s="284"/>
      <c r="GWR151" s="284"/>
      <c r="GWS151" s="284"/>
      <c r="GWT151" s="284"/>
      <c r="GWU151" s="284"/>
      <c r="GWV151" s="284"/>
      <c r="GWW151" s="284"/>
      <c r="GWX151" s="284"/>
      <c r="GWY151" s="284"/>
      <c r="GWZ151" s="284"/>
      <c r="GXA151" s="284"/>
      <c r="GXB151" s="284"/>
      <c r="GXC151" s="284"/>
      <c r="GXD151" s="284"/>
      <c r="GXE151" s="284"/>
      <c r="GXF151" s="284"/>
      <c r="GXG151" s="284"/>
      <c r="GXH151" s="284"/>
      <c r="GXI151" s="284"/>
      <c r="GXJ151" s="284"/>
      <c r="GXK151" s="284"/>
      <c r="GXL151" s="284"/>
      <c r="GXM151" s="284"/>
      <c r="GXN151" s="284"/>
      <c r="GXO151" s="284"/>
      <c r="GXP151" s="284"/>
      <c r="GXQ151" s="284"/>
      <c r="GXR151" s="284"/>
      <c r="GXS151" s="284"/>
      <c r="GXT151" s="284"/>
      <c r="GXU151" s="284"/>
      <c r="GXV151" s="284"/>
      <c r="GXW151" s="284"/>
      <c r="GXX151" s="284"/>
      <c r="GXY151" s="284"/>
      <c r="GXZ151" s="284"/>
      <c r="GYA151" s="284"/>
      <c r="GYB151" s="284"/>
      <c r="GYC151" s="284"/>
      <c r="GYD151" s="284"/>
      <c r="GYE151" s="284"/>
      <c r="GYF151" s="284"/>
      <c r="GYG151" s="284"/>
      <c r="GYH151" s="284"/>
      <c r="GYI151" s="284"/>
      <c r="GYJ151" s="284"/>
      <c r="GYK151" s="284"/>
      <c r="GYL151" s="284"/>
      <c r="GYM151" s="284"/>
      <c r="GYN151" s="284"/>
      <c r="GYO151" s="284"/>
      <c r="GYP151" s="284"/>
      <c r="GYQ151" s="284"/>
      <c r="GYR151" s="284"/>
      <c r="GYS151" s="284"/>
      <c r="GYT151" s="284"/>
      <c r="GYU151" s="284"/>
      <c r="GYV151" s="284"/>
      <c r="GYW151" s="284"/>
      <c r="GYX151" s="284"/>
      <c r="GYY151" s="284"/>
      <c r="GYZ151" s="284"/>
      <c r="GZA151" s="284"/>
      <c r="GZB151" s="284"/>
      <c r="GZC151" s="284"/>
      <c r="GZD151" s="284"/>
      <c r="GZE151" s="284"/>
      <c r="GZF151" s="284"/>
      <c r="GZG151" s="284"/>
      <c r="GZH151" s="284"/>
      <c r="GZI151" s="284"/>
      <c r="GZJ151" s="284"/>
      <c r="GZK151" s="284"/>
      <c r="GZL151" s="284"/>
      <c r="GZM151" s="284"/>
      <c r="GZN151" s="284"/>
      <c r="GZO151" s="284"/>
      <c r="GZP151" s="284"/>
      <c r="GZQ151" s="284"/>
      <c r="GZR151" s="284"/>
      <c r="GZS151" s="284"/>
      <c r="GZT151" s="284"/>
      <c r="GZU151" s="284"/>
      <c r="GZV151" s="284"/>
      <c r="GZW151" s="284"/>
      <c r="GZX151" s="284"/>
      <c r="GZY151" s="284"/>
      <c r="GZZ151" s="284"/>
      <c r="HAA151" s="284"/>
      <c r="HAB151" s="284"/>
      <c r="HAC151" s="284"/>
      <c r="HAD151" s="284"/>
      <c r="HAE151" s="284"/>
      <c r="HAF151" s="284"/>
      <c r="HAG151" s="284"/>
      <c r="HAH151" s="284"/>
      <c r="HAI151" s="284"/>
      <c r="HAJ151" s="284"/>
      <c r="HAK151" s="284"/>
      <c r="HAL151" s="284"/>
      <c r="HAM151" s="284"/>
      <c r="HAN151" s="284"/>
      <c r="HAO151" s="284"/>
      <c r="HAP151" s="284"/>
      <c r="HAQ151" s="284"/>
      <c r="HAR151" s="284"/>
      <c r="HAS151" s="284"/>
      <c r="HAT151" s="284"/>
      <c r="HAU151" s="284"/>
      <c r="HAV151" s="284"/>
      <c r="HAW151" s="284"/>
      <c r="HAX151" s="284"/>
      <c r="HAY151" s="284"/>
      <c r="HAZ151" s="284"/>
      <c r="HBA151" s="284"/>
      <c r="HBB151" s="284"/>
      <c r="HBC151" s="284"/>
      <c r="HBD151" s="284"/>
      <c r="HBE151" s="284"/>
      <c r="HBF151" s="284"/>
      <c r="HBG151" s="284"/>
      <c r="HBH151" s="284"/>
      <c r="HBI151" s="284"/>
      <c r="HBJ151" s="284"/>
      <c r="HBK151" s="284"/>
      <c r="HBL151" s="284"/>
      <c r="HBM151" s="284"/>
      <c r="HBN151" s="284"/>
      <c r="HBO151" s="284"/>
      <c r="HBP151" s="284"/>
      <c r="HBQ151" s="284"/>
      <c r="HBR151" s="284"/>
      <c r="HBS151" s="284"/>
      <c r="HBT151" s="284"/>
      <c r="HBU151" s="284"/>
      <c r="HBV151" s="284"/>
      <c r="HBW151" s="284"/>
      <c r="HBX151" s="284"/>
      <c r="HBY151" s="284"/>
      <c r="HBZ151" s="284"/>
      <c r="HCA151" s="284"/>
      <c r="HCB151" s="284"/>
      <c r="HCC151" s="284"/>
      <c r="HCD151" s="284"/>
      <c r="HCE151" s="284"/>
      <c r="HCF151" s="284"/>
      <c r="HCG151" s="284"/>
      <c r="HCH151" s="284"/>
      <c r="HCI151" s="284"/>
      <c r="HCJ151" s="284"/>
      <c r="HCK151" s="284"/>
      <c r="HCL151" s="284"/>
      <c r="HCM151" s="284"/>
      <c r="HCN151" s="284"/>
      <c r="HCO151" s="284"/>
      <c r="HCP151" s="284"/>
      <c r="HCQ151" s="284"/>
      <c r="HCR151" s="284"/>
      <c r="HCS151" s="284"/>
      <c r="HCT151" s="284"/>
      <c r="HCU151" s="284"/>
      <c r="HCV151" s="284"/>
      <c r="HCW151" s="284"/>
      <c r="HCX151" s="284"/>
      <c r="HCY151" s="284"/>
      <c r="HCZ151" s="284"/>
      <c r="HDA151" s="284"/>
      <c r="HDB151" s="284"/>
      <c r="HDC151" s="284"/>
      <c r="HDD151" s="284"/>
      <c r="HDE151" s="284"/>
      <c r="HDF151" s="284"/>
      <c r="HDG151" s="284"/>
      <c r="HDH151" s="284"/>
      <c r="HDI151" s="284"/>
      <c r="HDJ151" s="284"/>
      <c r="HDK151" s="284"/>
      <c r="HDL151" s="284"/>
      <c r="HDM151" s="284"/>
      <c r="HDN151" s="284"/>
      <c r="HDO151" s="284"/>
      <c r="HDP151" s="284"/>
      <c r="HDQ151" s="284"/>
      <c r="HDR151" s="284"/>
      <c r="HDS151" s="284"/>
      <c r="HDT151" s="284"/>
      <c r="HDU151" s="284"/>
      <c r="HDV151" s="284"/>
      <c r="HDW151" s="284"/>
      <c r="HDX151" s="284"/>
      <c r="HDY151" s="284"/>
      <c r="HDZ151" s="284"/>
      <c r="HEA151" s="284"/>
      <c r="HEB151" s="284"/>
      <c r="HEC151" s="284"/>
      <c r="HED151" s="284"/>
      <c r="HEE151" s="284"/>
      <c r="HEF151" s="284"/>
      <c r="HEG151" s="284"/>
      <c r="HEH151" s="284"/>
      <c r="HEI151" s="284"/>
      <c r="HEJ151" s="284"/>
      <c r="HEK151" s="284"/>
      <c r="HEL151" s="284"/>
      <c r="HEM151" s="284"/>
      <c r="HEN151" s="284"/>
      <c r="HEO151" s="284"/>
      <c r="HEP151" s="284"/>
      <c r="HEQ151" s="284"/>
      <c r="HER151" s="284"/>
      <c r="HES151" s="284"/>
      <c r="HET151" s="284"/>
      <c r="HEU151" s="284"/>
      <c r="HEV151" s="284"/>
      <c r="HEW151" s="284"/>
      <c r="HEX151" s="284"/>
      <c r="HEY151" s="284"/>
      <c r="HEZ151" s="284"/>
      <c r="HFA151" s="284"/>
      <c r="HFB151" s="284"/>
      <c r="HFC151" s="284"/>
      <c r="HFD151" s="284"/>
      <c r="HFE151" s="284"/>
      <c r="HFF151" s="284"/>
      <c r="HFG151" s="284"/>
      <c r="HFH151" s="284"/>
      <c r="HFI151" s="284"/>
      <c r="HFJ151" s="284"/>
      <c r="HFK151" s="284"/>
      <c r="HFL151" s="284"/>
      <c r="HFM151" s="284"/>
      <c r="HFN151" s="284"/>
      <c r="HFO151" s="284"/>
      <c r="HFP151" s="284"/>
      <c r="HFQ151" s="284"/>
      <c r="HFR151" s="284"/>
      <c r="HFS151" s="284"/>
      <c r="HFT151" s="284"/>
      <c r="HFU151" s="284"/>
      <c r="HFV151" s="284"/>
      <c r="HFW151" s="284"/>
      <c r="HFX151" s="284"/>
      <c r="HFY151" s="284"/>
      <c r="HFZ151" s="284"/>
      <c r="HGA151" s="284"/>
      <c r="HGB151" s="284"/>
      <c r="HGC151" s="284"/>
      <c r="HGD151" s="284"/>
      <c r="HGE151" s="284"/>
      <c r="HGF151" s="284"/>
      <c r="HGG151" s="284"/>
      <c r="HGH151" s="284"/>
      <c r="HGI151" s="284"/>
      <c r="HGJ151" s="284"/>
      <c r="HGK151" s="284"/>
      <c r="HGL151" s="284"/>
      <c r="HGM151" s="284"/>
      <c r="HGN151" s="284"/>
      <c r="HGO151" s="284"/>
      <c r="HGP151" s="284"/>
      <c r="HGQ151" s="284"/>
      <c r="HGR151" s="284"/>
      <c r="HGS151" s="284"/>
      <c r="HGT151" s="284"/>
      <c r="HGU151" s="284"/>
      <c r="HGV151" s="284"/>
      <c r="HGW151" s="284"/>
      <c r="HGX151" s="284"/>
      <c r="HGY151" s="284"/>
      <c r="HGZ151" s="284"/>
      <c r="HHA151" s="284"/>
      <c r="HHB151" s="284"/>
      <c r="HHC151" s="284"/>
      <c r="HHD151" s="284"/>
      <c r="HHE151" s="284"/>
      <c r="HHF151" s="284"/>
      <c r="HHG151" s="284"/>
      <c r="HHH151" s="284"/>
      <c r="HHI151" s="284"/>
      <c r="HHJ151" s="284"/>
      <c r="HHK151" s="284"/>
      <c r="HHL151" s="284"/>
      <c r="HHM151" s="284"/>
      <c r="HHN151" s="284"/>
      <c r="HHO151" s="284"/>
      <c r="HHP151" s="284"/>
      <c r="HHQ151" s="284"/>
      <c r="HHR151" s="284"/>
      <c r="HHS151" s="284"/>
      <c r="HHT151" s="284"/>
      <c r="HHU151" s="284"/>
      <c r="HHV151" s="284"/>
      <c r="HHW151" s="284"/>
      <c r="HHX151" s="284"/>
      <c r="HHY151" s="284"/>
      <c r="HHZ151" s="284"/>
      <c r="HIA151" s="284"/>
      <c r="HIB151" s="284"/>
      <c r="HIC151" s="284"/>
      <c r="HID151" s="284"/>
      <c r="HIE151" s="284"/>
      <c r="HIF151" s="284"/>
      <c r="HIG151" s="284"/>
      <c r="HIH151" s="284"/>
      <c r="HII151" s="284"/>
      <c r="HIJ151" s="284"/>
      <c r="HIK151" s="284"/>
      <c r="HIL151" s="284"/>
      <c r="HIM151" s="284"/>
      <c r="HIN151" s="284"/>
      <c r="HIO151" s="284"/>
      <c r="HIP151" s="284"/>
      <c r="HIQ151" s="284"/>
      <c r="HIR151" s="284"/>
      <c r="HIS151" s="284"/>
      <c r="HIT151" s="284"/>
      <c r="HIU151" s="284"/>
      <c r="HIV151" s="284"/>
      <c r="HIW151" s="284"/>
      <c r="HIX151" s="284"/>
      <c r="HIY151" s="284"/>
      <c r="HIZ151" s="284"/>
      <c r="HJA151" s="284"/>
      <c r="HJB151" s="284"/>
      <c r="HJC151" s="284"/>
      <c r="HJD151" s="284"/>
      <c r="HJE151" s="284"/>
      <c r="HJF151" s="284"/>
      <c r="HJG151" s="284"/>
      <c r="HJH151" s="284"/>
      <c r="HJI151" s="284"/>
      <c r="HJJ151" s="284"/>
      <c r="HJK151" s="284"/>
      <c r="HJL151" s="284"/>
      <c r="HJM151" s="284"/>
      <c r="HJN151" s="284"/>
      <c r="HJO151" s="284"/>
      <c r="HJP151" s="284"/>
      <c r="HJQ151" s="284"/>
      <c r="HJR151" s="284"/>
      <c r="HJS151" s="284"/>
      <c r="HJT151" s="284"/>
      <c r="HJU151" s="284"/>
      <c r="HJV151" s="284"/>
      <c r="HJW151" s="284"/>
      <c r="HJX151" s="284"/>
      <c r="HJY151" s="284"/>
      <c r="HJZ151" s="284"/>
      <c r="HKA151" s="284"/>
      <c r="HKB151" s="284"/>
      <c r="HKC151" s="284"/>
      <c r="HKD151" s="284"/>
      <c r="HKE151" s="284"/>
      <c r="HKF151" s="284"/>
      <c r="HKG151" s="284"/>
      <c r="HKH151" s="284"/>
      <c r="HKI151" s="284"/>
      <c r="HKJ151" s="284"/>
      <c r="HKK151" s="284"/>
      <c r="HKL151" s="284"/>
      <c r="HKM151" s="284"/>
      <c r="HKN151" s="284"/>
      <c r="HKO151" s="284"/>
      <c r="HKP151" s="284"/>
      <c r="HKQ151" s="284"/>
      <c r="HKR151" s="284"/>
      <c r="HKS151" s="284"/>
      <c r="HKT151" s="284"/>
      <c r="HKU151" s="284"/>
      <c r="HKV151" s="284"/>
      <c r="HKW151" s="284"/>
      <c r="HKX151" s="284"/>
      <c r="HKY151" s="284"/>
      <c r="HKZ151" s="284"/>
      <c r="HLA151" s="284"/>
      <c r="HLB151" s="284"/>
      <c r="HLC151" s="284"/>
      <c r="HLD151" s="284"/>
      <c r="HLE151" s="284"/>
      <c r="HLF151" s="284"/>
      <c r="HLG151" s="284"/>
      <c r="HLH151" s="284"/>
      <c r="HLI151" s="284"/>
      <c r="HLJ151" s="284"/>
      <c r="HLK151" s="284"/>
      <c r="HLL151" s="284"/>
      <c r="HLM151" s="284"/>
      <c r="HLN151" s="284"/>
      <c r="HLO151" s="284"/>
      <c r="HLP151" s="284"/>
      <c r="HLQ151" s="284"/>
      <c r="HLR151" s="284"/>
      <c r="HLS151" s="284"/>
      <c r="HLT151" s="284"/>
      <c r="HLU151" s="284"/>
      <c r="HLV151" s="284"/>
      <c r="HLW151" s="284"/>
      <c r="HLX151" s="284"/>
      <c r="HLY151" s="284"/>
      <c r="HLZ151" s="284"/>
      <c r="HMA151" s="284"/>
      <c r="HMB151" s="284"/>
      <c r="HMC151" s="284"/>
      <c r="HMD151" s="284"/>
      <c r="HME151" s="284"/>
      <c r="HMF151" s="284"/>
      <c r="HMG151" s="284"/>
      <c r="HMH151" s="284"/>
      <c r="HMI151" s="284"/>
      <c r="HMJ151" s="284"/>
      <c r="HMK151" s="284"/>
      <c r="HML151" s="284"/>
      <c r="HMM151" s="284"/>
      <c r="HMN151" s="284"/>
      <c r="HMO151" s="284"/>
      <c r="HMP151" s="284"/>
      <c r="HMQ151" s="284"/>
      <c r="HMR151" s="284"/>
      <c r="HMS151" s="284"/>
      <c r="HMT151" s="284"/>
      <c r="HMU151" s="284"/>
      <c r="HMV151" s="284"/>
      <c r="HMW151" s="284"/>
      <c r="HMX151" s="284"/>
      <c r="HMY151" s="284"/>
      <c r="HMZ151" s="284"/>
      <c r="HNA151" s="284"/>
      <c r="HNB151" s="284"/>
      <c r="HNC151" s="284"/>
      <c r="HND151" s="284"/>
      <c r="HNE151" s="284"/>
      <c r="HNF151" s="284"/>
      <c r="HNG151" s="284"/>
      <c r="HNH151" s="284"/>
      <c r="HNI151" s="284"/>
      <c r="HNJ151" s="284"/>
      <c r="HNK151" s="284"/>
      <c r="HNL151" s="284"/>
      <c r="HNM151" s="284"/>
      <c r="HNN151" s="284"/>
      <c r="HNO151" s="284"/>
      <c r="HNP151" s="284"/>
      <c r="HNQ151" s="284"/>
      <c r="HNR151" s="284"/>
      <c r="HNS151" s="284"/>
      <c r="HNT151" s="284"/>
      <c r="HNU151" s="284"/>
      <c r="HNV151" s="284"/>
      <c r="HNW151" s="284"/>
      <c r="HNX151" s="284"/>
      <c r="HNY151" s="284"/>
      <c r="HNZ151" s="284"/>
      <c r="HOA151" s="284"/>
      <c r="HOB151" s="284"/>
      <c r="HOC151" s="284"/>
      <c r="HOD151" s="284"/>
      <c r="HOE151" s="284"/>
      <c r="HOF151" s="284"/>
      <c r="HOG151" s="284"/>
      <c r="HOH151" s="284"/>
      <c r="HOI151" s="284"/>
      <c r="HOJ151" s="284"/>
      <c r="HOK151" s="284"/>
      <c r="HOL151" s="284"/>
      <c r="HOM151" s="284"/>
      <c r="HON151" s="284"/>
      <c r="HOO151" s="284"/>
      <c r="HOP151" s="284"/>
      <c r="HOQ151" s="284"/>
      <c r="HOR151" s="284"/>
      <c r="HOS151" s="284"/>
      <c r="HOT151" s="284"/>
      <c r="HOU151" s="284"/>
      <c r="HOV151" s="284"/>
      <c r="HOW151" s="284"/>
      <c r="HOX151" s="284"/>
      <c r="HOY151" s="284"/>
      <c r="HOZ151" s="284"/>
      <c r="HPA151" s="284"/>
      <c r="HPB151" s="284"/>
      <c r="HPC151" s="284"/>
      <c r="HPD151" s="284"/>
      <c r="HPE151" s="284"/>
      <c r="HPF151" s="284"/>
      <c r="HPG151" s="284"/>
      <c r="HPH151" s="284"/>
      <c r="HPI151" s="284"/>
      <c r="HPJ151" s="284"/>
      <c r="HPK151" s="284"/>
      <c r="HPL151" s="284"/>
      <c r="HPM151" s="284"/>
      <c r="HPN151" s="284"/>
      <c r="HPO151" s="284"/>
      <c r="HPP151" s="284"/>
      <c r="HPQ151" s="284"/>
      <c r="HPR151" s="284"/>
      <c r="HPS151" s="284"/>
      <c r="HPT151" s="284"/>
      <c r="HPU151" s="284"/>
      <c r="HPV151" s="284"/>
      <c r="HPW151" s="284"/>
      <c r="HPX151" s="284"/>
      <c r="HPY151" s="284"/>
      <c r="HPZ151" s="284"/>
      <c r="HQA151" s="284"/>
      <c r="HQB151" s="284"/>
      <c r="HQC151" s="284"/>
      <c r="HQD151" s="284"/>
      <c r="HQE151" s="284"/>
      <c r="HQF151" s="284"/>
      <c r="HQG151" s="284"/>
      <c r="HQH151" s="284"/>
      <c r="HQI151" s="284"/>
      <c r="HQJ151" s="284"/>
      <c r="HQK151" s="284"/>
      <c r="HQL151" s="284"/>
      <c r="HQM151" s="284"/>
      <c r="HQN151" s="284"/>
      <c r="HQO151" s="284"/>
      <c r="HQP151" s="284"/>
      <c r="HQQ151" s="284"/>
      <c r="HQR151" s="284"/>
      <c r="HQS151" s="284"/>
      <c r="HQT151" s="284"/>
      <c r="HQU151" s="284"/>
      <c r="HQV151" s="284"/>
      <c r="HQW151" s="284"/>
      <c r="HQX151" s="284"/>
      <c r="HQY151" s="284"/>
      <c r="HQZ151" s="284"/>
      <c r="HRA151" s="284"/>
      <c r="HRB151" s="284"/>
      <c r="HRC151" s="284"/>
      <c r="HRD151" s="284"/>
      <c r="HRE151" s="284"/>
      <c r="HRF151" s="284"/>
      <c r="HRG151" s="284"/>
      <c r="HRH151" s="284"/>
      <c r="HRI151" s="284"/>
      <c r="HRJ151" s="284"/>
      <c r="HRK151" s="284"/>
      <c r="HRL151" s="284"/>
      <c r="HRM151" s="284"/>
      <c r="HRN151" s="284"/>
      <c r="HRO151" s="284"/>
      <c r="HRP151" s="284"/>
      <c r="HRQ151" s="284"/>
      <c r="HRR151" s="284"/>
      <c r="HRS151" s="284"/>
      <c r="HRT151" s="284"/>
      <c r="HRU151" s="284"/>
      <c r="HRV151" s="284"/>
      <c r="HRW151" s="284"/>
      <c r="HRX151" s="284"/>
      <c r="HRY151" s="284"/>
      <c r="HRZ151" s="284"/>
      <c r="HSA151" s="284"/>
      <c r="HSB151" s="284"/>
      <c r="HSC151" s="284"/>
      <c r="HSD151" s="284"/>
      <c r="HSE151" s="284"/>
      <c r="HSF151" s="284"/>
      <c r="HSG151" s="284"/>
      <c r="HSH151" s="284"/>
      <c r="HSI151" s="284"/>
      <c r="HSJ151" s="284"/>
      <c r="HSK151" s="284"/>
      <c r="HSL151" s="284"/>
      <c r="HSM151" s="284"/>
      <c r="HSN151" s="284"/>
      <c r="HSO151" s="284"/>
      <c r="HSP151" s="284"/>
      <c r="HSQ151" s="284"/>
      <c r="HSR151" s="284"/>
      <c r="HSS151" s="284"/>
      <c r="HST151" s="284"/>
      <c r="HSU151" s="284"/>
      <c r="HSV151" s="284"/>
      <c r="HSW151" s="284"/>
      <c r="HSX151" s="284"/>
      <c r="HSY151" s="284"/>
      <c r="HSZ151" s="284"/>
      <c r="HTA151" s="284"/>
      <c r="HTB151" s="284"/>
      <c r="HTC151" s="284"/>
      <c r="HTD151" s="284"/>
      <c r="HTE151" s="284"/>
      <c r="HTF151" s="284"/>
      <c r="HTG151" s="284"/>
      <c r="HTH151" s="284"/>
      <c r="HTI151" s="284"/>
      <c r="HTJ151" s="284"/>
      <c r="HTK151" s="284"/>
      <c r="HTL151" s="284"/>
      <c r="HTM151" s="284"/>
      <c r="HTN151" s="284"/>
      <c r="HTO151" s="284"/>
      <c r="HTP151" s="284"/>
      <c r="HTQ151" s="284"/>
      <c r="HTR151" s="284"/>
      <c r="HTS151" s="284"/>
      <c r="HTT151" s="284"/>
      <c r="HTU151" s="284"/>
      <c r="HTV151" s="284"/>
      <c r="HTW151" s="284"/>
      <c r="HTX151" s="284"/>
      <c r="HTY151" s="284"/>
      <c r="HTZ151" s="284"/>
      <c r="HUA151" s="284"/>
      <c r="HUB151" s="284"/>
      <c r="HUC151" s="284"/>
      <c r="HUD151" s="284"/>
      <c r="HUE151" s="284"/>
      <c r="HUF151" s="284"/>
      <c r="HUG151" s="284"/>
      <c r="HUH151" s="284"/>
      <c r="HUI151" s="284"/>
      <c r="HUJ151" s="284"/>
      <c r="HUK151" s="284"/>
      <c r="HUL151" s="284"/>
      <c r="HUM151" s="284"/>
      <c r="HUN151" s="284"/>
      <c r="HUO151" s="284"/>
      <c r="HUP151" s="284"/>
      <c r="HUQ151" s="284"/>
      <c r="HUR151" s="284"/>
      <c r="HUS151" s="284"/>
      <c r="HUT151" s="284"/>
      <c r="HUU151" s="284"/>
      <c r="HUV151" s="284"/>
      <c r="HUW151" s="284"/>
      <c r="HUX151" s="284"/>
      <c r="HUY151" s="284"/>
      <c r="HUZ151" s="284"/>
      <c r="HVA151" s="284"/>
      <c r="HVB151" s="284"/>
      <c r="HVC151" s="284"/>
      <c r="HVD151" s="284"/>
      <c r="HVE151" s="284"/>
      <c r="HVF151" s="284"/>
      <c r="HVG151" s="284"/>
      <c r="HVH151" s="284"/>
      <c r="HVI151" s="284"/>
      <c r="HVJ151" s="284"/>
      <c r="HVK151" s="284"/>
      <c r="HVL151" s="284"/>
      <c r="HVM151" s="284"/>
      <c r="HVN151" s="284"/>
      <c r="HVO151" s="284"/>
      <c r="HVP151" s="284"/>
      <c r="HVQ151" s="284"/>
      <c r="HVR151" s="284"/>
      <c r="HVS151" s="284"/>
      <c r="HVT151" s="284"/>
      <c r="HVU151" s="284"/>
      <c r="HVV151" s="284"/>
      <c r="HVW151" s="284"/>
      <c r="HVX151" s="284"/>
      <c r="HVY151" s="284"/>
      <c r="HVZ151" s="284"/>
      <c r="HWA151" s="284"/>
      <c r="HWB151" s="284"/>
      <c r="HWC151" s="284"/>
      <c r="HWD151" s="284"/>
      <c r="HWE151" s="284"/>
      <c r="HWF151" s="284"/>
      <c r="HWG151" s="284"/>
      <c r="HWH151" s="284"/>
      <c r="HWI151" s="284"/>
      <c r="HWJ151" s="284"/>
      <c r="HWK151" s="284"/>
      <c r="HWL151" s="284"/>
      <c r="HWM151" s="284"/>
      <c r="HWN151" s="284"/>
      <c r="HWO151" s="284"/>
      <c r="HWP151" s="284"/>
      <c r="HWQ151" s="284"/>
      <c r="HWR151" s="284"/>
      <c r="HWS151" s="284"/>
      <c r="HWT151" s="284"/>
      <c r="HWU151" s="284"/>
      <c r="HWV151" s="284"/>
      <c r="HWW151" s="284"/>
      <c r="HWX151" s="284"/>
      <c r="HWY151" s="284"/>
      <c r="HWZ151" s="284"/>
      <c r="HXA151" s="284"/>
      <c r="HXB151" s="284"/>
      <c r="HXC151" s="284"/>
      <c r="HXD151" s="284"/>
      <c r="HXE151" s="284"/>
      <c r="HXF151" s="284"/>
      <c r="HXG151" s="284"/>
      <c r="HXH151" s="284"/>
      <c r="HXI151" s="284"/>
      <c r="HXJ151" s="284"/>
      <c r="HXK151" s="284"/>
      <c r="HXL151" s="284"/>
      <c r="HXM151" s="284"/>
      <c r="HXN151" s="284"/>
      <c r="HXO151" s="284"/>
      <c r="HXP151" s="284"/>
      <c r="HXQ151" s="284"/>
      <c r="HXR151" s="284"/>
      <c r="HXS151" s="284"/>
      <c r="HXT151" s="284"/>
      <c r="HXU151" s="284"/>
      <c r="HXV151" s="284"/>
      <c r="HXW151" s="284"/>
      <c r="HXX151" s="284"/>
      <c r="HXY151" s="284"/>
      <c r="HXZ151" s="284"/>
      <c r="HYA151" s="284"/>
      <c r="HYB151" s="284"/>
      <c r="HYC151" s="284"/>
      <c r="HYD151" s="284"/>
      <c r="HYE151" s="284"/>
      <c r="HYF151" s="284"/>
      <c r="HYG151" s="284"/>
      <c r="HYH151" s="284"/>
      <c r="HYI151" s="284"/>
      <c r="HYJ151" s="284"/>
      <c r="HYK151" s="284"/>
      <c r="HYL151" s="284"/>
      <c r="HYM151" s="284"/>
      <c r="HYN151" s="284"/>
      <c r="HYO151" s="284"/>
      <c r="HYP151" s="284"/>
      <c r="HYQ151" s="284"/>
      <c r="HYR151" s="284"/>
      <c r="HYS151" s="284"/>
      <c r="HYT151" s="284"/>
      <c r="HYU151" s="284"/>
      <c r="HYV151" s="284"/>
      <c r="HYW151" s="284"/>
      <c r="HYX151" s="284"/>
      <c r="HYY151" s="284"/>
      <c r="HYZ151" s="284"/>
      <c r="HZA151" s="284"/>
      <c r="HZB151" s="284"/>
      <c r="HZC151" s="284"/>
      <c r="HZD151" s="284"/>
      <c r="HZE151" s="284"/>
      <c r="HZF151" s="284"/>
      <c r="HZG151" s="284"/>
      <c r="HZH151" s="284"/>
      <c r="HZI151" s="284"/>
      <c r="HZJ151" s="284"/>
      <c r="HZK151" s="284"/>
      <c r="HZL151" s="284"/>
      <c r="HZM151" s="284"/>
      <c r="HZN151" s="284"/>
      <c r="HZO151" s="284"/>
      <c r="HZP151" s="284"/>
      <c r="HZQ151" s="284"/>
      <c r="HZR151" s="284"/>
      <c r="HZS151" s="284"/>
      <c r="HZT151" s="284"/>
      <c r="HZU151" s="284"/>
      <c r="HZV151" s="284"/>
      <c r="HZW151" s="284"/>
      <c r="HZX151" s="284"/>
      <c r="HZY151" s="284"/>
      <c r="HZZ151" s="284"/>
      <c r="IAA151" s="284"/>
      <c r="IAB151" s="284"/>
      <c r="IAC151" s="284"/>
      <c r="IAD151" s="284"/>
      <c r="IAE151" s="284"/>
      <c r="IAF151" s="284"/>
      <c r="IAG151" s="284"/>
      <c r="IAH151" s="284"/>
      <c r="IAI151" s="284"/>
      <c r="IAJ151" s="284"/>
      <c r="IAK151" s="284"/>
      <c r="IAL151" s="284"/>
      <c r="IAM151" s="284"/>
      <c r="IAN151" s="284"/>
      <c r="IAO151" s="284"/>
      <c r="IAP151" s="284"/>
      <c r="IAQ151" s="284"/>
      <c r="IAR151" s="284"/>
      <c r="IAS151" s="284"/>
      <c r="IAT151" s="284"/>
      <c r="IAU151" s="284"/>
      <c r="IAV151" s="284"/>
      <c r="IAW151" s="284"/>
      <c r="IAX151" s="284"/>
      <c r="IAY151" s="284"/>
      <c r="IAZ151" s="284"/>
      <c r="IBA151" s="284"/>
      <c r="IBB151" s="284"/>
      <c r="IBC151" s="284"/>
      <c r="IBD151" s="284"/>
      <c r="IBE151" s="284"/>
      <c r="IBF151" s="284"/>
      <c r="IBG151" s="284"/>
      <c r="IBH151" s="284"/>
      <c r="IBI151" s="284"/>
      <c r="IBJ151" s="284"/>
      <c r="IBK151" s="284"/>
      <c r="IBL151" s="284"/>
      <c r="IBM151" s="284"/>
      <c r="IBN151" s="284"/>
      <c r="IBO151" s="284"/>
      <c r="IBP151" s="284"/>
      <c r="IBQ151" s="284"/>
      <c r="IBR151" s="284"/>
      <c r="IBS151" s="284"/>
      <c r="IBT151" s="284"/>
      <c r="IBU151" s="284"/>
      <c r="IBV151" s="284"/>
      <c r="IBW151" s="284"/>
      <c r="IBX151" s="284"/>
      <c r="IBY151" s="284"/>
      <c r="IBZ151" s="284"/>
      <c r="ICA151" s="284"/>
      <c r="ICB151" s="284"/>
      <c r="ICC151" s="284"/>
      <c r="ICD151" s="284"/>
      <c r="ICE151" s="284"/>
      <c r="ICF151" s="284"/>
      <c r="ICG151" s="284"/>
      <c r="ICH151" s="284"/>
      <c r="ICI151" s="284"/>
      <c r="ICJ151" s="284"/>
      <c r="ICK151" s="284"/>
      <c r="ICL151" s="284"/>
      <c r="ICM151" s="284"/>
      <c r="ICN151" s="284"/>
      <c r="ICO151" s="284"/>
      <c r="ICP151" s="284"/>
      <c r="ICQ151" s="284"/>
      <c r="ICR151" s="284"/>
      <c r="ICS151" s="284"/>
      <c r="ICT151" s="284"/>
      <c r="ICU151" s="284"/>
      <c r="ICV151" s="284"/>
      <c r="ICW151" s="284"/>
      <c r="ICX151" s="284"/>
      <c r="ICY151" s="284"/>
      <c r="ICZ151" s="284"/>
      <c r="IDA151" s="284"/>
      <c r="IDB151" s="284"/>
      <c r="IDC151" s="284"/>
      <c r="IDD151" s="284"/>
      <c r="IDE151" s="284"/>
      <c r="IDF151" s="284"/>
      <c r="IDG151" s="284"/>
      <c r="IDH151" s="284"/>
      <c r="IDI151" s="284"/>
      <c r="IDJ151" s="284"/>
      <c r="IDK151" s="284"/>
      <c r="IDL151" s="284"/>
      <c r="IDM151" s="284"/>
      <c r="IDN151" s="284"/>
      <c r="IDO151" s="284"/>
      <c r="IDP151" s="284"/>
      <c r="IDQ151" s="284"/>
      <c r="IDR151" s="284"/>
      <c r="IDS151" s="284"/>
      <c r="IDT151" s="284"/>
      <c r="IDU151" s="284"/>
      <c r="IDV151" s="284"/>
      <c r="IDW151" s="284"/>
      <c r="IDX151" s="284"/>
      <c r="IDY151" s="284"/>
      <c r="IDZ151" s="284"/>
      <c r="IEA151" s="284"/>
      <c r="IEB151" s="284"/>
      <c r="IEC151" s="284"/>
      <c r="IED151" s="284"/>
      <c r="IEE151" s="284"/>
      <c r="IEF151" s="284"/>
      <c r="IEG151" s="284"/>
      <c r="IEH151" s="284"/>
      <c r="IEI151" s="284"/>
      <c r="IEJ151" s="284"/>
      <c r="IEK151" s="284"/>
      <c r="IEL151" s="284"/>
      <c r="IEM151" s="284"/>
      <c r="IEN151" s="284"/>
      <c r="IEO151" s="284"/>
      <c r="IEP151" s="284"/>
      <c r="IEQ151" s="284"/>
      <c r="IER151" s="284"/>
      <c r="IES151" s="284"/>
      <c r="IET151" s="284"/>
      <c r="IEU151" s="284"/>
      <c r="IEV151" s="284"/>
      <c r="IEW151" s="284"/>
      <c r="IEX151" s="284"/>
      <c r="IEY151" s="284"/>
      <c r="IEZ151" s="284"/>
      <c r="IFA151" s="284"/>
      <c r="IFB151" s="284"/>
      <c r="IFC151" s="284"/>
      <c r="IFD151" s="284"/>
      <c r="IFE151" s="284"/>
      <c r="IFF151" s="284"/>
      <c r="IFG151" s="284"/>
      <c r="IFH151" s="284"/>
      <c r="IFI151" s="284"/>
      <c r="IFJ151" s="284"/>
      <c r="IFK151" s="284"/>
      <c r="IFL151" s="284"/>
      <c r="IFM151" s="284"/>
      <c r="IFN151" s="284"/>
      <c r="IFO151" s="284"/>
      <c r="IFP151" s="284"/>
      <c r="IFQ151" s="284"/>
      <c r="IFR151" s="284"/>
      <c r="IFS151" s="284"/>
      <c r="IFT151" s="284"/>
      <c r="IFU151" s="284"/>
      <c r="IFV151" s="284"/>
      <c r="IFW151" s="284"/>
      <c r="IFX151" s="284"/>
      <c r="IFY151" s="284"/>
      <c r="IFZ151" s="284"/>
      <c r="IGA151" s="284"/>
      <c r="IGB151" s="284"/>
      <c r="IGC151" s="284"/>
      <c r="IGD151" s="284"/>
      <c r="IGE151" s="284"/>
      <c r="IGF151" s="284"/>
      <c r="IGG151" s="284"/>
      <c r="IGH151" s="284"/>
      <c r="IGI151" s="284"/>
      <c r="IGJ151" s="284"/>
      <c r="IGK151" s="284"/>
      <c r="IGL151" s="284"/>
      <c r="IGM151" s="284"/>
      <c r="IGN151" s="284"/>
      <c r="IGO151" s="284"/>
      <c r="IGP151" s="284"/>
      <c r="IGQ151" s="284"/>
      <c r="IGR151" s="284"/>
      <c r="IGS151" s="284"/>
      <c r="IGT151" s="284"/>
      <c r="IGU151" s="284"/>
      <c r="IGV151" s="284"/>
      <c r="IGW151" s="284"/>
      <c r="IGX151" s="284"/>
      <c r="IGY151" s="284"/>
      <c r="IGZ151" s="284"/>
      <c r="IHA151" s="284"/>
      <c r="IHB151" s="284"/>
      <c r="IHC151" s="284"/>
      <c r="IHD151" s="284"/>
      <c r="IHE151" s="284"/>
      <c r="IHF151" s="284"/>
      <c r="IHG151" s="284"/>
      <c r="IHH151" s="284"/>
      <c r="IHI151" s="284"/>
      <c r="IHJ151" s="284"/>
      <c r="IHK151" s="284"/>
      <c r="IHL151" s="284"/>
      <c r="IHM151" s="284"/>
      <c r="IHN151" s="284"/>
      <c r="IHO151" s="284"/>
      <c r="IHP151" s="284"/>
      <c r="IHQ151" s="284"/>
      <c r="IHR151" s="284"/>
      <c r="IHS151" s="284"/>
      <c r="IHT151" s="284"/>
      <c r="IHU151" s="284"/>
      <c r="IHV151" s="284"/>
      <c r="IHW151" s="284"/>
      <c r="IHX151" s="284"/>
      <c r="IHY151" s="284"/>
      <c r="IHZ151" s="284"/>
      <c r="IIA151" s="284"/>
      <c r="IIB151" s="284"/>
      <c r="IIC151" s="284"/>
      <c r="IID151" s="284"/>
      <c r="IIE151" s="284"/>
      <c r="IIF151" s="284"/>
      <c r="IIG151" s="284"/>
      <c r="IIH151" s="284"/>
      <c r="III151" s="284"/>
      <c r="IIJ151" s="284"/>
      <c r="IIK151" s="284"/>
      <c r="IIL151" s="284"/>
      <c r="IIM151" s="284"/>
      <c r="IIN151" s="284"/>
      <c r="IIO151" s="284"/>
      <c r="IIP151" s="284"/>
      <c r="IIQ151" s="284"/>
      <c r="IIR151" s="284"/>
      <c r="IIS151" s="284"/>
      <c r="IIT151" s="284"/>
      <c r="IIU151" s="284"/>
      <c r="IIV151" s="284"/>
      <c r="IIW151" s="284"/>
      <c r="IIX151" s="284"/>
      <c r="IIY151" s="284"/>
      <c r="IIZ151" s="284"/>
      <c r="IJA151" s="284"/>
      <c r="IJB151" s="284"/>
      <c r="IJC151" s="284"/>
      <c r="IJD151" s="284"/>
      <c r="IJE151" s="284"/>
      <c r="IJF151" s="284"/>
      <c r="IJG151" s="284"/>
      <c r="IJH151" s="284"/>
      <c r="IJI151" s="284"/>
      <c r="IJJ151" s="284"/>
      <c r="IJK151" s="284"/>
      <c r="IJL151" s="284"/>
      <c r="IJM151" s="284"/>
      <c r="IJN151" s="284"/>
      <c r="IJO151" s="284"/>
      <c r="IJP151" s="284"/>
      <c r="IJQ151" s="284"/>
      <c r="IJR151" s="284"/>
      <c r="IJS151" s="284"/>
      <c r="IJT151" s="284"/>
      <c r="IJU151" s="284"/>
      <c r="IJV151" s="284"/>
      <c r="IJW151" s="284"/>
      <c r="IJX151" s="284"/>
      <c r="IJY151" s="284"/>
      <c r="IJZ151" s="284"/>
      <c r="IKA151" s="284"/>
      <c r="IKB151" s="284"/>
      <c r="IKC151" s="284"/>
      <c r="IKD151" s="284"/>
      <c r="IKE151" s="284"/>
      <c r="IKF151" s="284"/>
      <c r="IKG151" s="284"/>
      <c r="IKH151" s="284"/>
      <c r="IKI151" s="284"/>
      <c r="IKJ151" s="284"/>
      <c r="IKK151" s="284"/>
      <c r="IKL151" s="284"/>
      <c r="IKM151" s="284"/>
      <c r="IKN151" s="284"/>
      <c r="IKO151" s="284"/>
      <c r="IKP151" s="284"/>
      <c r="IKQ151" s="284"/>
      <c r="IKR151" s="284"/>
      <c r="IKS151" s="284"/>
      <c r="IKT151" s="284"/>
      <c r="IKU151" s="284"/>
      <c r="IKV151" s="284"/>
      <c r="IKW151" s="284"/>
      <c r="IKX151" s="284"/>
      <c r="IKY151" s="284"/>
      <c r="IKZ151" s="284"/>
      <c r="ILA151" s="284"/>
      <c r="ILB151" s="284"/>
      <c r="ILC151" s="284"/>
      <c r="ILD151" s="284"/>
      <c r="ILE151" s="284"/>
      <c r="ILF151" s="284"/>
      <c r="ILG151" s="284"/>
      <c r="ILH151" s="284"/>
      <c r="ILI151" s="284"/>
      <c r="ILJ151" s="284"/>
      <c r="ILK151" s="284"/>
      <c r="ILL151" s="284"/>
      <c r="ILM151" s="284"/>
      <c r="ILN151" s="284"/>
      <c r="ILO151" s="284"/>
      <c r="ILP151" s="284"/>
      <c r="ILQ151" s="284"/>
      <c r="ILR151" s="284"/>
      <c r="ILS151" s="284"/>
      <c r="ILT151" s="284"/>
      <c r="ILU151" s="284"/>
      <c r="ILV151" s="284"/>
      <c r="ILW151" s="284"/>
      <c r="ILX151" s="284"/>
      <c r="ILY151" s="284"/>
      <c r="ILZ151" s="284"/>
      <c r="IMA151" s="284"/>
      <c r="IMB151" s="284"/>
      <c r="IMC151" s="284"/>
      <c r="IMD151" s="284"/>
      <c r="IME151" s="284"/>
      <c r="IMF151" s="284"/>
      <c r="IMG151" s="284"/>
      <c r="IMH151" s="284"/>
      <c r="IMI151" s="284"/>
      <c r="IMJ151" s="284"/>
      <c r="IMK151" s="284"/>
      <c r="IML151" s="284"/>
      <c r="IMM151" s="284"/>
      <c r="IMN151" s="284"/>
      <c r="IMO151" s="284"/>
      <c r="IMP151" s="284"/>
      <c r="IMQ151" s="284"/>
      <c r="IMR151" s="284"/>
      <c r="IMS151" s="284"/>
      <c r="IMT151" s="284"/>
      <c r="IMU151" s="284"/>
      <c r="IMV151" s="284"/>
      <c r="IMW151" s="284"/>
      <c r="IMX151" s="284"/>
      <c r="IMY151" s="284"/>
      <c r="IMZ151" s="284"/>
      <c r="INA151" s="284"/>
      <c r="INB151" s="284"/>
      <c r="INC151" s="284"/>
      <c r="IND151" s="284"/>
      <c r="INE151" s="284"/>
      <c r="INF151" s="284"/>
      <c r="ING151" s="284"/>
      <c r="INH151" s="284"/>
      <c r="INI151" s="284"/>
      <c r="INJ151" s="284"/>
      <c r="INK151" s="284"/>
      <c r="INL151" s="284"/>
      <c r="INM151" s="284"/>
      <c r="INN151" s="284"/>
      <c r="INO151" s="284"/>
      <c r="INP151" s="284"/>
      <c r="INQ151" s="284"/>
      <c r="INR151" s="284"/>
      <c r="INS151" s="284"/>
      <c r="INT151" s="284"/>
      <c r="INU151" s="284"/>
      <c r="INV151" s="284"/>
      <c r="INW151" s="284"/>
      <c r="INX151" s="284"/>
      <c r="INY151" s="284"/>
      <c r="INZ151" s="284"/>
      <c r="IOA151" s="284"/>
      <c r="IOB151" s="284"/>
      <c r="IOC151" s="284"/>
      <c r="IOD151" s="284"/>
      <c r="IOE151" s="284"/>
      <c r="IOF151" s="284"/>
      <c r="IOG151" s="284"/>
      <c r="IOH151" s="284"/>
      <c r="IOI151" s="284"/>
      <c r="IOJ151" s="284"/>
      <c r="IOK151" s="284"/>
      <c r="IOL151" s="284"/>
      <c r="IOM151" s="284"/>
      <c r="ION151" s="284"/>
      <c r="IOO151" s="284"/>
      <c r="IOP151" s="284"/>
      <c r="IOQ151" s="284"/>
      <c r="IOR151" s="284"/>
      <c r="IOS151" s="284"/>
      <c r="IOT151" s="284"/>
      <c r="IOU151" s="284"/>
      <c r="IOV151" s="284"/>
      <c r="IOW151" s="284"/>
      <c r="IOX151" s="284"/>
      <c r="IOY151" s="284"/>
      <c r="IOZ151" s="284"/>
      <c r="IPA151" s="284"/>
      <c r="IPB151" s="284"/>
      <c r="IPC151" s="284"/>
      <c r="IPD151" s="284"/>
      <c r="IPE151" s="284"/>
      <c r="IPF151" s="284"/>
      <c r="IPG151" s="284"/>
      <c r="IPH151" s="284"/>
      <c r="IPI151" s="284"/>
      <c r="IPJ151" s="284"/>
      <c r="IPK151" s="284"/>
      <c r="IPL151" s="284"/>
      <c r="IPM151" s="284"/>
      <c r="IPN151" s="284"/>
      <c r="IPO151" s="284"/>
      <c r="IPP151" s="284"/>
      <c r="IPQ151" s="284"/>
      <c r="IPR151" s="284"/>
      <c r="IPS151" s="284"/>
      <c r="IPT151" s="284"/>
      <c r="IPU151" s="284"/>
      <c r="IPV151" s="284"/>
      <c r="IPW151" s="284"/>
      <c r="IPX151" s="284"/>
      <c r="IPY151" s="284"/>
      <c r="IPZ151" s="284"/>
      <c r="IQA151" s="284"/>
      <c r="IQB151" s="284"/>
      <c r="IQC151" s="284"/>
      <c r="IQD151" s="284"/>
      <c r="IQE151" s="284"/>
      <c r="IQF151" s="284"/>
      <c r="IQG151" s="284"/>
      <c r="IQH151" s="284"/>
      <c r="IQI151" s="284"/>
      <c r="IQJ151" s="284"/>
      <c r="IQK151" s="284"/>
      <c r="IQL151" s="284"/>
      <c r="IQM151" s="284"/>
      <c r="IQN151" s="284"/>
      <c r="IQO151" s="284"/>
      <c r="IQP151" s="284"/>
      <c r="IQQ151" s="284"/>
      <c r="IQR151" s="284"/>
      <c r="IQS151" s="284"/>
      <c r="IQT151" s="284"/>
      <c r="IQU151" s="284"/>
      <c r="IQV151" s="284"/>
      <c r="IQW151" s="284"/>
      <c r="IQX151" s="284"/>
      <c r="IQY151" s="284"/>
      <c r="IQZ151" s="284"/>
      <c r="IRA151" s="284"/>
      <c r="IRB151" s="284"/>
      <c r="IRC151" s="284"/>
      <c r="IRD151" s="284"/>
      <c r="IRE151" s="284"/>
      <c r="IRF151" s="284"/>
      <c r="IRG151" s="284"/>
      <c r="IRH151" s="284"/>
      <c r="IRI151" s="284"/>
      <c r="IRJ151" s="284"/>
      <c r="IRK151" s="284"/>
      <c r="IRL151" s="284"/>
      <c r="IRM151" s="284"/>
      <c r="IRN151" s="284"/>
      <c r="IRO151" s="284"/>
      <c r="IRP151" s="284"/>
      <c r="IRQ151" s="284"/>
      <c r="IRR151" s="284"/>
      <c r="IRS151" s="284"/>
      <c r="IRT151" s="284"/>
      <c r="IRU151" s="284"/>
      <c r="IRV151" s="284"/>
      <c r="IRW151" s="284"/>
      <c r="IRX151" s="284"/>
      <c r="IRY151" s="284"/>
      <c r="IRZ151" s="284"/>
      <c r="ISA151" s="284"/>
      <c r="ISB151" s="284"/>
      <c r="ISC151" s="284"/>
      <c r="ISD151" s="284"/>
      <c r="ISE151" s="284"/>
      <c r="ISF151" s="284"/>
      <c r="ISG151" s="284"/>
      <c r="ISH151" s="284"/>
      <c r="ISI151" s="284"/>
      <c r="ISJ151" s="284"/>
      <c r="ISK151" s="284"/>
      <c r="ISL151" s="284"/>
      <c r="ISM151" s="284"/>
      <c r="ISN151" s="284"/>
      <c r="ISO151" s="284"/>
      <c r="ISP151" s="284"/>
      <c r="ISQ151" s="284"/>
      <c r="ISR151" s="284"/>
      <c r="ISS151" s="284"/>
      <c r="IST151" s="284"/>
      <c r="ISU151" s="284"/>
      <c r="ISV151" s="284"/>
      <c r="ISW151" s="284"/>
      <c r="ISX151" s="284"/>
      <c r="ISY151" s="284"/>
      <c r="ISZ151" s="284"/>
      <c r="ITA151" s="284"/>
      <c r="ITB151" s="284"/>
      <c r="ITC151" s="284"/>
      <c r="ITD151" s="284"/>
      <c r="ITE151" s="284"/>
      <c r="ITF151" s="284"/>
      <c r="ITG151" s="284"/>
      <c r="ITH151" s="284"/>
      <c r="ITI151" s="284"/>
      <c r="ITJ151" s="284"/>
      <c r="ITK151" s="284"/>
      <c r="ITL151" s="284"/>
      <c r="ITM151" s="284"/>
      <c r="ITN151" s="284"/>
      <c r="ITO151" s="284"/>
      <c r="ITP151" s="284"/>
      <c r="ITQ151" s="284"/>
      <c r="ITR151" s="284"/>
      <c r="ITS151" s="284"/>
      <c r="ITT151" s="284"/>
      <c r="ITU151" s="284"/>
      <c r="ITV151" s="284"/>
      <c r="ITW151" s="284"/>
      <c r="ITX151" s="284"/>
      <c r="ITY151" s="284"/>
      <c r="ITZ151" s="284"/>
      <c r="IUA151" s="284"/>
      <c r="IUB151" s="284"/>
      <c r="IUC151" s="284"/>
      <c r="IUD151" s="284"/>
      <c r="IUE151" s="284"/>
      <c r="IUF151" s="284"/>
      <c r="IUG151" s="284"/>
      <c r="IUH151" s="284"/>
      <c r="IUI151" s="284"/>
      <c r="IUJ151" s="284"/>
      <c r="IUK151" s="284"/>
      <c r="IUL151" s="284"/>
      <c r="IUM151" s="284"/>
      <c r="IUN151" s="284"/>
      <c r="IUO151" s="284"/>
      <c r="IUP151" s="284"/>
      <c r="IUQ151" s="284"/>
      <c r="IUR151" s="284"/>
      <c r="IUS151" s="284"/>
      <c r="IUT151" s="284"/>
      <c r="IUU151" s="284"/>
      <c r="IUV151" s="284"/>
      <c r="IUW151" s="284"/>
      <c r="IUX151" s="284"/>
      <c r="IUY151" s="284"/>
      <c r="IUZ151" s="284"/>
      <c r="IVA151" s="284"/>
      <c r="IVB151" s="284"/>
      <c r="IVC151" s="284"/>
      <c r="IVD151" s="284"/>
      <c r="IVE151" s="284"/>
      <c r="IVF151" s="284"/>
      <c r="IVG151" s="284"/>
      <c r="IVH151" s="284"/>
      <c r="IVI151" s="284"/>
      <c r="IVJ151" s="284"/>
      <c r="IVK151" s="284"/>
      <c r="IVL151" s="284"/>
      <c r="IVM151" s="284"/>
      <c r="IVN151" s="284"/>
      <c r="IVO151" s="284"/>
      <c r="IVP151" s="284"/>
      <c r="IVQ151" s="284"/>
      <c r="IVR151" s="284"/>
      <c r="IVS151" s="284"/>
      <c r="IVT151" s="284"/>
      <c r="IVU151" s="284"/>
      <c r="IVV151" s="284"/>
      <c r="IVW151" s="284"/>
      <c r="IVX151" s="284"/>
      <c r="IVY151" s="284"/>
      <c r="IVZ151" s="284"/>
      <c r="IWA151" s="284"/>
      <c r="IWB151" s="284"/>
      <c r="IWC151" s="284"/>
      <c r="IWD151" s="284"/>
      <c r="IWE151" s="284"/>
      <c r="IWF151" s="284"/>
      <c r="IWG151" s="284"/>
      <c r="IWH151" s="284"/>
      <c r="IWI151" s="284"/>
      <c r="IWJ151" s="284"/>
      <c r="IWK151" s="284"/>
      <c r="IWL151" s="284"/>
      <c r="IWM151" s="284"/>
      <c r="IWN151" s="284"/>
      <c r="IWO151" s="284"/>
      <c r="IWP151" s="284"/>
      <c r="IWQ151" s="284"/>
      <c r="IWR151" s="284"/>
      <c r="IWS151" s="284"/>
      <c r="IWT151" s="284"/>
      <c r="IWU151" s="284"/>
      <c r="IWV151" s="284"/>
      <c r="IWW151" s="284"/>
      <c r="IWX151" s="284"/>
      <c r="IWY151" s="284"/>
      <c r="IWZ151" s="284"/>
      <c r="IXA151" s="284"/>
      <c r="IXB151" s="284"/>
      <c r="IXC151" s="284"/>
      <c r="IXD151" s="284"/>
      <c r="IXE151" s="284"/>
      <c r="IXF151" s="284"/>
      <c r="IXG151" s="284"/>
      <c r="IXH151" s="284"/>
      <c r="IXI151" s="284"/>
      <c r="IXJ151" s="284"/>
      <c r="IXK151" s="284"/>
      <c r="IXL151" s="284"/>
      <c r="IXM151" s="284"/>
      <c r="IXN151" s="284"/>
      <c r="IXO151" s="284"/>
      <c r="IXP151" s="284"/>
      <c r="IXQ151" s="284"/>
      <c r="IXR151" s="284"/>
      <c r="IXS151" s="284"/>
      <c r="IXT151" s="284"/>
      <c r="IXU151" s="284"/>
      <c r="IXV151" s="284"/>
      <c r="IXW151" s="284"/>
      <c r="IXX151" s="284"/>
      <c r="IXY151" s="284"/>
      <c r="IXZ151" s="284"/>
      <c r="IYA151" s="284"/>
      <c r="IYB151" s="284"/>
      <c r="IYC151" s="284"/>
      <c r="IYD151" s="284"/>
      <c r="IYE151" s="284"/>
      <c r="IYF151" s="284"/>
      <c r="IYG151" s="284"/>
      <c r="IYH151" s="284"/>
      <c r="IYI151" s="284"/>
      <c r="IYJ151" s="284"/>
      <c r="IYK151" s="284"/>
      <c r="IYL151" s="284"/>
      <c r="IYM151" s="284"/>
      <c r="IYN151" s="284"/>
      <c r="IYO151" s="284"/>
      <c r="IYP151" s="284"/>
      <c r="IYQ151" s="284"/>
      <c r="IYR151" s="284"/>
      <c r="IYS151" s="284"/>
      <c r="IYT151" s="284"/>
      <c r="IYU151" s="284"/>
      <c r="IYV151" s="284"/>
      <c r="IYW151" s="284"/>
      <c r="IYX151" s="284"/>
      <c r="IYY151" s="284"/>
      <c r="IYZ151" s="284"/>
      <c r="IZA151" s="284"/>
      <c r="IZB151" s="284"/>
      <c r="IZC151" s="284"/>
      <c r="IZD151" s="284"/>
      <c r="IZE151" s="284"/>
      <c r="IZF151" s="284"/>
      <c r="IZG151" s="284"/>
      <c r="IZH151" s="284"/>
      <c r="IZI151" s="284"/>
      <c r="IZJ151" s="284"/>
      <c r="IZK151" s="284"/>
      <c r="IZL151" s="284"/>
      <c r="IZM151" s="284"/>
      <c r="IZN151" s="284"/>
      <c r="IZO151" s="284"/>
      <c r="IZP151" s="284"/>
      <c r="IZQ151" s="284"/>
      <c r="IZR151" s="284"/>
      <c r="IZS151" s="284"/>
      <c r="IZT151" s="284"/>
      <c r="IZU151" s="284"/>
      <c r="IZV151" s="284"/>
      <c r="IZW151" s="284"/>
      <c r="IZX151" s="284"/>
      <c r="IZY151" s="284"/>
      <c r="IZZ151" s="284"/>
      <c r="JAA151" s="284"/>
      <c r="JAB151" s="284"/>
      <c r="JAC151" s="284"/>
      <c r="JAD151" s="284"/>
      <c r="JAE151" s="284"/>
      <c r="JAF151" s="284"/>
      <c r="JAG151" s="284"/>
      <c r="JAH151" s="284"/>
      <c r="JAI151" s="284"/>
      <c r="JAJ151" s="284"/>
      <c r="JAK151" s="284"/>
      <c r="JAL151" s="284"/>
      <c r="JAM151" s="284"/>
      <c r="JAN151" s="284"/>
      <c r="JAO151" s="284"/>
      <c r="JAP151" s="284"/>
      <c r="JAQ151" s="284"/>
      <c r="JAR151" s="284"/>
      <c r="JAS151" s="284"/>
      <c r="JAT151" s="284"/>
      <c r="JAU151" s="284"/>
      <c r="JAV151" s="284"/>
      <c r="JAW151" s="284"/>
      <c r="JAX151" s="284"/>
      <c r="JAY151" s="284"/>
      <c r="JAZ151" s="284"/>
      <c r="JBA151" s="284"/>
      <c r="JBB151" s="284"/>
      <c r="JBC151" s="284"/>
      <c r="JBD151" s="284"/>
      <c r="JBE151" s="284"/>
      <c r="JBF151" s="284"/>
      <c r="JBG151" s="284"/>
      <c r="JBH151" s="284"/>
      <c r="JBI151" s="284"/>
      <c r="JBJ151" s="284"/>
      <c r="JBK151" s="284"/>
      <c r="JBL151" s="284"/>
      <c r="JBM151" s="284"/>
      <c r="JBN151" s="284"/>
      <c r="JBO151" s="284"/>
      <c r="JBP151" s="284"/>
      <c r="JBQ151" s="284"/>
      <c r="JBR151" s="284"/>
      <c r="JBS151" s="284"/>
      <c r="JBT151" s="284"/>
      <c r="JBU151" s="284"/>
      <c r="JBV151" s="284"/>
      <c r="JBW151" s="284"/>
      <c r="JBX151" s="284"/>
      <c r="JBY151" s="284"/>
      <c r="JBZ151" s="284"/>
      <c r="JCA151" s="284"/>
      <c r="JCB151" s="284"/>
      <c r="JCC151" s="284"/>
      <c r="JCD151" s="284"/>
      <c r="JCE151" s="284"/>
      <c r="JCF151" s="284"/>
      <c r="JCG151" s="284"/>
      <c r="JCH151" s="284"/>
      <c r="JCI151" s="284"/>
      <c r="JCJ151" s="284"/>
      <c r="JCK151" s="284"/>
      <c r="JCL151" s="284"/>
      <c r="JCM151" s="284"/>
      <c r="JCN151" s="284"/>
      <c r="JCO151" s="284"/>
      <c r="JCP151" s="284"/>
      <c r="JCQ151" s="284"/>
      <c r="JCR151" s="284"/>
      <c r="JCS151" s="284"/>
      <c r="JCT151" s="284"/>
      <c r="JCU151" s="284"/>
      <c r="JCV151" s="284"/>
      <c r="JCW151" s="284"/>
      <c r="JCX151" s="284"/>
      <c r="JCY151" s="284"/>
      <c r="JCZ151" s="284"/>
      <c r="JDA151" s="284"/>
      <c r="JDB151" s="284"/>
      <c r="JDC151" s="284"/>
      <c r="JDD151" s="284"/>
      <c r="JDE151" s="284"/>
      <c r="JDF151" s="284"/>
      <c r="JDG151" s="284"/>
      <c r="JDH151" s="284"/>
      <c r="JDI151" s="284"/>
      <c r="JDJ151" s="284"/>
      <c r="JDK151" s="284"/>
      <c r="JDL151" s="284"/>
      <c r="JDM151" s="284"/>
      <c r="JDN151" s="284"/>
      <c r="JDO151" s="284"/>
      <c r="JDP151" s="284"/>
      <c r="JDQ151" s="284"/>
      <c r="JDR151" s="284"/>
      <c r="JDS151" s="284"/>
      <c r="JDT151" s="284"/>
      <c r="JDU151" s="284"/>
      <c r="JDV151" s="284"/>
      <c r="JDW151" s="284"/>
      <c r="JDX151" s="284"/>
      <c r="JDY151" s="284"/>
      <c r="JDZ151" s="284"/>
      <c r="JEA151" s="284"/>
      <c r="JEB151" s="284"/>
      <c r="JEC151" s="284"/>
      <c r="JED151" s="284"/>
      <c r="JEE151" s="284"/>
      <c r="JEF151" s="284"/>
      <c r="JEG151" s="284"/>
      <c r="JEH151" s="284"/>
      <c r="JEI151" s="284"/>
      <c r="JEJ151" s="284"/>
      <c r="JEK151" s="284"/>
      <c r="JEL151" s="284"/>
      <c r="JEM151" s="284"/>
      <c r="JEN151" s="284"/>
      <c r="JEO151" s="284"/>
      <c r="JEP151" s="284"/>
      <c r="JEQ151" s="284"/>
      <c r="JER151" s="284"/>
      <c r="JES151" s="284"/>
      <c r="JET151" s="284"/>
      <c r="JEU151" s="284"/>
      <c r="JEV151" s="284"/>
      <c r="JEW151" s="284"/>
      <c r="JEX151" s="284"/>
      <c r="JEY151" s="284"/>
      <c r="JEZ151" s="284"/>
      <c r="JFA151" s="284"/>
      <c r="JFB151" s="284"/>
      <c r="JFC151" s="284"/>
      <c r="JFD151" s="284"/>
      <c r="JFE151" s="284"/>
      <c r="JFF151" s="284"/>
      <c r="JFG151" s="284"/>
      <c r="JFH151" s="284"/>
      <c r="JFI151" s="284"/>
      <c r="JFJ151" s="284"/>
      <c r="JFK151" s="284"/>
      <c r="JFL151" s="284"/>
      <c r="JFM151" s="284"/>
      <c r="JFN151" s="284"/>
      <c r="JFO151" s="284"/>
      <c r="JFP151" s="284"/>
      <c r="JFQ151" s="284"/>
      <c r="JFR151" s="284"/>
      <c r="JFS151" s="284"/>
      <c r="JFT151" s="284"/>
      <c r="JFU151" s="284"/>
      <c r="JFV151" s="284"/>
      <c r="JFW151" s="284"/>
      <c r="JFX151" s="284"/>
      <c r="JFY151" s="284"/>
      <c r="JFZ151" s="284"/>
      <c r="JGA151" s="284"/>
      <c r="JGB151" s="284"/>
      <c r="JGC151" s="284"/>
      <c r="JGD151" s="284"/>
      <c r="JGE151" s="284"/>
      <c r="JGF151" s="284"/>
      <c r="JGG151" s="284"/>
      <c r="JGH151" s="284"/>
      <c r="JGI151" s="284"/>
      <c r="JGJ151" s="284"/>
      <c r="JGK151" s="284"/>
      <c r="JGL151" s="284"/>
      <c r="JGM151" s="284"/>
      <c r="JGN151" s="284"/>
      <c r="JGO151" s="284"/>
      <c r="JGP151" s="284"/>
      <c r="JGQ151" s="284"/>
      <c r="JGR151" s="284"/>
      <c r="JGS151" s="284"/>
      <c r="JGT151" s="284"/>
      <c r="JGU151" s="284"/>
      <c r="JGV151" s="284"/>
      <c r="JGW151" s="284"/>
      <c r="JGX151" s="284"/>
      <c r="JGY151" s="284"/>
      <c r="JGZ151" s="284"/>
      <c r="JHA151" s="284"/>
      <c r="JHB151" s="284"/>
      <c r="JHC151" s="284"/>
      <c r="JHD151" s="284"/>
      <c r="JHE151" s="284"/>
      <c r="JHF151" s="284"/>
      <c r="JHG151" s="284"/>
      <c r="JHH151" s="284"/>
      <c r="JHI151" s="284"/>
      <c r="JHJ151" s="284"/>
      <c r="JHK151" s="284"/>
      <c r="JHL151" s="284"/>
      <c r="JHM151" s="284"/>
      <c r="JHN151" s="284"/>
      <c r="JHO151" s="284"/>
      <c r="JHP151" s="284"/>
      <c r="JHQ151" s="284"/>
      <c r="JHR151" s="284"/>
      <c r="JHS151" s="284"/>
      <c r="JHT151" s="284"/>
      <c r="JHU151" s="284"/>
      <c r="JHV151" s="284"/>
      <c r="JHW151" s="284"/>
      <c r="JHX151" s="284"/>
      <c r="JHY151" s="284"/>
      <c r="JHZ151" s="284"/>
      <c r="JIA151" s="284"/>
      <c r="JIB151" s="284"/>
      <c r="JIC151" s="284"/>
      <c r="JID151" s="284"/>
      <c r="JIE151" s="284"/>
      <c r="JIF151" s="284"/>
      <c r="JIG151" s="284"/>
      <c r="JIH151" s="284"/>
      <c r="JII151" s="284"/>
      <c r="JIJ151" s="284"/>
      <c r="JIK151" s="284"/>
      <c r="JIL151" s="284"/>
      <c r="JIM151" s="284"/>
      <c r="JIN151" s="284"/>
      <c r="JIO151" s="284"/>
      <c r="JIP151" s="284"/>
      <c r="JIQ151" s="284"/>
      <c r="JIR151" s="284"/>
      <c r="JIS151" s="284"/>
      <c r="JIT151" s="284"/>
      <c r="JIU151" s="284"/>
      <c r="JIV151" s="284"/>
      <c r="JIW151" s="284"/>
      <c r="JIX151" s="284"/>
      <c r="JIY151" s="284"/>
      <c r="JIZ151" s="284"/>
      <c r="JJA151" s="284"/>
      <c r="JJB151" s="284"/>
      <c r="JJC151" s="284"/>
      <c r="JJD151" s="284"/>
      <c r="JJE151" s="284"/>
      <c r="JJF151" s="284"/>
      <c r="JJG151" s="284"/>
      <c r="JJH151" s="284"/>
      <c r="JJI151" s="284"/>
      <c r="JJJ151" s="284"/>
      <c r="JJK151" s="284"/>
      <c r="JJL151" s="284"/>
      <c r="JJM151" s="284"/>
      <c r="JJN151" s="284"/>
      <c r="JJO151" s="284"/>
      <c r="JJP151" s="284"/>
      <c r="JJQ151" s="284"/>
      <c r="JJR151" s="284"/>
      <c r="JJS151" s="284"/>
      <c r="JJT151" s="284"/>
      <c r="JJU151" s="284"/>
      <c r="JJV151" s="284"/>
      <c r="JJW151" s="284"/>
      <c r="JJX151" s="284"/>
      <c r="JJY151" s="284"/>
      <c r="JJZ151" s="284"/>
      <c r="JKA151" s="284"/>
      <c r="JKB151" s="284"/>
      <c r="JKC151" s="284"/>
      <c r="JKD151" s="284"/>
      <c r="JKE151" s="284"/>
      <c r="JKF151" s="284"/>
      <c r="JKG151" s="284"/>
      <c r="JKH151" s="284"/>
      <c r="JKI151" s="284"/>
      <c r="JKJ151" s="284"/>
      <c r="JKK151" s="284"/>
      <c r="JKL151" s="284"/>
      <c r="JKM151" s="284"/>
      <c r="JKN151" s="284"/>
      <c r="JKO151" s="284"/>
      <c r="JKP151" s="284"/>
      <c r="JKQ151" s="284"/>
      <c r="JKR151" s="284"/>
      <c r="JKS151" s="284"/>
      <c r="JKT151" s="284"/>
      <c r="JKU151" s="284"/>
      <c r="JKV151" s="284"/>
      <c r="JKW151" s="284"/>
      <c r="JKX151" s="284"/>
      <c r="JKY151" s="284"/>
      <c r="JKZ151" s="284"/>
      <c r="JLA151" s="284"/>
      <c r="JLB151" s="284"/>
      <c r="JLC151" s="284"/>
      <c r="JLD151" s="284"/>
      <c r="JLE151" s="284"/>
      <c r="JLF151" s="284"/>
      <c r="JLG151" s="284"/>
      <c r="JLH151" s="284"/>
      <c r="JLI151" s="284"/>
      <c r="JLJ151" s="284"/>
      <c r="JLK151" s="284"/>
      <c r="JLL151" s="284"/>
      <c r="JLM151" s="284"/>
      <c r="JLN151" s="284"/>
      <c r="JLO151" s="284"/>
      <c r="JLP151" s="284"/>
      <c r="JLQ151" s="284"/>
      <c r="JLR151" s="284"/>
      <c r="JLS151" s="284"/>
      <c r="JLT151" s="284"/>
      <c r="JLU151" s="284"/>
      <c r="JLV151" s="284"/>
      <c r="JLW151" s="284"/>
      <c r="JLX151" s="284"/>
      <c r="JLY151" s="284"/>
      <c r="JLZ151" s="284"/>
      <c r="JMA151" s="284"/>
      <c r="JMB151" s="284"/>
      <c r="JMC151" s="284"/>
      <c r="JMD151" s="284"/>
      <c r="JME151" s="284"/>
      <c r="JMF151" s="284"/>
      <c r="JMG151" s="284"/>
      <c r="JMH151" s="284"/>
      <c r="JMI151" s="284"/>
      <c r="JMJ151" s="284"/>
      <c r="JMK151" s="284"/>
      <c r="JML151" s="284"/>
      <c r="JMM151" s="284"/>
      <c r="JMN151" s="284"/>
      <c r="JMO151" s="284"/>
      <c r="JMP151" s="284"/>
      <c r="JMQ151" s="284"/>
      <c r="JMR151" s="284"/>
      <c r="JMS151" s="284"/>
      <c r="JMT151" s="284"/>
      <c r="JMU151" s="284"/>
      <c r="JMV151" s="284"/>
      <c r="JMW151" s="284"/>
      <c r="JMX151" s="284"/>
      <c r="JMY151" s="284"/>
      <c r="JMZ151" s="284"/>
      <c r="JNA151" s="284"/>
      <c r="JNB151" s="284"/>
      <c r="JNC151" s="284"/>
      <c r="JND151" s="284"/>
      <c r="JNE151" s="284"/>
      <c r="JNF151" s="284"/>
      <c r="JNG151" s="284"/>
      <c r="JNH151" s="284"/>
      <c r="JNI151" s="284"/>
      <c r="JNJ151" s="284"/>
      <c r="JNK151" s="284"/>
      <c r="JNL151" s="284"/>
      <c r="JNM151" s="284"/>
      <c r="JNN151" s="284"/>
      <c r="JNO151" s="284"/>
      <c r="JNP151" s="284"/>
      <c r="JNQ151" s="284"/>
      <c r="JNR151" s="284"/>
      <c r="JNS151" s="284"/>
      <c r="JNT151" s="284"/>
      <c r="JNU151" s="284"/>
      <c r="JNV151" s="284"/>
      <c r="JNW151" s="284"/>
      <c r="JNX151" s="284"/>
      <c r="JNY151" s="284"/>
      <c r="JNZ151" s="284"/>
      <c r="JOA151" s="284"/>
      <c r="JOB151" s="284"/>
      <c r="JOC151" s="284"/>
      <c r="JOD151" s="284"/>
      <c r="JOE151" s="284"/>
      <c r="JOF151" s="284"/>
      <c r="JOG151" s="284"/>
      <c r="JOH151" s="284"/>
      <c r="JOI151" s="284"/>
      <c r="JOJ151" s="284"/>
      <c r="JOK151" s="284"/>
      <c r="JOL151" s="284"/>
      <c r="JOM151" s="284"/>
      <c r="JON151" s="284"/>
      <c r="JOO151" s="284"/>
      <c r="JOP151" s="284"/>
      <c r="JOQ151" s="284"/>
      <c r="JOR151" s="284"/>
      <c r="JOS151" s="284"/>
      <c r="JOT151" s="284"/>
      <c r="JOU151" s="284"/>
      <c r="JOV151" s="284"/>
      <c r="JOW151" s="284"/>
      <c r="JOX151" s="284"/>
      <c r="JOY151" s="284"/>
      <c r="JOZ151" s="284"/>
      <c r="JPA151" s="284"/>
      <c r="JPB151" s="284"/>
      <c r="JPC151" s="284"/>
      <c r="JPD151" s="284"/>
      <c r="JPE151" s="284"/>
      <c r="JPF151" s="284"/>
      <c r="JPG151" s="284"/>
      <c r="JPH151" s="284"/>
      <c r="JPI151" s="284"/>
      <c r="JPJ151" s="284"/>
      <c r="JPK151" s="284"/>
      <c r="JPL151" s="284"/>
      <c r="JPM151" s="284"/>
      <c r="JPN151" s="284"/>
      <c r="JPO151" s="284"/>
      <c r="JPP151" s="284"/>
      <c r="JPQ151" s="284"/>
      <c r="JPR151" s="284"/>
      <c r="JPS151" s="284"/>
      <c r="JPT151" s="284"/>
      <c r="JPU151" s="284"/>
      <c r="JPV151" s="284"/>
      <c r="JPW151" s="284"/>
      <c r="JPX151" s="284"/>
      <c r="JPY151" s="284"/>
      <c r="JPZ151" s="284"/>
      <c r="JQA151" s="284"/>
      <c r="JQB151" s="284"/>
      <c r="JQC151" s="284"/>
      <c r="JQD151" s="284"/>
      <c r="JQE151" s="284"/>
      <c r="JQF151" s="284"/>
      <c r="JQG151" s="284"/>
      <c r="JQH151" s="284"/>
      <c r="JQI151" s="284"/>
      <c r="JQJ151" s="284"/>
      <c r="JQK151" s="284"/>
      <c r="JQL151" s="284"/>
      <c r="JQM151" s="284"/>
      <c r="JQN151" s="284"/>
      <c r="JQO151" s="284"/>
      <c r="JQP151" s="284"/>
      <c r="JQQ151" s="284"/>
      <c r="JQR151" s="284"/>
      <c r="JQS151" s="284"/>
      <c r="JQT151" s="284"/>
      <c r="JQU151" s="284"/>
      <c r="JQV151" s="284"/>
      <c r="JQW151" s="284"/>
      <c r="JQX151" s="284"/>
      <c r="JQY151" s="284"/>
      <c r="JQZ151" s="284"/>
      <c r="JRA151" s="284"/>
      <c r="JRB151" s="284"/>
      <c r="JRC151" s="284"/>
      <c r="JRD151" s="284"/>
      <c r="JRE151" s="284"/>
      <c r="JRF151" s="284"/>
      <c r="JRG151" s="284"/>
      <c r="JRH151" s="284"/>
      <c r="JRI151" s="284"/>
      <c r="JRJ151" s="284"/>
      <c r="JRK151" s="284"/>
      <c r="JRL151" s="284"/>
      <c r="JRM151" s="284"/>
      <c r="JRN151" s="284"/>
      <c r="JRO151" s="284"/>
      <c r="JRP151" s="284"/>
      <c r="JRQ151" s="284"/>
      <c r="JRR151" s="284"/>
      <c r="JRS151" s="284"/>
      <c r="JRT151" s="284"/>
      <c r="JRU151" s="284"/>
      <c r="JRV151" s="284"/>
      <c r="JRW151" s="284"/>
      <c r="JRX151" s="284"/>
      <c r="JRY151" s="284"/>
      <c r="JRZ151" s="284"/>
      <c r="JSA151" s="284"/>
      <c r="JSB151" s="284"/>
      <c r="JSC151" s="284"/>
      <c r="JSD151" s="284"/>
      <c r="JSE151" s="284"/>
      <c r="JSF151" s="284"/>
      <c r="JSG151" s="284"/>
      <c r="JSH151" s="284"/>
      <c r="JSI151" s="284"/>
      <c r="JSJ151" s="284"/>
      <c r="JSK151" s="284"/>
      <c r="JSL151" s="284"/>
      <c r="JSM151" s="284"/>
      <c r="JSN151" s="284"/>
      <c r="JSO151" s="284"/>
      <c r="JSP151" s="284"/>
      <c r="JSQ151" s="284"/>
      <c r="JSR151" s="284"/>
      <c r="JSS151" s="284"/>
      <c r="JST151" s="284"/>
      <c r="JSU151" s="284"/>
      <c r="JSV151" s="284"/>
      <c r="JSW151" s="284"/>
      <c r="JSX151" s="284"/>
      <c r="JSY151" s="284"/>
      <c r="JSZ151" s="284"/>
      <c r="JTA151" s="284"/>
      <c r="JTB151" s="284"/>
      <c r="JTC151" s="284"/>
      <c r="JTD151" s="284"/>
      <c r="JTE151" s="284"/>
      <c r="JTF151" s="284"/>
      <c r="JTG151" s="284"/>
      <c r="JTH151" s="284"/>
      <c r="JTI151" s="284"/>
      <c r="JTJ151" s="284"/>
      <c r="JTK151" s="284"/>
      <c r="JTL151" s="284"/>
      <c r="JTM151" s="284"/>
      <c r="JTN151" s="284"/>
      <c r="JTO151" s="284"/>
      <c r="JTP151" s="284"/>
      <c r="JTQ151" s="284"/>
      <c r="JTR151" s="284"/>
      <c r="JTS151" s="284"/>
      <c r="JTT151" s="284"/>
      <c r="JTU151" s="284"/>
      <c r="JTV151" s="284"/>
      <c r="JTW151" s="284"/>
      <c r="JTX151" s="284"/>
      <c r="JTY151" s="284"/>
      <c r="JTZ151" s="284"/>
      <c r="JUA151" s="284"/>
      <c r="JUB151" s="284"/>
      <c r="JUC151" s="284"/>
      <c r="JUD151" s="284"/>
      <c r="JUE151" s="284"/>
      <c r="JUF151" s="284"/>
      <c r="JUG151" s="284"/>
      <c r="JUH151" s="284"/>
      <c r="JUI151" s="284"/>
      <c r="JUJ151" s="284"/>
      <c r="JUK151" s="284"/>
      <c r="JUL151" s="284"/>
      <c r="JUM151" s="284"/>
      <c r="JUN151" s="284"/>
      <c r="JUO151" s="284"/>
      <c r="JUP151" s="284"/>
      <c r="JUQ151" s="284"/>
      <c r="JUR151" s="284"/>
      <c r="JUS151" s="284"/>
      <c r="JUT151" s="284"/>
      <c r="JUU151" s="284"/>
      <c r="JUV151" s="284"/>
      <c r="JUW151" s="284"/>
      <c r="JUX151" s="284"/>
      <c r="JUY151" s="284"/>
      <c r="JUZ151" s="284"/>
      <c r="JVA151" s="284"/>
      <c r="JVB151" s="284"/>
      <c r="JVC151" s="284"/>
      <c r="JVD151" s="284"/>
      <c r="JVE151" s="284"/>
      <c r="JVF151" s="284"/>
      <c r="JVG151" s="284"/>
      <c r="JVH151" s="284"/>
      <c r="JVI151" s="284"/>
      <c r="JVJ151" s="284"/>
      <c r="JVK151" s="284"/>
      <c r="JVL151" s="284"/>
      <c r="JVM151" s="284"/>
      <c r="JVN151" s="284"/>
      <c r="JVO151" s="284"/>
      <c r="JVP151" s="284"/>
      <c r="JVQ151" s="284"/>
      <c r="JVR151" s="284"/>
      <c r="JVS151" s="284"/>
      <c r="JVT151" s="284"/>
      <c r="JVU151" s="284"/>
      <c r="JVV151" s="284"/>
      <c r="JVW151" s="284"/>
      <c r="JVX151" s="284"/>
      <c r="JVY151" s="284"/>
      <c r="JVZ151" s="284"/>
      <c r="JWA151" s="284"/>
      <c r="JWB151" s="284"/>
      <c r="JWC151" s="284"/>
      <c r="JWD151" s="284"/>
      <c r="JWE151" s="284"/>
      <c r="JWF151" s="284"/>
      <c r="JWG151" s="284"/>
      <c r="JWH151" s="284"/>
      <c r="JWI151" s="284"/>
      <c r="JWJ151" s="284"/>
      <c r="JWK151" s="284"/>
      <c r="JWL151" s="284"/>
      <c r="JWM151" s="284"/>
      <c r="JWN151" s="284"/>
      <c r="JWO151" s="284"/>
      <c r="JWP151" s="284"/>
      <c r="JWQ151" s="284"/>
      <c r="JWR151" s="284"/>
      <c r="JWS151" s="284"/>
      <c r="JWT151" s="284"/>
      <c r="JWU151" s="284"/>
      <c r="JWV151" s="284"/>
      <c r="JWW151" s="284"/>
      <c r="JWX151" s="284"/>
      <c r="JWY151" s="284"/>
      <c r="JWZ151" s="284"/>
      <c r="JXA151" s="284"/>
      <c r="JXB151" s="284"/>
      <c r="JXC151" s="284"/>
      <c r="JXD151" s="284"/>
      <c r="JXE151" s="284"/>
      <c r="JXF151" s="284"/>
      <c r="JXG151" s="284"/>
      <c r="JXH151" s="284"/>
      <c r="JXI151" s="284"/>
      <c r="JXJ151" s="284"/>
      <c r="JXK151" s="284"/>
      <c r="JXL151" s="284"/>
      <c r="JXM151" s="284"/>
      <c r="JXN151" s="284"/>
      <c r="JXO151" s="284"/>
      <c r="JXP151" s="284"/>
      <c r="JXQ151" s="284"/>
      <c r="JXR151" s="284"/>
      <c r="JXS151" s="284"/>
      <c r="JXT151" s="284"/>
      <c r="JXU151" s="284"/>
      <c r="JXV151" s="284"/>
      <c r="JXW151" s="284"/>
      <c r="JXX151" s="284"/>
      <c r="JXY151" s="284"/>
      <c r="JXZ151" s="284"/>
      <c r="JYA151" s="284"/>
      <c r="JYB151" s="284"/>
      <c r="JYC151" s="284"/>
      <c r="JYD151" s="284"/>
      <c r="JYE151" s="284"/>
      <c r="JYF151" s="284"/>
      <c r="JYG151" s="284"/>
      <c r="JYH151" s="284"/>
      <c r="JYI151" s="284"/>
      <c r="JYJ151" s="284"/>
      <c r="JYK151" s="284"/>
      <c r="JYL151" s="284"/>
      <c r="JYM151" s="284"/>
      <c r="JYN151" s="284"/>
      <c r="JYO151" s="284"/>
      <c r="JYP151" s="284"/>
      <c r="JYQ151" s="284"/>
      <c r="JYR151" s="284"/>
      <c r="JYS151" s="284"/>
      <c r="JYT151" s="284"/>
      <c r="JYU151" s="284"/>
      <c r="JYV151" s="284"/>
      <c r="JYW151" s="284"/>
      <c r="JYX151" s="284"/>
      <c r="JYY151" s="284"/>
      <c r="JYZ151" s="284"/>
      <c r="JZA151" s="284"/>
      <c r="JZB151" s="284"/>
      <c r="JZC151" s="284"/>
      <c r="JZD151" s="284"/>
      <c r="JZE151" s="284"/>
      <c r="JZF151" s="284"/>
      <c r="JZG151" s="284"/>
      <c r="JZH151" s="284"/>
      <c r="JZI151" s="284"/>
      <c r="JZJ151" s="284"/>
      <c r="JZK151" s="284"/>
      <c r="JZL151" s="284"/>
      <c r="JZM151" s="284"/>
      <c r="JZN151" s="284"/>
      <c r="JZO151" s="284"/>
      <c r="JZP151" s="284"/>
      <c r="JZQ151" s="284"/>
      <c r="JZR151" s="284"/>
      <c r="JZS151" s="284"/>
      <c r="JZT151" s="284"/>
      <c r="JZU151" s="284"/>
      <c r="JZV151" s="284"/>
      <c r="JZW151" s="284"/>
      <c r="JZX151" s="284"/>
      <c r="JZY151" s="284"/>
      <c r="JZZ151" s="284"/>
      <c r="KAA151" s="284"/>
      <c r="KAB151" s="284"/>
      <c r="KAC151" s="284"/>
      <c r="KAD151" s="284"/>
      <c r="KAE151" s="284"/>
      <c r="KAF151" s="284"/>
      <c r="KAG151" s="284"/>
      <c r="KAH151" s="284"/>
      <c r="KAI151" s="284"/>
      <c r="KAJ151" s="284"/>
      <c r="KAK151" s="284"/>
      <c r="KAL151" s="284"/>
      <c r="KAM151" s="284"/>
      <c r="KAN151" s="284"/>
      <c r="KAO151" s="284"/>
      <c r="KAP151" s="284"/>
      <c r="KAQ151" s="284"/>
      <c r="KAR151" s="284"/>
      <c r="KAS151" s="284"/>
      <c r="KAT151" s="284"/>
      <c r="KAU151" s="284"/>
      <c r="KAV151" s="284"/>
      <c r="KAW151" s="284"/>
      <c r="KAX151" s="284"/>
      <c r="KAY151" s="284"/>
      <c r="KAZ151" s="284"/>
      <c r="KBA151" s="284"/>
      <c r="KBB151" s="284"/>
      <c r="KBC151" s="284"/>
      <c r="KBD151" s="284"/>
      <c r="KBE151" s="284"/>
      <c r="KBF151" s="284"/>
      <c r="KBG151" s="284"/>
      <c r="KBH151" s="284"/>
      <c r="KBI151" s="284"/>
      <c r="KBJ151" s="284"/>
      <c r="KBK151" s="284"/>
      <c r="KBL151" s="284"/>
      <c r="KBM151" s="284"/>
      <c r="KBN151" s="284"/>
      <c r="KBO151" s="284"/>
      <c r="KBP151" s="284"/>
      <c r="KBQ151" s="284"/>
      <c r="KBR151" s="284"/>
      <c r="KBS151" s="284"/>
      <c r="KBT151" s="284"/>
      <c r="KBU151" s="284"/>
      <c r="KBV151" s="284"/>
      <c r="KBW151" s="284"/>
      <c r="KBX151" s="284"/>
      <c r="KBY151" s="284"/>
      <c r="KBZ151" s="284"/>
      <c r="KCA151" s="284"/>
      <c r="KCB151" s="284"/>
      <c r="KCC151" s="284"/>
      <c r="KCD151" s="284"/>
      <c r="KCE151" s="284"/>
      <c r="KCF151" s="284"/>
      <c r="KCG151" s="284"/>
      <c r="KCH151" s="284"/>
      <c r="KCI151" s="284"/>
      <c r="KCJ151" s="284"/>
      <c r="KCK151" s="284"/>
      <c r="KCL151" s="284"/>
      <c r="KCM151" s="284"/>
      <c r="KCN151" s="284"/>
      <c r="KCO151" s="284"/>
      <c r="KCP151" s="284"/>
      <c r="KCQ151" s="284"/>
      <c r="KCR151" s="284"/>
      <c r="KCS151" s="284"/>
      <c r="KCT151" s="284"/>
      <c r="KCU151" s="284"/>
      <c r="KCV151" s="284"/>
      <c r="KCW151" s="284"/>
      <c r="KCX151" s="284"/>
      <c r="KCY151" s="284"/>
      <c r="KCZ151" s="284"/>
      <c r="KDA151" s="284"/>
      <c r="KDB151" s="284"/>
      <c r="KDC151" s="284"/>
      <c r="KDD151" s="284"/>
      <c r="KDE151" s="284"/>
      <c r="KDF151" s="284"/>
      <c r="KDG151" s="284"/>
      <c r="KDH151" s="284"/>
      <c r="KDI151" s="284"/>
      <c r="KDJ151" s="284"/>
      <c r="KDK151" s="284"/>
      <c r="KDL151" s="284"/>
      <c r="KDM151" s="284"/>
      <c r="KDN151" s="284"/>
      <c r="KDO151" s="284"/>
      <c r="KDP151" s="284"/>
      <c r="KDQ151" s="284"/>
      <c r="KDR151" s="284"/>
      <c r="KDS151" s="284"/>
      <c r="KDT151" s="284"/>
      <c r="KDU151" s="284"/>
      <c r="KDV151" s="284"/>
      <c r="KDW151" s="284"/>
      <c r="KDX151" s="284"/>
      <c r="KDY151" s="284"/>
      <c r="KDZ151" s="284"/>
      <c r="KEA151" s="284"/>
      <c r="KEB151" s="284"/>
      <c r="KEC151" s="284"/>
      <c r="KED151" s="284"/>
      <c r="KEE151" s="284"/>
      <c r="KEF151" s="284"/>
      <c r="KEG151" s="284"/>
      <c r="KEH151" s="284"/>
      <c r="KEI151" s="284"/>
      <c r="KEJ151" s="284"/>
      <c r="KEK151" s="284"/>
      <c r="KEL151" s="284"/>
      <c r="KEM151" s="284"/>
      <c r="KEN151" s="284"/>
      <c r="KEO151" s="284"/>
      <c r="KEP151" s="284"/>
      <c r="KEQ151" s="284"/>
      <c r="KER151" s="284"/>
      <c r="KES151" s="284"/>
      <c r="KET151" s="284"/>
      <c r="KEU151" s="284"/>
      <c r="KEV151" s="284"/>
      <c r="KEW151" s="284"/>
      <c r="KEX151" s="284"/>
      <c r="KEY151" s="284"/>
      <c r="KEZ151" s="284"/>
      <c r="KFA151" s="284"/>
      <c r="KFB151" s="284"/>
      <c r="KFC151" s="284"/>
      <c r="KFD151" s="284"/>
      <c r="KFE151" s="284"/>
      <c r="KFF151" s="284"/>
      <c r="KFG151" s="284"/>
      <c r="KFH151" s="284"/>
      <c r="KFI151" s="284"/>
      <c r="KFJ151" s="284"/>
      <c r="KFK151" s="284"/>
      <c r="KFL151" s="284"/>
      <c r="KFM151" s="284"/>
      <c r="KFN151" s="284"/>
      <c r="KFO151" s="284"/>
      <c r="KFP151" s="284"/>
      <c r="KFQ151" s="284"/>
      <c r="KFR151" s="284"/>
      <c r="KFS151" s="284"/>
      <c r="KFT151" s="284"/>
      <c r="KFU151" s="284"/>
      <c r="KFV151" s="284"/>
      <c r="KFW151" s="284"/>
      <c r="KFX151" s="284"/>
      <c r="KFY151" s="284"/>
      <c r="KFZ151" s="284"/>
      <c r="KGA151" s="284"/>
      <c r="KGB151" s="284"/>
      <c r="KGC151" s="284"/>
      <c r="KGD151" s="284"/>
      <c r="KGE151" s="284"/>
      <c r="KGF151" s="284"/>
      <c r="KGG151" s="284"/>
      <c r="KGH151" s="284"/>
      <c r="KGI151" s="284"/>
      <c r="KGJ151" s="284"/>
      <c r="KGK151" s="284"/>
      <c r="KGL151" s="284"/>
      <c r="KGM151" s="284"/>
      <c r="KGN151" s="284"/>
      <c r="KGO151" s="284"/>
      <c r="KGP151" s="284"/>
      <c r="KGQ151" s="284"/>
      <c r="KGR151" s="284"/>
      <c r="KGS151" s="284"/>
      <c r="KGT151" s="284"/>
      <c r="KGU151" s="284"/>
      <c r="KGV151" s="284"/>
      <c r="KGW151" s="284"/>
      <c r="KGX151" s="284"/>
      <c r="KGY151" s="284"/>
      <c r="KGZ151" s="284"/>
      <c r="KHA151" s="284"/>
      <c r="KHB151" s="284"/>
      <c r="KHC151" s="284"/>
      <c r="KHD151" s="284"/>
      <c r="KHE151" s="284"/>
      <c r="KHF151" s="284"/>
      <c r="KHG151" s="284"/>
      <c r="KHH151" s="284"/>
      <c r="KHI151" s="284"/>
      <c r="KHJ151" s="284"/>
      <c r="KHK151" s="284"/>
      <c r="KHL151" s="284"/>
      <c r="KHM151" s="284"/>
      <c r="KHN151" s="284"/>
      <c r="KHO151" s="284"/>
      <c r="KHP151" s="284"/>
      <c r="KHQ151" s="284"/>
      <c r="KHR151" s="284"/>
      <c r="KHS151" s="284"/>
      <c r="KHT151" s="284"/>
      <c r="KHU151" s="284"/>
      <c r="KHV151" s="284"/>
      <c r="KHW151" s="284"/>
      <c r="KHX151" s="284"/>
      <c r="KHY151" s="284"/>
      <c r="KHZ151" s="284"/>
      <c r="KIA151" s="284"/>
      <c r="KIB151" s="284"/>
      <c r="KIC151" s="284"/>
      <c r="KID151" s="284"/>
      <c r="KIE151" s="284"/>
      <c r="KIF151" s="284"/>
      <c r="KIG151" s="284"/>
      <c r="KIH151" s="284"/>
      <c r="KII151" s="284"/>
      <c r="KIJ151" s="284"/>
      <c r="KIK151" s="284"/>
      <c r="KIL151" s="284"/>
      <c r="KIM151" s="284"/>
      <c r="KIN151" s="284"/>
      <c r="KIO151" s="284"/>
      <c r="KIP151" s="284"/>
      <c r="KIQ151" s="284"/>
      <c r="KIR151" s="284"/>
      <c r="KIS151" s="284"/>
      <c r="KIT151" s="284"/>
      <c r="KIU151" s="284"/>
      <c r="KIV151" s="284"/>
      <c r="KIW151" s="284"/>
      <c r="KIX151" s="284"/>
      <c r="KIY151" s="284"/>
      <c r="KIZ151" s="284"/>
      <c r="KJA151" s="284"/>
      <c r="KJB151" s="284"/>
      <c r="KJC151" s="284"/>
      <c r="KJD151" s="284"/>
      <c r="KJE151" s="284"/>
      <c r="KJF151" s="284"/>
      <c r="KJG151" s="284"/>
      <c r="KJH151" s="284"/>
      <c r="KJI151" s="284"/>
      <c r="KJJ151" s="284"/>
      <c r="KJK151" s="284"/>
      <c r="KJL151" s="284"/>
      <c r="KJM151" s="284"/>
      <c r="KJN151" s="284"/>
      <c r="KJO151" s="284"/>
      <c r="KJP151" s="284"/>
      <c r="KJQ151" s="284"/>
      <c r="KJR151" s="284"/>
      <c r="KJS151" s="284"/>
      <c r="KJT151" s="284"/>
      <c r="KJU151" s="284"/>
      <c r="KJV151" s="284"/>
      <c r="KJW151" s="284"/>
      <c r="KJX151" s="284"/>
      <c r="KJY151" s="284"/>
      <c r="KJZ151" s="284"/>
      <c r="KKA151" s="284"/>
      <c r="KKB151" s="284"/>
      <c r="KKC151" s="284"/>
      <c r="KKD151" s="284"/>
      <c r="KKE151" s="284"/>
      <c r="KKF151" s="284"/>
      <c r="KKG151" s="284"/>
      <c r="KKH151" s="284"/>
      <c r="KKI151" s="284"/>
      <c r="KKJ151" s="284"/>
      <c r="KKK151" s="284"/>
      <c r="KKL151" s="284"/>
      <c r="KKM151" s="284"/>
      <c r="KKN151" s="284"/>
      <c r="KKO151" s="284"/>
      <c r="KKP151" s="284"/>
      <c r="KKQ151" s="284"/>
      <c r="KKR151" s="284"/>
      <c r="KKS151" s="284"/>
      <c r="KKT151" s="284"/>
      <c r="KKU151" s="284"/>
      <c r="KKV151" s="284"/>
      <c r="KKW151" s="284"/>
      <c r="KKX151" s="284"/>
      <c r="KKY151" s="284"/>
      <c r="KKZ151" s="284"/>
      <c r="KLA151" s="284"/>
      <c r="KLB151" s="284"/>
      <c r="KLC151" s="284"/>
      <c r="KLD151" s="284"/>
      <c r="KLE151" s="284"/>
      <c r="KLF151" s="284"/>
      <c r="KLG151" s="284"/>
      <c r="KLH151" s="284"/>
      <c r="KLI151" s="284"/>
      <c r="KLJ151" s="284"/>
      <c r="KLK151" s="284"/>
      <c r="KLL151" s="284"/>
      <c r="KLM151" s="284"/>
      <c r="KLN151" s="284"/>
      <c r="KLO151" s="284"/>
      <c r="KLP151" s="284"/>
      <c r="KLQ151" s="284"/>
      <c r="KLR151" s="284"/>
      <c r="KLS151" s="284"/>
      <c r="KLT151" s="284"/>
      <c r="KLU151" s="284"/>
      <c r="KLV151" s="284"/>
      <c r="KLW151" s="284"/>
      <c r="KLX151" s="284"/>
      <c r="KLY151" s="284"/>
      <c r="KLZ151" s="284"/>
      <c r="KMA151" s="284"/>
      <c r="KMB151" s="284"/>
      <c r="KMC151" s="284"/>
      <c r="KMD151" s="284"/>
      <c r="KME151" s="284"/>
      <c r="KMF151" s="284"/>
      <c r="KMG151" s="284"/>
      <c r="KMH151" s="284"/>
      <c r="KMI151" s="284"/>
      <c r="KMJ151" s="284"/>
      <c r="KMK151" s="284"/>
      <c r="KML151" s="284"/>
      <c r="KMM151" s="284"/>
      <c r="KMN151" s="284"/>
      <c r="KMO151" s="284"/>
      <c r="KMP151" s="284"/>
      <c r="KMQ151" s="284"/>
      <c r="KMR151" s="284"/>
      <c r="KMS151" s="284"/>
      <c r="KMT151" s="284"/>
      <c r="KMU151" s="284"/>
      <c r="KMV151" s="284"/>
      <c r="KMW151" s="284"/>
      <c r="KMX151" s="284"/>
      <c r="KMY151" s="284"/>
      <c r="KMZ151" s="284"/>
      <c r="KNA151" s="284"/>
      <c r="KNB151" s="284"/>
      <c r="KNC151" s="284"/>
      <c r="KND151" s="284"/>
      <c r="KNE151" s="284"/>
      <c r="KNF151" s="284"/>
      <c r="KNG151" s="284"/>
      <c r="KNH151" s="284"/>
      <c r="KNI151" s="284"/>
      <c r="KNJ151" s="284"/>
      <c r="KNK151" s="284"/>
      <c r="KNL151" s="284"/>
      <c r="KNM151" s="284"/>
      <c r="KNN151" s="284"/>
      <c r="KNO151" s="284"/>
      <c r="KNP151" s="284"/>
      <c r="KNQ151" s="284"/>
      <c r="KNR151" s="284"/>
      <c r="KNS151" s="284"/>
      <c r="KNT151" s="284"/>
      <c r="KNU151" s="284"/>
      <c r="KNV151" s="284"/>
      <c r="KNW151" s="284"/>
      <c r="KNX151" s="284"/>
      <c r="KNY151" s="284"/>
      <c r="KNZ151" s="284"/>
      <c r="KOA151" s="284"/>
      <c r="KOB151" s="284"/>
      <c r="KOC151" s="284"/>
      <c r="KOD151" s="284"/>
      <c r="KOE151" s="284"/>
      <c r="KOF151" s="284"/>
      <c r="KOG151" s="284"/>
      <c r="KOH151" s="284"/>
      <c r="KOI151" s="284"/>
      <c r="KOJ151" s="284"/>
      <c r="KOK151" s="284"/>
      <c r="KOL151" s="284"/>
      <c r="KOM151" s="284"/>
      <c r="KON151" s="284"/>
      <c r="KOO151" s="284"/>
      <c r="KOP151" s="284"/>
      <c r="KOQ151" s="284"/>
      <c r="KOR151" s="284"/>
      <c r="KOS151" s="284"/>
      <c r="KOT151" s="284"/>
      <c r="KOU151" s="284"/>
      <c r="KOV151" s="284"/>
      <c r="KOW151" s="284"/>
      <c r="KOX151" s="284"/>
      <c r="KOY151" s="284"/>
      <c r="KOZ151" s="284"/>
      <c r="KPA151" s="284"/>
      <c r="KPB151" s="284"/>
      <c r="KPC151" s="284"/>
      <c r="KPD151" s="284"/>
      <c r="KPE151" s="284"/>
      <c r="KPF151" s="284"/>
      <c r="KPG151" s="284"/>
      <c r="KPH151" s="284"/>
      <c r="KPI151" s="284"/>
      <c r="KPJ151" s="284"/>
      <c r="KPK151" s="284"/>
      <c r="KPL151" s="284"/>
      <c r="KPM151" s="284"/>
      <c r="KPN151" s="284"/>
      <c r="KPO151" s="284"/>
      <c r="KPP151" s="284"/>
      <c r="KPQ151" s="284"/>
      <c r="KPR151" s="284"/>
      <c r="KPS151" s="284"/>
      <c r="KPT151" s="284"/>
      <c r="KPU151" s="284"/>
      <c r="KPV151" s="284"/>
      <c r="KPW151" s="284"/>
      <c r="KPX151" s="284"/>
      <c r="KPY151" s="284"/>
      <c r="KPZ151" s="284"/>
      <c r="KQA151" s="284"/>
      <c r="KQB151" s="284"/>
      <c r="KQC151" s="284"/>
      <c r="KQD151" s="284"/>
      <c r="KQE151" s="284"/>
      <c r="KQF151" s="284"/>
      <c r="KQG151" s="284"/>
      <c r="KQH151" s="284"/>
      <c r="KQI151" s="284"/>
      <c r="KQJ151" s="284"/>
      <c r="KQK151" s="284"/>
      <c r="KQL151" s="284"/>
      <c r="KQM151" s="284"/>
      <c r="KQN151" s="284"/>
      <c r="KQO151" s="284"/>
      <c r="KQP151" s="284"/>
      <c r="KQQ151" s="284"/>
      <c r="KQR151" s="284"/>
      <c r="KQS151" s="284"/>
      <c r="KQT151" s="284"/>
      <c r="KQU151" s="284"/>
      <c r="KQV151" s="284"/>
      <c r="KQW151" s="284"/>
      <c r="KQX151" s="284"/>
      <c r="KQY151" s="284"/>
      <c r="KQZ151" s="284"/>
      <c r="KRA151" s="284"/>
      <c r="KRB151" s="284"/>
      <c r="KRC151" s="284"/>
      <c r="KRD151" s="284"/>
      <c r="KRE151" s="284"/>
      <c r="KRF151" s="284"/>
      <c r="KRG151" s="284"/>
      <c r="KRH151" s="284"/>
      <c r="KRI151" s="284"/>
      <c r="KRJ151" s="284"/>
      <c r="KRK151" s="284"/>
      <c r="KRL151" s="284"/>
      <c r="KRM151" s="284"/>
      <c r="KRN151" s="284"/>
      <c r="KRO151" s="284"/>
      <c r="KRP151" s="284"/>
      <c r="KRQ151" s="284"/>
      <c r="KRR151" s="284"/>
      <c r="KRS151" s="284"/>
      <c r="KRT151" s="284"/>
      <c r="KRU151" s="284"/>
      <c r="KRV151" s="284"/>
      <c r="KRW151" s="284"/>
      <c r="KRX151" s="284"/>
      <c r="KRY151" s="284"/>
      <c r="KRZ151" s="284"/>
      <c r="KSA151" s="284"/>
      <c r="KSB151" s="284"/>
      <c r="KSC151" s="284"/>
      <c r="KSD151" s="284"/>
      <c r="KSE151" s="284"/>
      <c r="KSF151" s="284"/>
      <c r="KSG151" s="284"/>
      <c r="KSH151" s="284"/>
      <c r="KSI151" s="284"/>
      <c r="KSJ151" s="284"/>
      <c r="KSK151" s="284"/>
      <c r="KSL151" s="284"/>
      <c r="KSM151" s="284"/>
      <c r="KSN151" s="284"/>
      <c r="KSO151" s="284"/>
      <c r="KSP151" s="284"/>
      <c r="KSQ151" s="284"/>
      <c r="KSR151" s="284"/>
      <c r="KSS151" s="284"/>
      <c r="KST151" s="284"/>
      <c r="KSU151" s="284"/>
      <c r="KSV151" s="284"/>
      <c r="KSW151" s="284"/>
      <c r="KSX151" s="284"/>
      <c r="KSY151" s="284"/>
      <c r="KSZ151" s="284"/>
      <c r="KTA151" s="284"/>
      <c r="KTB151" s="284"/>
      <c r="KTC151" s="284"/>
      <c r="KTD151" s="284"/>
      <c r="KTE151" s="284"/>
      <c r="KTF151" s="284"/>
      <c r="KTG151" s="284"/>
      <c r="KTH151" s="284"/>
      <c r="KTI151" s="284"/>
      <c r="KTJ151" s="284"/>
      <c r="KTK151" s="284"/>
      <c r="KTL151" s="284"/>
      <c r="KTM151" s="284"/>
      <c r="KTN151" s="284"/>
      <c r="KTO151" s="284"/>
      <c r="KTP151" s="284"/>
      <c r="KTQ151" s="284"/>
      <c r="KTR151" s="284"/>
      <c r="KTS151" s="284"/>
      <c r="KTT151" s="284"/>
      <c r="KTU151" s="284"/>
      <c r="KTV151" s="284"/>
      <c r="KTW151" s="284"/>
      <c r="KTX151" s="284"/>
      <c r="KTY151" s="284"/>
      <c r="KTZ151" s="284"/>
      <c r="KUA151" s="284"/>
      <c r="KUB151" s="284"/>
      <c r="KUC151" s="284"/>
      <c r="KUD151" s="284"/>
      <c r="KUE151" s="284"/>
      <c r="KUF151" s="284"/>
      <c r="KUG151" s="284"/>
      <c r="KUH151" s="284"/>
      <c r="KUI151" s="284"/>
      <c r="KUJ151" s="284"/>
      <c r="KUK151" s="284"/>
      <c r="KUL151" s="284"/>
      <c r="KUM151" s="284"/>
      <c r="KUN151" s="284"/>
      <c r="KUO151" s="284"/>
      <c r="KUP151" s="284"/>
      <c r="KUQ151" s="284"/>
      <c r="KUR151" s="284"/>
      <c r="KUS151" s="284"/>
      <c r="KUT151" s="284"/>
      <c r="KUU151" s="284"/>
      <c r="KUV151" s="284"/>
      <c r="KUW151" s="284"/>
      <c r="KUX151" s="284"/>
      <c r="KUY151" s="284"/>
      <c r="KUZ151" s="284"/>
      <c r="KVA151" s="284"/>
      <c r="KVB151" s="284"/>
      <c r="KVC151" s="284"/>
      <c r="KVD151" s="284"/>
      <c r="KVE151" s="284"/>
      <c r="KVF151" s="284"/>
      <c r="KVG151" s="284"/>
      <c r="KVH151" s="284"/>
      <c r="KVI151" s="284"/>
      <c r="KVJ151" s="284"/>
      <c r="KVK151" s="284"/>
      <c r="KVL151" s="284"/>
      <c r="KVM151" s="284"/>
      <c r="KVN151" s="284"/>
      <c r="KVO151" s="284"/>
      <c r="KVP151" s="284"/>
      <c r="KVQ151" s="284"/>
      <c r="KVR151" s="284"/>
      <c r="KVS151" s="284"/>
      <c r="KVT151" s="284"/>
      <c r="KVU151" s="284"/>
      <c r="KVV151" s="284"/>
      <c r="KVW151" s="284"/>
      <c r="KVX151" s="284"/>
      <c r="KVY151" s="284"/>
      <c r="KVZ151" s="284"/>
      <c r="KWA151" s="284"/>
      <c r="KWB151" s="284"/>
      <c r="KWC151" s="284"/>
      <c r="KWD151" s="284"/>
      <c r="KWE151" s="284"/>
      <c r="KWF151" s="284"/>
      <c r="KWG151" s="284"/>
      <c r="KWH151" s="284"/>
      <c r="KWI151" s="284"/>
      <c r="KWJ151" s="284"/>
      <c r="KWK151" s="284"/>
      <c r="KWL151" s="284"/>
      <c r="KWM151" s="284"/>
      <c r="KWN151" s="284"/>
      <c r="KWO151" s="284"/>
      <c r="KWP151" s="284"/>
      <c r="KWQ151" s="284"/>
      <c r="KWR151" s="284"/>
      <c r="KWS151" s="284"/>
      <c r="KWT151" s="284"/>
      <c r="KWU151" s="284"/>
      <c r="KWV151" s="284"/>
      <c r="KWW151" s="284"/>
      <c r="KWX151" s="284"/>
      <c r="KWY151" s="284"/>
      <c r="KWZ151" s="284"/>
      <c r="KXA151" s="284"/>
      <c r="KXB151" s="284"/>
      <c r="KXC151" s="284"/>
      <c r="KXD151" s="284"/>
      <c r="KXE151" s="284"/>
      <c r="KXF151" s="284"/>
      <c r="KXG151" s="284"/>
      <c r="KXH151" s="284"/>
      <c r="KXI151" s="284"/>
      <c r="KXJ151" s="284"/>
      <c r="KXK151" s="284"/>
      <c r="KXL151" s="284"/>
      <c r="KXM151" s="284"/>
      <c r="KXN151" s="284"/>
      <c r="KXO151" s="284"/>
      <c r="KXP151" s="284"/>
      <c r="KXQ151" s="284"/>
      <c r="KXR151" s="284"/>
      <c r="KXS151" s="284"/>
      <c r="KXT151" s="284"/>
      <c r="KXU151" s="284"/>
      <c r="KXV151" s="284"/>
      <c r="KXW151" s="284"/>
      <c r="KXX151" s="284"/>
      <c r="KXY151" s="284"/>
      <c r="KXZ151" s="284"/>
      <c r="KYA151" s="284"/>
      <c r="KYB151" s="284"/>
      <c r="KYC151" s="284"/>
      <c r="KYD151" s="284"/>
      <c r="KYE151" s="284"/>
      <c r="KYF151" s="284"/>
      <c r="KYG151" s="284"/>
      <c r="KYH151" s="284"/>
      <c r="KYI151" s="284"/>
      <c r="KYJ151" s="284"/>
      <c r="KYK151" s="284"/>
      <c r="KYL151" s="284"/>
      <c r="KYM151" s="284"/>
      <c r="KYN151" s="284"/>
      <c r="KYO151" s="284"/>
      <c r="KYP151" s="284"/>
      <c r="KYQ151" s="284"/>
      <c r="KYR151" s="284"/>
      <c r="KYS151" s="284"/>
      <c r="KYT151" s="284"/>
      <c r="KYU151" s="284"/>
      <c r="KYV151" s="284"/>
      <c r="KYW151" s="284"/>
      <c r="KYX151" s="284"/>
      <c r="KYY151" s="284"/>
      <c r="KYZ151" s="284"/>
      <c r="KZA151" s="284"/>
      <c r="KZB151" s="284"/>
      <c r="KZC151" s="284"/>
      <c r="KZD151" s="284"/>
      <c r="KZE151" s="284"/>
      <c r="KZF151" s="284"/>
      <c r="KZG151" s="284"/>
      <c r="KZH151" s="284"/>
      <c r="KZI151" s="284"/>
      <c r="KZJ151" s="284"/>
      <c r="KZK151" s="284"/>
      <c r="KZL151" s="284"/>
      <c r="KZM151" s="284"/>
      <c r="KZN151" s="284"/>
      <c r="KZO151" s="284"/>
      <c r="KZP151" s="284"/>
      <c r="KZQ151" s="284"/>
      <c r="KZR151" s="284"/>
      <c r="KZS151" s="284"/>
      <c r="KZT151" s="284"/>
      <c r="KZU151" s="284"/>
      <c r="KZV151" s="284"/>
      <c r="KZW151" s="284"/>
      <c r="KZX151" s="284"/>
      <c r="KZY151" s="284"/>
      <c r="KZZ151" s="284"/>
      <c r="LAA151" s="284"/>
      <c r="LAB151" s="284"/>
      <c r="LAC151" s="284"/>
      <c r="LAD151" s="284"/>
      <c r="LAE151" s="284"/>
      <c r="LAF151" s="284"/>
      <c r="LAG151" s="284"/>
      <c r="LAH151" s="284"/>
      <c r="LAI151" s="284"/>
      <c r="LAJ151" s="284"/>
      <c r="LAK151" s="284"/>
      <c r="LAL151" s="284"/>
      <c r="LAM151" s="284"/>
      <c r="LAN151" s="284"/>
      <c r="LAO151" s="284"/>
      <c r="LAP151" s="284"/>
      <c r="LAQ151" s="284"/>
      <c r="LAR151" s="284"/>
      <c r="LAS151" s="284"/>
      <c r="LAT151" s="284"/>
      <c r="LAU151" s="284"/>
      <c r="LAV151" s="284"/>
      <c r="LAW151" s="284"/>
      <c r="LAX151" s="284"/>
      <c r="LAY151" s="284"/>
      <c r="LAZ151" s="284"/>
      <c r="LBA151" s="284"/>
      <c r="LBB151" s="284"/>
      <c r="LBC151" s="284"/>
      <c r="LBD151" s="284"/>
      <c r="LBE151" s="284"/>
      <c r="LBF151" s="284"/>
      <c r="LBG151" s="284"/>
      <c r="LBH151" s="284"/>
      <c r="LBI151" s="284"/>
      <c r="LBJ151" s="284"/>
      <c r="LBK151" s="284"/>
      <c r="LBL151" s="284"/>
      <c r="LBM151" s="284"/>
      <c r="LBN151" s="284"/>
      <c r="LBO151" s="284"/>
      <c r="LBP151" s="284"/>
      <c r="LBQ151" s="284"/>
      <c r="LBR151" s="284"/>
      <c r="LBS151" s="284"/>
      <c r="LBT151" s="284"/>
      <c r="LBU151" s="284"/>
      <c r="LBV151" s="284"/>
      <c r="LBW151" s="284"/>
      <c r="LBX151" s="284"/>
      <c r="LBY151" s="284"/>
      <c r="LBZ151" s="284"/>
      <c r="LCA151" s="284"/>
      <c r="LCB151" s="284"/>
      <c r="LCC151" s="284"/>
      <c r="LCD151" s="284"/>
      <c r="LCE151" s="284"/>
      <c r="LCF151" s="284"/>
      <c r="LCG151" s="284"/>
      <c r="LCH151" s="284"/>
      <c r="LCI151" s="284"/>
      <c r="LCJ151" s="284"/>
      <c r="LCK151" s="284"/>
      <c r="LCL151" s="284"/>
      <c r="LCM151" s="284"/>
      <c r="LCN151" s="284"/>
      <c r="LCO151" s="284"/>
      <c r="LCP151" s="284"/>
      <c r="LCQ151" s="284"/>
      <c r="LCR151" s="284"/>
      <c r="LCS151" s="284"/>
      <c r="LCT151" s="284"/>
      <c r="LCU151" s="284"/>
      <c r="LCV151" s="284"/>
      <c r="LCW151" s="284"/>
      <c r="LCX151" s="284"/>
      <c r="LCY151" s="284"/>
      <c r="LCZ151" s="284"/>
      <c r="LDA151" s="284"/>
      <c r="LDB151" s="284"/>
      <c r="LDC151" s="284"/>
      <c r="LDD151" s="284"/>
      <c r="LDE151" s="284"/>
      <c r="LDF151" s="284"/>
      <c r="LDG151" s="284"/>
      <c r="LDH151" s="284"/>
      <c r="LDI151" s="284"/>
      <c r="LDJ151" s="284"/>
      <c r="LDK151" s="284"/>
      <c r="LDL151" s="284"/>
      <c r="LDM151" s="284"/>
      <c r="LDN151" s="284"/>
      <c r="LDO151" s="284"/>
      <c r="LDP151" s="284"/>
      <c r="LDQ151" s="284"/>
      <c r="LDR151" s="284"/>
      <c r="LDS151" s="284"/>
      <c r="LDT151" s="284"/>
      <c r="LDU151" s="284"/>
      <c r="LDV151" s="284"/>
      <c r="LDW151" s="284"/>
      <c r="LDX151" s="284"/>
      <c r="LDY151" s="284"/>
      <c r="LDZ151" s="284"/>
      <c r="LEA151" s="284"/>
      <c r="LEB151" s="284"/>
      <c r="LEC151" s="284"/>
      <c r="LED151" s="284"/>
      <c r="LEE151" s="284"/>
      <c r="LEF151" s="284"/>
      <c r="LEG151" s="284"/>
      <c r="LEH151" s="284"/>
      <c r="LEI151" s="284"/>
      <c r="LEJ151" s="284"/>
      <c r="LEK151" s="284"/>
      <c r="LEL151" s="284"/>
      <c r="LEM151" s="284"/>
      <c r="LEN151" s="284"/>
      <c r="LEO151" s="284"/>
      <c r="LEP151" s="284"/>
      <c r="LEQ151" s="284"/>
      <c r="LER151" s="284"/>
      <c r="LES151" s="284"/>
      <c r="LET151" s="284"/>
      <c r="LEU151" s="284"/>
      <c r="LEV151" s="284"/>
      <c r="LEW151" s="284"/>
      <c r="LEX151" s="284"/>
      <c r="LEY151" s="284"/>
      <c r="LEZ151" s="284"/>
      <c r="LFA151" s="284"/>
      <c r="LFB151" s="284"/>
      <c r="LFC151" s="284"/>
      <c r="LFD151" s="284"/>
      <c r="LFE151" s="284"/>
      <c r="LFF151" s="284"/>
      <c r="LFG151" s="284"/>
      <c r="LFH151" s="284"/>
      <c r="LFI151" s="284"/>
      <c r="LFJ151" s="284"/>
      <c r="LFK151" s="284"/>
      <c r="LFL151" s="284"/>
      <c r="LFM151" s="284"/>
      <c r="LFN151" s="284"/>
      <c r="LFO151" s="284"/>
      <c r="LFP151" s="284"/>
      <c r="LFQ151" s="284"/>
      <c r="LFR151" s="284"/>
      <c r="LFS151" s="284"/>
      <c r="LFT151" s="284"/>
      <c r="LFU151" s="284"/>
      <c r="LFV151" s="284"/>
      <c r="LFW151" s="284"/>
      <c r="LFX151" s="284"/>
      <c r="LFY151" s="284"/>
      <c r="LFZ151" s="284"/>
      <c r="LGA151" s="284"/>
      <c r="LGB151" s="284"/>
      <c r="LGC151" s="284"/>
      <c r="LGD151" s="284"/>
      <c r="LGE151" s="284"/>
      <c r="LGF151" s="284"/>
      <c r="LGG151" s="284"/>
      <c r="LGH151" s="284"/>
      <c r="LGI151" s="284"/>
      <c r="LGJ151" s="284"/>
      <c r="LGK151" s="284"/>
      <c r="LGL151" s="284"/>
      <c r="LGM151" s="284"/>
      <c r="LGN151" s="284"/>
      <c r="LGO151" s="284"/>
      <c r="LGP151" s="284"/>
      <c r="LGQ151" s="284"/>
      <c r="LGR151" s="284"/>
      <c r="LGS151" s="284"/>
      <c r="LGT151" s="284"/>
      <c r="LGU151" s="284"/>
      <c r="LGV151" s="284"/>
      <c r="LGW151" s="284"/>
      <c r="LGX151" s="284"/>
      <c r="LGY151" s="284"/>
      <c r="LGZ151" s="284"/>
      <c r="LHA151" s="284"/>
      <c r="LHB151" s="284"/>
      <c r="LHC151" s="284"/>
      <c r="LHD151" s="284"/>
      <c r="LHE151" s="284"/>
      <c r="LHF151" s="284"/>
      <c r="LHG151" s="284"/>
      <c r="LHH151" s="284"/>
      <c r="LHI151" s="284"/>
      <c r="LHJ151" s="284"/>
      <c r="LHK151" s="284"/>
      <c r="LHL151" s="284"/>
      <c r="LHM151" s="284"/>
      <c r="LHN151" s="284"/>
      <c r="LHO151" s="284"/>
      <c r="LHP151" s="284"/>
      <c r="LHQ151" s="284"/>
      <c r="LHR151" s="284"/>
      <c r="LHS151" s="284"/>
      <c r="LHT151" s="284"/>
      <c r="LHU151" s="284"/>
      <c r="LHV151" s="284"/>
      <c r="LHW151" s="284"/>
      <c r="LHX151" s="284"/>
      <c r="LHY151" s="284"/>
      <c r="LHZ151" s="284"/>
      <c r="LIA151" s="284"/>
      <c r="LIB151" s="284"/>
      <c r="LIC151" s="284"/>
      <c r="LID151" s="284"/>
      <c r="LIE151" s="284"/>
      <c r="LIF151" s="284"/>
      <c r="LIG151" s="284"/>
      <c r="LIH151" s="284"/>
      <c r="LII151" s="284"/>
      <c r="LIJ151" s="284"/>
      <c r="LIK151" s="284"/>
      <c r="LIL151" s="284"/>
      <c r="LIM151" s="284"/>
      <c r="LIN151" s="284"/>
      <c r="LIO151" s="284"/>
      <c r="LIP151" s="284"/>
      <c r="LIQ151" s="284"/>
      <c r="LIR151" s="284"/>
      <c r="LIS151" s="284"/>
      <c r="LIT151" s="284"/>
      <c r="LIU151" s="284"/>
      <c r="LIV151" s="284"/>
      <c r="LIW151" s="284"/>
      <c r="LIX151" s="284"/>
      <c r="LIY151" s="284"/>
      <c r="LIZ151" s="284"/>
      <c r="LJA151" s="284"/>
      <c r="LJB151" s="284"/>
      <c r="LJC151" s="284"/>
      <c r="LJD151" s="284"/>
      <c r="LJE151" s="284"/>
      <c r="LJF151" s="284"/>
      <c r="LJG151" s="284"/>
      <c r="LJH151" s="284"/>
      <c r="LJI151" s="284"/>
      <c r="LJJ151" s="284"/>
      <c r="LJK151" s="284"/>
      <c r="LJL151" s="284"/>
      <c r="LJM151" s="284"/>
      <c r="LJN151" s="284"/>
      <c r="LJO151" s="284"/>
      <c r="LJP151" s="284"/>
      <c r="LJQ151" s="284"/>
      <c r="LJR151" s="284"/>
      <c r="LJS151" s="284"/>
      <c r="LJT151" s="284"/>
      <c r="LJU151" s="284"/>
      <c r="LJV151" s="284"/>
      <c r="LJW151" s="284"/>
      <c r="LJX151" s="284"/>
      <c r="LJY151" s="284"/>
      <c r="LJZ151" s="284"/>
      <c r="LKA151" s="284"/>
      <c r="LKB151" s="284"/>
      <c r="LKC151" s="284"/>
      <c r="LKD151" s="284"/>
      <c r="LKE151" s="284"/>
      <c r="LKF151" s="284"/>
      <c r="LKG151" s="284"/>
      <c r="LKH151" s="284"/>
      <c r="LKI151" s="284"/>
      <c r="LKJ151" s="284"/>
      <c r="LKK151" s="284"/>
      <c r="LKL151" s="284"/>
      <c r="LKM151" s="284"/>
      <c r="LKN151" s="284"/>
      <c r="LKO151" s="284"/>
      <c r="LKP151" s="284"/>
      <c r="LKQ151" s="284"/>
      <c r="LKR151" s="284"/>
      <c r="LKS151" s="284"/>
      <c r="LKT151" s="284"/>
      <c r="LKU151" s="284"/>
      <c r="LKV151" s="284"/>
      <c r="LKW151" s="284"/>
      <c r="LKX151" s="284"/>
      <c r="LKY151" s="284"/>
      <c r="LKZ151" s="284"/>
      <c r="LLA151" s="284"/>
      <c r="LLB151" s="284"/>
      <c r="LLC151" s="284"/>
      <c r="LLD151" s="284"/>
      <c r="LLE151" s="284"/>
      <c r="LLF151" s="284"/>
      <c r="LLG151" s="284"/>
      <c r="LLH151" s="284"/>
      <c r="LLI151" s="284"/>
      <c r="LLJ151" s="284"/>
      <c r="LLK151" s="284"/>
      <c r="LLL151" s="284"/>
      <c r="LLM151" s="284"/>
      <c r="LLN151" s="284"/>
      <c r="LLO151" s="284"/>
      <c r="LLP151" s="284"/>
      <c r="LLQ151" s="284"/>
      <c r="LLR151" s="284"/>
      <c r="LLS151" s="284"/>
      <c r="LLT151" s="284"/>
      <c r="LLU151" s="284"/>
      <c r="LLV151" s="284"/>
      <c r="LLW151" s="284"/>
      <c r="LLX151" s="284"/>
      <c r="LLY151" s="284"/>
      <c r="LLZ151" s="284"/>
      <c r="LMA151" s="284"/>
      <c r="LMB151" s="284"/>
      <c r="LMC151" s="284"/>
      <c r="LMD151" s="284"/>
      <c r="LME151" s="284"/>
      <c r="LMF151" s="284"/>
      <c r="LMG151" s="284"/>
      <c r="LMH151" s="284"/>
      <c r="LMI151" s="284"/>
      <c r="LMJ151" s="284"/>
      <c r="LMK151" s="284"/>
      <c r="LML151" s="284"/>
      <c r="LMM151" s="284"/>
      <c r="LMN151" s="284"/>
      <c r="LMO151" s="284"/>
      <c r="LMP151" s="284"/>
      <c r="LMQ151" s="284"/>
      <c r="LMR151" s="284"/>
      <c r="LMS151" s="284"/>
      <c r="LMT151" s="284"/>
      <c r="LMU151" s="284"/>
      <c r="LMV151" s="284"/>
      <c r="LMW151" s="284"/>
      <c r="LMX151" s="284"/>
      <c r="LMY151" s="284"/>
      <c r="LMZ151" s="284"/>
      <c r="LNA151" s="284"/>
      <c r="LNB151" s="284"/>
      <c r="LNC151" s="284"/>
      <c r="LND151" s="284"/>
      <c r="LNE151" s="284"/>
      <c r="LNF151" s="284"/>
      <c r="LNG151" s="284"/>
      <c r="LNH151" s="284"/>
      <c r="LNI151" s="284"/>
      <c r="LNJ151" s="284"/>
      <c r="LNK151" s="284"/>
      <c r="LNL151" s="284"/>
      <c r="LNM151" s="284"/>
      <c r="LNN151" s="284"/>
      <c r="LNO151" s="284"/>
      <c r="LNP151" s="284"/>
      <c r="LNQ151" s="284"/>
      <c r="LNR151" s="284"/>
      <c r="LNS151" s="284"/>
      <c r="LNT151" s="284"/>
      <c r="LNU151" s="284"/>
      <c r="LNV151" s="284"/>
      <c r="LNW151" s="284"/>
      <c r="LNX151" s="284"/>
      <c r="LNY151" s="284"/>
      <c r="LNZ151" s="284"/>
      <c r="LOA151" s="284"/>
      <c r="LOB151" s="284"/>
      <c r="LOC151" s="284"/>
      <c r="LOD151" s="284"/>
      <c r="LOE151" s="284"/>
      <c r="LOF151" s="284"/>
      <c r="LOG151" s="284"/>
      <c r="LOH151" s="284"/>
      <c r="LOI151" s="284"/>
      <c r="LOJ151" s="284"/>
      <c r="LOK151" s="284"/>
      <c r="LOL151" s="284"/>
      <c r="LOM151" s="284"/>
      <c r="LON151" s="284"/>
      <c r="LOO151" s="284"/>
      <c r="LOP151" s="284"/>
      <c r="LOQ151" s="284"/>
      <c r="LOR151" s="284"/>
      <c r="LOS151" s="284"/>
      <c r="LOT151" s="284"/>
      <c r="LOU151" s="284"/>
      <c r="LOV151" s="284"/>
      <c r="LOW151" s="284"/>
      <c r="LOX151" s="284"/>
      <c r="LOY151" s="284"/>
      <c r="LOZ151" s="284"/>
      <c r="LPA151" s="284"/>
      <c r="LPB151" s="284"/>
      <c r="LPC151" s="284"/>
      <c r="LPD151" s="284"/>
      <c r="LPE151" s="284"/>
      <c r="LPF151" s="284"/>
      <c r="LPG151" s="284"/>
      <c r="LPH151" s="284"/>
      <c r="LPI151" s="284"/>
      <c r="LPJ151" s="284"/>
      <c r="LPK151" s="284"/>
      <c r="LPL151" s="284"/>
      <c r="LPM151" s="284"/>
      <c r="LPN151" s="284"/>
      <c r="LPO151" s="284"/>
      <c r="LPP151" s="284"/>
      <c r="LPQ151" s="284"/>
      <c r="LPR151" s="284"/>
      <c r="LPS151" s="284"/>
      <c r="LPT151" s="284"/>
      <c r="LPU151" s="284"/>
      <c r="LPV151" s="284"/>
      <c r="LPW151" s="284"/>
      <c r="LPX151" s="284"/>
      <c r="LPY151" s="284"/>
      <c r="LPZ151" s="284"/>
      <c r="LQA151" s="284"/>
      <c r="LQB151" s="284"/>
      <c r="LQC151" s="284"/>
      <c r="LQD151" s="284"/>
      <c r="LQE151" s="284"/>
      <c r="LQF151" s="284"/>
      <c r="LQG151" s="284"/>
      <c r="LQH151" s="284"/>
      <c r="LQI151" s="284"/>
      <c r="LQJ151" s="284"/>
      <c r="LQK151" s="284"/>
      <c r="LQL151" s="284"/>
      <c r="LQM151" s="284"/>
      <c r="LQN151" s="284"/>
      <c r="LQO151" s="284"/>
      <c r="LQP151" s="284"/>
      <c r="LQQ151" s="284"/>
      <c r="LQR151" s="284"/>
      <c r="LQS151" s="284"/>
      <c r="LQT151" s="284"/>
      <c r="LQU151" s="284"/>
      <c r="LQV151" s="284"/>
      <c r="LQW151" s="284"/>
      <c r="LQX151" s="284"/>
      <c r="LQY151" s="284"/>
      <c r="LQZ151" s="284"/>
      <c r="LRA151" s="284"/>
      <c r="LRB151" s="284"/>
      <c r="LRC151" s="284"/>
      <c r="LRD151" s="284"/>
      <c r="LRE151" s="284"/>
      <c r="LRF151" s="284"/>
      <c r="LRG151" s="284"/>
      <c r="LRH151" s="284"/>
      <c r="LRI151" s="284"/>
      <c r="LRJ151" s="284"/>
      <c r="LRK151" s="284"/>
      <c r="LRL151" s="284"/>
      <c r="LRM151" s="284"/>
      <c r="LRN151" s="284"/>
      <c r="LRO151" s="284"/>
      <c r="LRP151" s="284"/>
      <c r="LRQ151" s="284"/>
      <c r="LRR151" s="284"/>
      <c r="LRS151" s="284"/>
      <c r="LRT151" s="284"/>
      <c r="LRU151" s="284"/>
      <c r="LRV151" s="284"/>
      <c r="LRW151" s="284"/>
      <c r="LRX151" s="284"/>
      <c r="LRY151" s="284"/>
      <c r="LRZ151" s="284"/>
      <c r="LSA151" s="284"/>
      <c r="LSB151" s="284"/>
      <c r="LSC151" s="284"/>
      <c r="LSD151" s="284"/>
      <c r="LSE151" s="284"/>
      <c r="LSF151" s="284"/>
      <c r="LSG151" s="284"/>
      <c r="LSH151" s="284"/>
      <c r="LSI151" s="284"/>
      <c r="LSJ151" s="284"/>
      <c r="LSK151" s="284"/>
      <c r="LSL151" s="284"/>
      <c r="LSM151" s="284"/>
      <c r="LSN151" s="284"/>
      <c r="LSO151" s="284"/>
      <c r="LSP151" s="284"/>
      <c r="LSQ151" s="284"/>
      <c r="LSR151" s="284"/>
      <c r="LSS151" s="284"/>
      <c r="LST151" s="284"/>
      <c r="LSU151" s="284"/>
      <c r="LSV151" s="284"/>
      <c r="LSW151" s="284"/>
      <c r="LSX151" s="284"/>
      <c r="LSY151" s="284"/>
      <c r="LSZ151" s="284"/>
      <c r="LTA151" s="284"/>
      <c r="LTB151" s="284"/>
      <c r="LTC151" s="284"/>
      <c r="LTD151" s="284"/>
      <c r="LTE151" s="284"/>
      <c r="LTF151" s="284"/>
      <c r="LTG151" s="284"/>
      <c r="LTH151" s="284"/>
      <c r="LTI151" s="284"/>
      <c r="LTJ151" s="284"/>
      <c r="LTK151" s="284"/>
      <c r="LTL151" s="284"/>
      <c r="LTM151" s="284"/>
      <c r="LTN151" s="284"/>
      <c r="LTO151" s="284"/>
      <c r="LTP151" s="284"/>
      <c r="LTQ151" s="284"/>
      <c r="LTR151" s="284"/>
      <c r="LTS151" s="284"/>
      <c r="LTT151" s="284"/>
      <c r="LTU151" s="284"/>
      <c r="LTV151" s="284"/>
      <c r="LTW151" s="284"/>
      <c r="LTX151" s="284"/>
      <c r="LTY151" s="284"/>
      <c r="LTZ151" s="284"/>
      <c r="LUA151" s="284"/>
      <c r="LUB151" s="284"/>
      <c r="LUC151" s="284"/>
      <c r="LUD151" s="284"/>
      <c r="LUE151" s="284"/>
      <c r="LUF151" s="284"/>
      <c r="LUG151" s="284"/>
      <c r="LUH151" s="284"/>
      <c r="LUI151" s="284"/>
      <c r="LUJ151" s="284"/>
      <c r="LUK151" s="284"/>
      <c r="LUL151" s="284"/>
      <c r="LUM151" s="284"/>
      <c r="LUN151" s="284"/>
      <c r="LUO151" s="284"/>
      <c r="LUP151" s="284"/>
      <c r="LUQ151" s="284"/>
      <c r="LUR151" s="284"/>
      <c r="LUS151" s="284"/>
      <c r="LUT151" s="284"/>
      <c r="LUU151" s="284"/>
      <c r="LUV151" s="284"/>
      <c r="LUW151" s="284"/>
      <c r="LUX151" s="284"/>
      <c r="LUY151" s="284"/>
      <c r="LUZ151" s="284"/>
      <c r="LVA151" s="284"/>
      <c r="LVB151" s="284"/>
      <c r="LVC151" s="284"/>
      <c r="LVD151" s="284"/>
      <c r="LVE151" s="284"/>
      <c r="LVF151" s="284"/>
      <c r="LVG151" s="284"/>
      <c r="LVH151" s="284"/>
      <c r="LVI151" s="284"/>
      <c r="LVJ151" s="284"/>
      <c r="LVK151" s="284"/>
      <c r="LVL151" s="284"/>
      <c r="LVM151" s="284"/>
      <c r="LVN151" s="284"/>
      <c r="LVO151" s="284"/>
      <c r="LVP151" s="284"/>
      <c r="LVQ151" s="284"/>
      <c r="LVR151" s="284"/>
      <c r="LVS151" s="284"/>
      <c r="LVT151" s="284"/>
      <c r="LVU151" s="284"/>
      <c r="LVV151" s="284"/>
      <c r="LVW151" s="284"/>
      <c r="LVX151" s="284"/>
      <c r="LVY151" s="284"/>
      <c r="LVZ151" s="284"/>
      <c r="LWA151" s="284"/>
      <c r="LWB151" s="284"/>
      <c r="LWC151" s="284"/>
      <c r="LWD151" s="284"/>
      <c r="LWE151" s="284"/>
      <c r="LWF151" s="284"/>
      <c r="LWG151" s="284"/>
      <c r="LWH151" s="284"/>
      <c r="LWI151" s="284"/>
      <c r="LWJ151" s="284"/>
      <c r="LWK151" s="284"/>
      <c r="LWL151" s="284"/>
      <c r="LWM151" s="284"/>
      <c r="LWN151" s="284"/>
      <c r="LWO151" s="284"/>
      <c r="LWP151" s="284"/>
      <c r="LWQ151" s="284"/>
      <c r="LWR151" s="284"/>
      <c r="LWS151" s="284"/>
      <c r="LWT151" s="284"/>
      <c r="LWU151" s="284"/>
      <c r="LWV151" s="284"/>
      <c r="LWW151" s="284"/>
      <c r="LWX151" s="284"/>
      <c r="LWY151" s="284"/>
      <c r="LWZ151" s="284"/>
      <c r="LXA151" s="284"/>
      <c r="LXB151" s="284"/>
      <c r="LXC151" s="284"/>
      <c r="LXD151" s="284"/>
      <c r="LXE151" s="284"/>
      <c r="LXF151" s="284"/>
      <c r="LXG151" s="284"/>
      <c r="LXH151" s="284"/>
      <c r="LXI151" s="284"/>
      <c r="LXJ151" s="284"/>
      <c r="LXK151" s="284"/>
      <c r="LXL151" s="284"/>
      <c r="LXM151" s="284"/>
      <c r="LXN151" s="284"/>
      <c r="LXO151" s="284"/>
      <c r="LXP151" s="284"/>
      <c r="LXQ151" s="284"/>
      <c r="LXR151" s="284"/>
      <c r="LXS151" s="284"/>
      <c r="LXT151" s="284"/>
      <c r="LXU151" s="284"/>
      <c r="LXV151" s="284"/>
      <c r="LXW151" s="284"/>
      <c r="LXX151" s="284"/>
      <c r="LXY151" s="284"/>
      <c r="LXZ151" s="284"/>
      <c r="LYA151" s="284"/>
      <c r="LYB151" s="284"/>
      <c r="LYC151" s="284"/>
      <c r="LYD151" s="284"/>
      <c r="LYE151" s="284"/>
      <c r="LYF151" s="284"/>
      <c r="LYG151" s="284"/>
      <c r="LYH151" s="284"/>
      <c r="LYI151" s="284"/>
      <c r="LYJ151" s="284"/>
      <c r="LYK151" s="284"/>
      <c r="LYL151" s="284"/>
      <c r="LYM151" s="284"/>
      <c r="LYN151" s="284"/>
      <c r="LYO151" s="284"/>
      <c r="LYP151" s="284"/>
      <c r="LYQ151" s="284"/>
      <c r="LYR151" s="284"/>
      <c r="LYS151" s="284"/>
      <c r="LYT151" s="284"/>
      <c r="LYU151" s="284"/>
      <c r="LYV151" s="284"/>
      <c r="LYW151" s="284"/>
      <c r="LYX151" s="284"/>
      <c r="LYY151" s="284"/>
      <c r="LYZ151" s="284"/>
      <c r="LZA151" s="284"/>
      <c r="LZB151" s="284"/>
      <c r="LZC151" s="284"/>
      <c r="LZD151" s="284"/>
      <c r="LZE151" s="284"/>
      <c r="LZF151" s="284"/>
      <c r="LZG151" s="284"/>
      <c r="LZH151" s="284"/>
      <c r="LZI151" s="284"/>
      <c r="LZJ151" s="284"/>
      <c r="LZK151" s="284"/>
      <c r="LZL151" s="284"/>
      <c r="LZM151" s="284"/>
      <c r="LZN151" s="284"/>
      <c r="LZO151" s="284"/>
      <c r="LZP151" s="284"/>
      <c r="LZQ151" s="284"/>
      <c r="LZR151" s="284"/>
      <c r="LZS151" s="284"/>
      <c r="LZT151" s="284"/>
      <c r="LZU151" s="284"/>
      <c r="LZV151" s="284"/>
      <c r="LZW151" s="284"/>
      <c r="LZX151" s="284"/>
      <c r="LZY151" s="284"/>
      <c r="LZZ151" s="284"/>
      <c r="MAA151" s="284"/>
      <c r="MAB151" s="284"/>
      <c r="MAC151" s="284"/>
      <c r="MAD151" s="284"/>
      <c r="MAE151" s="284"/>
      <c r="MAF151" s="284"/>
      <c r="MAG151" s="284"/>
      <c r="MAH151" s="284"/>
      <c r="MAI151" s="284"/>
      <c r="MAJ151" s="284"/>
      <c r="MAK151" s="284"/>
      <c r="MAL151" s="284"/>
      <c r="MAM151" s="284"/>
      <c r="MAN151" s="284"/>
      <c r="MAO151" s="284"/>
      <c r="MAP151" s="284"/>
      <c r="MAQ151" s="284"/>
      <c r="MAR151" s="284"/>
      <c r="MAS151" s="284"/>
      <c r="MAT151" s="284"/>
      <c r="MAU151" s="284"/>
      <c r="MAV151" s="284"/>
      <c r="MAW151" s="284"/>
      <c r="MAX151" s="284"/>
      <c r="MAY151" s="284"/>
      <c r="MAZ151" s="284"/>
      <c r="MBA151" s="284"/>
      <c r="MBB151" s="284"/>
      <c r="MBC151" s="284"/>
      <c r="MBD151" s="284"/>
      <c r="MBE151" s="284"/>
      <c r="MBF151" s="284"/>
      <c r="MBG151" s="284"/>
      <c r="MBH151" s="284"/>
      <c r="MBI151" s="284"/>
      <c r="MBJ151" s="284"/>
      <c r="MBK151" s="284"/>
      <c r="MBL151" s="284"/>
      <c r="MBM151" s="284"/>
      <c r="MBN151" s="284"/>
      <c r="MBO151" s="284"/>
      <c r="MBP151" s="284"/>
      <c r="MBQ151" s="284"/>
      <c r="MBR151" s="284"/>
      <c r="MBS151" s="284"/>
      <c r="MBT151" s="284"/>
      <c r="MBU151" s="284"/>
      <c r="MBV151" s="284"/>
      <c r="MBW151" s="284"/>
      <c r="MBX151" s="284"/>
      <c r="MBY151" s="284"/>
      <c r="MBZ151" s="284"/>
      <c r="MCA151" s="284"/>
      <c r="MCB151" s="284"/>
      <c r="MCC151" s="284"/>
      <c r="MCD151" s="284"/>
      <c r="MCE151" s="284"/>
      <c r="MCF151" s="284"/>
      <c r="MCG151" s="284"/>
      <c r="MCH151" s="284"/>
      <c r="MCI151" s="284"/>
      <c r="MCJ151" s="284"/>
      <c r="MCK151" s="284"/>
      <c r="MCL151" s="284"/>
      <c r="MCM151" s="284"/>
      <c r="MCN151" s="284"/>
      <c r="MCO151" s="284"/>
      <c r="MCP151" s="284"/>
      <c r="MCQ151" s="284"/>
      <c r="MCR151" s="284"/>
      <c r="MCS151" s="284"/>
      <c r="MCT151" s="284"/>
      <c r="MCU151" s="284"/>
      <c r="MCV151" s="284"/>
      <c r="MCW151" s="284"/>
      <c r="MCX151" s="284"/>
      <c r="MCY151" s="284"/>
      <c r="MCZ151" s="284"/>
      <c r="MDA151" s="284"/>
      <c r="MDB151" s="284"/>
      <c r="MDC151" s="284"/>
      <c r="MDD151" s="284"/>
      <c r="MDE151" s="284"/>
      <c r="MDF151" s="284"/>
      <c r="MDG151" s="284"/>
      <c r="MDH151" s="284"/>
      <c r="MDI151" s="284"/>
      <c r="MDJ151" s="284"/>
      <c r="MDK151" s="284"/>
      <c r="MDL151" s="284"/>
      <c r="MDM151" s="284"/>
      <c r="MDN151" s="284"/>
      <c r="MDO151" s="284"/>
      <c r="MDP151" s="284"/>
      <c r="MDQ151" s="284"/>
      <c r="MDR151" s="284"/>
      <c r="MDS151" s="284"/>
      <c r="MDT151" s="284"/>
      <c r="MDU151" s="284"/>
      <c r="MDV151" s="284"/>
      <c r="MDW151" s="284"/>
      <c r="MDX151" s="284"/>
      <c r="MDY151" s="284"/>
      <c r="MDZ151" s="284"/>
      <c r="MEA151" s="284"/>
      <c r="MEB151" s="284"/>
      <c r="MEC151" s="284"/>
      <c r="MED151" s="284"/>
      <c r="MEE151" s="284"/>
      <c r="MEF151" s="284"/>
      <c r="MEG151" s="284"/>
      <c r="MEH151" s="284"/>
      <c r="MEI151" s="284"/>
      <c r="MEJ151" s="284"/>
      <c r="MEK151" s="284"/>
      <c r="MEL151" s="284"/>
      <c r="MEM151" s="284"/>
      <c r="MEN151" s="284"/>
      <c r="MEO151" s="284"/>
      <c r="MEP151" s="284"/>
      <c r="MEQ151" s="284"/>
      <c r="MER151" s="284"/>
      <c r="MES151" s="284"/>
      <c r="MET151" s="284"/>
      <c r="MEU151" s="284"/>
      <c r="MEV151" s="284"/>
      <c r="MEW151" s="284"/>
      <c r="MEX151" s="284"/>
      <c r="MEY151" s="284"/>
      <c r="MEZ151" s="284"/>
      <c r="MFA151" s="284"/>
      <c r="MFB151" s="284"/>
      <c r="MFC151" s="284"/>
      <c r="MFD151" s="284"/>
      <c r="MFE151" s="284"/>
      <c r="MFF151" s="284"/>
      <c r="MFG151" s="284"/>
      <c r="MFH151" s="284"/>
      <c r="MFI151" s="284"/>
      <c r="MFJ151" s="284"/>
      <c r="MFK151" s="284"/>
      <c r="MFL151" s="284"/>
      <c r="MFM151" s="284"/>
      <c r="MFN151" s="284"/>
      <c r="MFO151" s="284"/>
      <c r="MFP151" s="284"/>
      <c r="MFQ151" s="284"/>
      <c r="MFR151" s="284"/>
      <c r="MFS151" s="284"/>
      <c r="MFT151" s="284"/>
      <c r="MFU151" s="284"/>
      <c r="MFV151" s="284"/>
      <c r="MFW151" s="284"/>
      <c r="MFX151" s="284"/>
      <c r="MFY151" s="284"/>
      <c r="MFZ151" s="284"/>
      <c r="MGA151" s="284"/>
      <c r="MGB151" s="284"/>
      <c r="MGC151" s="284"/>
      <c r="MGD151" s="284"/>
      <c r="MGE151" s="284"/>
      <c r="MGF151" s="284"/>
      <c r="MGG151" s="284"/>
      <c r="MGH151" s="284"/>
      <c r="MGI151" s="284"/>
      <c r="MGJ151" s="284"/>
      <c r="MGK151" s="284"/>
      <c r="MGL151" s="284"/>
      <c r="MGM151" s="284"/>
      <c r="MGN151" s="284"/>
      <c r="MGO151" s="284"/>
      <c r="MGP151" s="284"/>
      <c r="MGQ151" s="284"/>
      <c r="MGR151" s="284"/>
      <c r="MGS151" s="284"/>
      <c r="MGT151" s="284"/>
      <c r="MGU151" s="284"/>
      <c r="MGV151" s="284"/>
      <c r="MGW151" s="284"/>
      <c r="MGX151" s="284"/>
      <c r="MGY151" s="284"/>
      <c r="MGZ151" s="284"/>
      <c r="MHA151" s="284"/>
      <c r="MHB151" s="284"/>
      <c r="MHC151" s="284"/>
      <c r="MHD151" s="284"/>
      <c r="MHE151" s="284"/>
      <c r="MHF151" s="284"/>
      <c r="MHG151" s="284"/>
      <c r="MHH151" s="284"/>
      <c r="MHI151" s="284"/>
      <c r="MHJ151" s="284"/>
      <c r="MHK151" s="284"/>
      <c r="MHL151" s="284"/>
      <c r="MHM151" s="284"/>
      <c r="MHN151" s="284"/>
      <c r="MHO151" s="284"/>
      <c r="MHP151" s="284"/>
      <c r="MHQ151" s="284"/>
      <c r="MHR151" s="284"/>
      <c r="MHS151" s="284"/>
      <c r="MHT151" s="284"/>
      <c r="MHU151" s="284"/>
      <c r="MHV151" s="284"/>
      <c r="MHW151" s="284"/>
      <c r="MHX151" s="284"/>
      <c r="MHY151" s="284"/>
      <c r="MHZ151" s="284"/>
      <c r="MIA151" s="284"/>
      <c r="MIB151" s="284"/>
      <c r="MIC151" s="284"/>
      <c r="MID151" s="284"/>
      <c r="MIE151" s="284"/>
      <c r="MIF151" s="284"/>
      <c r="MIG151" s="284"/>
      <c r="MIH151" s="284"/>
      <c r="MII151" s="284"/>
      <c r="MIJ151" s="284"/>
      <c r="MIK151" s="284"/>
      <c r="MIL151" s="284"/>
      <c r="MIM151" s="284"/>
      <c r="MIN151" s="284"/>
      <c r="MIO151" s="284"/>
      <c r="MIP151" s="284"/>
      <c r="MIQ151" s="284"/>
      <c r="MIR151" s="284"/>
      <c r="MIS151" s="284"/>
      <c r="MIT151" s="284"/>
      <c r="MIU151" s="284"/>
      <c r="MIV151" s="284"/>
      <c r="MIW151" s="284"/>
      <c r="MIX151" s="284"/>
      <c r="MIY151" s="284"/>
      <c r="MIZ151" s="284"/>
      <c r="MJA151" s="284"/>
      <c r="MJB151" s="284"/>
      <c r="MJC151" s="284"/>
      <c r="MJD151" s="284"/>
      <c r="MJE151" s="284"/>
      <c r="MJF151" s="284"/>
      <c r="MJG151" s="284"/>
      <c r="MJH151" s="284"/>
      <c r="MJI151" s="284"/>
      <c r="MJJ151" s="284"/>
      <c r="MJK151" s="284"/>
      <c r="MJL151" s="284"/>
      <c r="MJM151" s="284"/>
      <c r="MJN151" s="284"/>
      <c r="MJO151" s="284"/>
      <c r="MJP151" s="284"/>
      <c r="MJQ151" s="284"/>
      <c r="MJR151" s="284"/>
      <c r="MJS151" s="284"/>
      <c r="MJT151" s="284"/>
      <c r="MJU151" s="284"/>
      <c r="MJV151" s="284"/>
      <c r="MJW151" s="284"/>
      <c r="MJX151" s="284"/>
      <c r="MJY151" s="284"/>
      <c r="MJZ151" s="284"/>
      <c r="MKA151" s="284"/>
      <c r="MKB151" s="284"/>
      <c r="MKC151" s="284"/>
      <c r="MKD151" s="284"/>
      <c r="MKE151" s="284"/>
      <c r="MKF151" s="284"/>
      <c r="MKG151" s="284"/>
      <c r="MKH151" s="284"/>
      <c r="MKI151" s="284"/>
      <c r="MKJ151" s="284"/>
      <c r="MKK151" s="284"/>
      <c r="MKL151" s="284"/>
      <c r="MKM151" s="284"/>
      <c r="MKN151" s="284"/>
      <c r="MKO151" s="284"/>
      <c r="MKP151" s="284"/>
      <c r="MKQ151" s="284"/>
      <c r="MKR151" s="284"/>
      <c r="MKS151" s="284"/>
      <c r="MKT151" s="284"/>
      <c r="MKU151" s="284"/>
      <c r="MKV151" s="284"/>
      <c r="MKW151" s="284"/>
      <c r="MKX151" s="284"/>
      <c r="MKY151" s="284"/>
      <c r="MKZ151" s="284"/>
      <c r="MLA151" s="284"/>
      <c r="MLB151" s="284"/>
      <c r="MLC151" s="284"/>
      <c r="MLD151" s="284"/>
      <c r="MLE151" s="284"/>
      <c r="MLF151" s="284"/>
      <c r="MLG151" s="284"/>
      <c r="MLH151" s="284"/>
      <c r="MLI151" s="284"/>
      <c r="MLJ151" s="284"/>
      <c r="MLK151" s="284"/>
      <c r="MLL151" s="284"/>
      <c r="MLM151" s="284"/>
      <c r="MLN151" s="284"/>
      <c r="MLO151" s="284"/>
      <c r="MLP151" s="284"/>
      <c r="MLQ151" s="284"/>
      <c r="MLR151" s="284"/>
      <c r="MLS151" s="284"/>
      <c r="MLT151" s="284"/>
      <c r="MLU151" s="284"/>
      <c r="MLV151" s="284"/>
      <c r="MLW151" s="284"/>
      <c r="MLX151" s="284"/>
      <c r="MLY151" s="284"/>
      <c r="MLZ151" s="284"/>
      <c r="MMA151" s="284"/>
      <c r="MMB151" s="284"/>
      <c r="MMC151" s="284"/>
      <c r="MMD151" s="284"/>
      <c r="MME151" s="284"/>
      <c r="MMF151" s="284"/>
      <c r="MMG151" s="284"/>
      <c r="MMH151" s="284"/>
      <c r="MMI151" s="284"/>
      <c r="MMJ151" s="284"/>
      <c r="MMK151" s="284"/>
      <c r="MML151" s="284"/>
      <c r="MMM151" s="284"/>
      <c r="MMN151" s="284"/>
      <c r="MMO151" s="284"/>
      <c r="MMP151" s="284"/>
      <c r="MMQ151" s="284"/>
      <c r="MMR151" s="284"/>
      <c r="MMS151" s="284"/>
      <c r="MMT151" s="284"/>
      <c r="MMU151" s="284"/>
      <c r="MMV151" s="284"/>
      <c r="MMW151" s="284"/>
      <c r="MMX151" s="284"/>
      <c r="MMY151" s="284"/>
      <c r="MMZ151" s="284"/>
      <c r="MNA151" s="284"/>
      <c r="MNB151" s="284"/>
      <c r="MNC151" s="284"/>
      <c r="MND151" s="284"/>
      <c r="MNE151" s="284"/>
      <c r="MNF151" s="284"/>
      <c r="MNG151" s="284"/>
      <c r="MNH151" s="284"/>
      <c r="MNI151" s="284"/>
      <c r="MNJ151" s="284"/>
      <c r="MNK151" s="284"/>
      <c r="MNL151" s="284"/>
      <c r="MNM151" s="284"/>
      <c r="MNN151" s="284"/>
      <c r="MNO151" s="284"/>
      <c r="MNP151" s="284"/>
      <c r="MNQ151" s="284"/>
      <c r="MNR151" s="284"/>
      <c r="MNS151" s="284"/>
      <c r="MNT151" s="284"/>
      <c r="MNU151" s="284"/>
      <c r="MNV151" s="284"/>
      <c r="MNW151" s="284"/>
      <c r="MNX151" s="284"/>
      <c r="MNY151" s="284"/>
      <c r="MNZ151" s="284"/>
      <c r="MOA151" s="284"/>
      <c r="MOB151" s="284"/>
      <c r="MOC151" s="284"/>
      <c r="MOD151" s="284"/>
      <c r="MOE151" s="284"/>
      <c r="MOF151" s="284"/>
      <c r="MOG151" s="284"/>
      <c r="MOH151" s="284"/>
      <c r="MOI151" s="284"/>
      <c r="MOJ151" s="284"/>
      <c r="MOK151" s="284"/>
      <c r="MOL151" s="284"/>
      <c r="MOM151" s="284"/>
      <c r="MON151" s="284"/>
      <c r="MOO151" s="284"/>
      <c r="MOP151" s="284"/>
      <c r="MOQ151" s="284"/>
      <c r="MOR151" s="284"/>
      <c r="MOS151" s="284"/>
      <c r="MOT151" s="284"/>
      <c r="MOU151" s="284"/>
      <c r="MOV151" s="284"/>
      <c r="MOW151" s="284"/>
      <c r="MOX151" s="284"/>
      <c r="MOY151" s="284"/>
      <c r="MOZ151" s="284"/>
      <c r="MPA151" s="284"/>
      <c r="MPB151" s="284"/>
      <c r="MPC151" s="284"/>
      <c r="MPD151" s="284"/>
      <c r="MPE151" s="284"/>
      <c r="MPF151" s="284"/>
      <c r="MPG151" s="284"/>
      <c r="MPH151" s="284"/>
      <c r="MPI151" s="284"/>
      <c r="MPJ151" s="284"/>
      <c r="MPK151" s="284"/>
      <c r="MPL151" s="284"/>
      <c r="MPM151" s="284"/>
      <c r="MPN151" s="284"/>
      <c r="MPO151" s="284"/>
      <c r="MPP151" s="284"/>
      <c r="MPQ151" s="284"/>
      <c r="MPR151" s="284"/>
      <c r="MPS151" s="284"/>
      <c r="MPT151" s="284"/>
      <c r="MPU151" s="284"/>
      <c r="MPV151" s="284"/>
      <c r="MPW151" s="284"/>
      <c r="MPX151" s="284"/>
      <c r="MPY151" s="284"/>
      <c r="MPZ151" s="284"/>
      <c r="MQA151" s="284"/>
      <c r="MQB151" s="284"/>
      <c r="MQC151" s="284"/>
      <c r="MQD151" s="284"/>
      <c r="MQE151" s="284"/>
      <c r="MQF151" s="284"/>
      <c r="MQG151" s="284"/>
      <c r="MQH151" s="284"/>
      <c r="MQI151" s="284"/>
      <c r="MQJ151" s="284"/>
      <c r="MQK151" s="284"/>
      <c r="MQL151" s="284"/>
      <c r="MQM151" s="284"/>
      <c r="MQN151" s="284"/>
      <c r="MQO151" s="284"/>
      <c r="MQP151" s="284"/>
      <c r="MQQ151" s="284"/>
      <c r="MQR151" s="284"/>
      <c r="MQS151" s="284"/>
      <c r="MQT151" s="284"/>
      <c r="MQU151" s="284"/>
      <c r="MQV151" s="284"/>
      <c r="MQW151" s="284"/>
      <c r="MQX151" s="284"/>
      <c r="MQY151" s="284"/>
      <c r="MQZ151" s="284"/>
      <c r="MRA151" s="284"/>
      <c r="MRB151" s="284"/>
      <c r="MRC151" s="284"/>
      <c r="MRD151" s="284"/>
      <c r="MRE151" s="284"/>
      <c r="MRF151" s="284"/>
      <c r="MRG151" s="284"/>
      <c r="MRH151" s="284"/>
      <c r="MRI151" s="284"/>
      <c r="MRJ151" s="284"/>
      <c r="MRK151" s="284"/>
      <c r="MRL151" s="284"/>
      <c r="MRM151" s="284"/>
      <c r="MRN151" s="284"/>
      <c r="MRO151" s="284"/>
      <c r="MRP151" s="284"/>
      <c r="MRQ151" s="284"/>
      <c r="MRR151" s="284"/>
      <c r="MRS151" s="284"/>
      <c r="MRT151" s="284"/>
      <c r="MRU151" s="284"/>
      <c r="MRV151" s="284"/>
      <c r="MRW151" s="284"/>
      <c r="MRX151" s="284"/>
      <c r="MRY151" s="284"/>
      <c r="MRZ151" s="284"/>
      <c r="MSA151" s="284"/>
      <c r="MSB151" s="284"/>
      <c r="MSC151" s="284"/>
      <c r="MSD151" s="284"/>
      <c r="MSE151" s="284"/>
      <c r="MSF151" s="284"/>
      <c r="MSG151" s="284"/>
      <c r="MSH151" s="284"/>
      <c r="MSI151" s="284"/>
      <c r="MSJ151" s="284"/>
      <c r="MSK151" s="284"/>
      <c r="MSL151" s="284"/>
      <c r="MSM151" s="284"/>
      <c r="MSN151" s="284"/>
      <c r="MSO151" s="284"/>
      <c r="MSP151" s="284"/>
      <c r="MSQ151" s="284"/>
      <c r="MSR151" s="284"/>
      <c r="MSS151" s="284"/>
      <c r="MST151" s="284"/>
      <c r="MSU151" s="284"/>
      <c r="MSV151" s="284"/>
      <c r="MSW151" s="284"/>
      <c r="MSX151" s="284"/>
      <c r="MSY151" s="284"/>
      <c r="MSZ151" s="284"/>
      <c r="MTA151" s="284"/>
      <c r="MTB151" s="284"/>
      <c r="MTC151" s="284"/>
      <c r="MTD151" s="284"/>
      <c r="MTE151" s="284"/>
      <c r="MTF151" s="284"/>
      <c r="MTG151" s="284"/>
      <c r="MTH151" s="284"/>
      <c r="MTI151" s="284"/>
      <c r="MTJ151" s="284"/>
      <c r="MTK151" s="284"/>
      <c r="MTL151" s="284"/>
      <c r="MTM151" s="284"/>
      <c r="MTN151" s="284"/>
      <c r="MTO151" s="284"/>
      <c r="MTP151" s="284"/>
      <c r="MTQ151" s="284"/>
      <c r="MTR151" s="284"/>
      <c r="MTS151" s="284"/>
      <c r="MTT151" s="284"/>
      <c r="MTU151" s="284"/>
      <c r="MTV151" s="284"/>
      <c r="MTW151" s="284"/>
      <c r="MTX151" s="284"/>
      <c r="MTY151" s="284"/>
      <c r="MTZ151" s="284"/>
      <c r="MUA151" s="284"/>
      <c r="MUB151" s="284"/>
      <c r="MUC151" s="284"/>
      <c r="MUD151" s="284"/>
      <c r="MUE151" s="284"/>
      <c r="MUF151" s="284"/>
      <c r="MUG151" s="284"/>
      <c r="MUH151" s="284"/>
      <c r="MUI151" s="284"/>
      <c r="MUJ151" s="284"/>
      <c r="MUK151" s="284"/>
      <c r="MUL151" s="284"/>
      <c r="MUM151" s="284"/>
      <c r="MUN151" s="284"/>
      <c r="MUO151" s="284"/>
      <c r="MUP151" s="284"/>
      <c r="MUQ151" s="284"/>
      <c r="MUR151" s="284"/>
      <c r="MUS151" s="284"/>
      <c r="MUT151" s="284"/>
      <c r="MUU151" s="284"/>
      <c r="MUV151" s="284"/>
      <c r="MUW151" s="284"/>
      <c r="MUX151" s="284"/>
      <c r="MUY151" s="284"/>
      <c r="MUZ151" s="284"/>
      <c r="MVA151" s="284"/>
      <c r="MVB151" s="284"/>
      <c r="MVC151" s="284"/>
      <c r="MVD151" s="284"/>
      <c r="MVE151" s="284"/>
      <c r="MVF151" s="284"/>
      <c r="MVG151" s="284"/>
      <c r="MVH151" s="284"/>
      <c r="MVI151" s="284"/>
      <c r="MVJ151" s="284"/>
      <c r="MVK151" s="284"/>
      <c r="MVL151" s="284"/>
      <c r="MVM151" s="284"/>
      <c r="MVN151" s="284"/>
      <c r="MVO151" s="284"/>
      <c r="MVP151" s="284"/>
      <c r="MVQ151" s="284"/>
      <c r="MVR151" s="284"/>
      <c r="MVS151" s="284"/>
      <c r="MVT151" s="284"/>
      <c r="MVU151" s="284"/>
      <c r="MVV151" s="284"/>
      <c r="MVW151" s="284"/>
      <c r="MVX151" s="284"/>
      <c r="MVY151" s="284"/>
      <c r="MVZ151" s="284"/>
      <c r="MWA151" s="284"/>
      <c r="MWB151" s="284"/>
      <c r="MWC151" s="284"/>
      <c r="MWD151" s="284"/>
      <c r="MWE151" s="284"/>
      <c r="MWF151" s="284"/>
      <c r="MWG151" s="284"/>
      <c r="MWH151" s="284"/>
      <c r="MWI151" s="284"/>
      <c r="MWJ151" s="284"/>
      <c r="MWK151" s="284"/>
      <c r="MWL151" s="284"/>
      <c r="MWM151" s="284"/>
      <c r="MWN151" s="284"/>
      <c r="MWO151" s="284"/>
      <c r="MWP151" s="284"/>
      <c r="MWQ151" s="284"/>
      <c r="MWR151" s="284"/>
      <c r="MWS151" s="284"/>
      <c r="MWT151" s="284"/>
      <c r="MWU151" s="284"/>
      <c r="MWV151" s="284"/>
      <c r="MWW151" s="284"/>
      <c r="MWX151" s="284"/>
      <c r="MWY151" s="284"/>
      <c r="MWZ151" s="284"/>
      <c r="MXA151" s="284"/>
      <c r="MXB151" s="284"/>
      <c r="MXC151" s="284"/>
      <c r="MXD151" s="284"/>
      <c r="MXE151" s="284"/>
      <c r="MXF151" s="284"/>
      <c r="MXG151" s="284"/>
      <c r="MXH151" s="284"/>
      <c r="MXI151" s="284"/>
      <c r="MXJ151" s="284"/>
      <c r="MXK151" s="284"/>
      <c r="MXL151" s="284"/>
      <c r="MXM151" s="284"/>
      <c r="MXN151" s="284"/>
      <c r="MXO151" s="284"/>
      <c r="MXP151" s="284"/>
      <c r="MXQ151" s="284"/>
      <c r="MXR151" s="284"/>
      <c r="MXS151" s="284"/>
      <c r="MXT151" s="284"/>
      <c r="MXU151" s="284"/>
      <c r="MXV151" s="284"/>
      <c r="MXW151" s="284"/>
      <c r="MXX151" s="284"/>
      <c r="MXY151" s="284"/>
      <c r="MXZ151" s="284"/>
      <c r="MYA151" s="284"/>
      <c r="MYB151" s="284"/>
      <c r="MYC151" s="284"/>
      <c r="MYD151" s="284"/>
      <c r="MYE151" s="284"/>
      <c r="MYF151" s="284"/>
      <c r="MYG151" s="284"/>
      <c r="MYH151" s="284"/>
      <c r="MYI151" s="284"/>
      <c r="MYJ151" s="284"/>
      <c r="MYK151" s="284"/>
      <c r="MYL151" s="284"/>
      <c r="MYM151" s="284"/>
      <c r="MYN151" s="284"/>
      <c r="MYO151" s="284"/>
      <c r="MYP151" s="284"/>
      <c r="MYQ151" s="284"/>
      <c r="MYR151" s="284"/>
      <c r="MYS151" s="284"/>
      <c r="MYT151" s="284"/>
      <c r="MYU151" s="284"/>
      <c r="MYV151" s="284"/>
      <c r="MYW151" s="284"/>
      <c r="MYX151" s="284"/>
      <c r="MYY151" s="284"/>
      <c r="MYZ151" s="284"/>
      <c r="MZA151" s="284"/>
      <c r="MZB151" s="284"/>
      <c r="MZC151" s="284"/>
      <c r="MZD151" s="284"/>
      <c r="MZE151" s="284"/>
      <c r="MZF151" s="284"/>
      <c r="MZG151" s="284"/>
      <c r="MZH151" s="284"/>
      <c r="MZI151" s="284"/>
      <c r="MZJ151" s="284"/>
      <c r="MZK151" s="284"/>
      <c r="MZL151" s="284"/>
      <c r="MZM151" s="284"/>
      <c r="MZN151" s="284"/>
      <c r="MZO151" s="284"/>
      <c r="MZP151" s="284"/>
      <c r="MZQ151" s="284"/>
      <c r="MZR151" s="284"/>
      <c r="MZS151" s="284"/>
      <c r="MZT151" s="284"/>
      <c r="MZU151" s="284"/>
      <c r="MZV151" s="284"/>
      <c r="MZW151" s="284"/>
      <c r="MZX151" s="284"/>
      <c r="MZY151" s="284"/>
      <c r="MZZ151" s="284"/>
      <c r="NAA151" s="284"/>
      <c r="NAB151" s="284"/>
      <c r="NAC151" s="284"/>
      <c r="NAD151" s="284"/>
      <c r="NAE151" s="284"/>
      <c r="NAF151" s="284"/>
      <c r="NAG151" s="284"/>
      <c r="NAH151" s="284"/>
      <c r="NAI151" s="284"/>
      <c r="NAJ151" s="284"/>
      <c r="NAK151" s="284"/>
      <c r="NAL151" s="284"/>
      <c r="NAM151" s="284"/>
      <c r="NAN151" s="284"/>
      <c r="NAO151" s="284"/>
      <c r="NAP151" s="284"/>
      <c r="NAQ151" s="284"/>
      <c r="NAR151" s="284"/>
      <c r="NAS151" s="284"/>
      <c r="NAT151" s="284"/>
      <c r="NAU151" s="284"/>
      <c r="NAV151" s="284"/>
      <c r="NAW151" s="284"/>
      <c r="NAX151" s="284"/>
      <c r="NAY151" s="284"/>
      <c r="NAZ151" s="284"/>
      <c r="NBA151" s="284"/>
      <c r="NBB151" s="284"/>
      <c r="NBC151" s="284"/>
      <c r="NBD151" s="284"/>
      <c r="NBE151" s="284"/>
      <c r="NBF151" s="284"/>
      <c r="NBG151" s="284"/>
      <c r="NBH151" s="284"/>
      <c r="NBI151" s="284"/>
      <c r="NBJ151" s="284"/>
      <c r="NBK151" s="284"/>
      <c r="NBL151" s="284"/>
      <c r="NBM151" s="284"/>
      <c r="NBN151" s="284"/>
      <c r="NBO151" s="284"/>
      <c r="NBP151" s="284"/>
      <c r="NBQ151" s="284"/>
      <c r="NBR151" s="284"/>
      <c r="NBS151" s="284"/>
      <c r="NBT151" s="284"/>
      <c r="NBU151" s="284"/>
      <c r="NBV151" s="284"/>
      <c r="NBW151" s="284"/>
      <c r="NBX151" s="284"/>
      <c r="NBY151" s="284"/>
      <c r="NBZ151" s="284"/>
      <c r="NCA151" s="284"/>
      <c r="NCB151" s="284"/>
      <c r="NCC151" s="284"/>
      <c r="NCD151" s="284"/>
      <c r="NCE151" s="284"/>
      <c r="NCF151" s="284"/>
      <c r="NCG151" s="284"/>
      <c r="NCH151" s="284"/>
      <c r="NCI151" s="284"/>
      <c r="NCJ151" s="284"/>
      <c r="NCK151" s="284"/>
      <c r="NCL151" s="284"/>
      <c r="NCM151" s="284"/>
      <c r="NCN151" s="284"/>
      <c r="NCO151" s="284"/>
      <c r="NCP151" s="284"/>
      <c r="NCQ151" s="284"/>
      <c r="NCR151" s="284"/>
      <c r="NCS151" s="284"/>
      <c r="NCT151" s="284"/>
      <c r="NCU151" s="284"/>
      <c r="NCV151" s="284"/>
      <c r="NCW151" s="284"/>
      <c r="NCX151" s="284"/>
      <c r="NCY151" s="284"/>
      <c r="NCZ151" s="284"/>
      <c r="NDA151" s="284"/>
      <c r="NDB151" s="284"/>
      <c r="NDC151" s="284"/>
      <c r="NDD151" s="284"/>
      <c r="NDE151" s="284"/>
      <c r="NDF151" s="284"/>
      <c r="NDG151" s="284"/>
      <c r="NDH151" s="284"/>
      <c r="NDI151" s="284"/>
      <c r="NDJ151" s="284"/>
      <c r="NDK151" s="284"/>
      <c r="NDL151" s="284"/>
      <c r="NDM151" s="284"/>
      <c r="NDN151" s="284"/>
      <c r="NDO151" s="284"/>
      <c r="NDP151" s="284"/>
      <c r="NDQ151" s="284"/>
      <c r="NDR151" s="284"/>
      <c r="NDS151" s="284"/>
      <c r="NDT151" s="284"/>
      <c r="NDU151" s="284"/>
      <c r="NDV151" s="284"/>
      <c r="NDW151" s="284"/>
      <c r="NDX151" s="284"/>
      <c r="NDY151" s="284"/>
      <c r="NDZ151" s="284"/>
      <c r="NEA151" s="284"/>
      <c r="NEB151" s="284"/>
      <c r="NEC151" s="284"/>
      <c r="NED151" s="284"/>
      <c r="NEE151" s="284"/>
      <c r="NEF151" s="284"/>
      <c r="NEG151" s="284"/>
      <c r="NEH151" s="284"/>
      <c r="NEI151" s="284"/>
      <c r="NEJ151" s="284"/>
      <c r="NEK151" s="284"/>
      <c r="NEL151" s="284"/>
      <c r="NEM151" s="284"/>
      <c r="NEN151" s="284"/>
      <c r="NEO151" s="284"/>
      <c r="NEP151" s="284"/>
      <c r="NEQ151" s="284"/>
      <c r="NER151" s="284"/>
      <c r="NES151" s="284"/>
      <c r="NET151" s="284"/>
      <c r="NEU151" s="284"/>
      <c r="NEV151" s="284"/>
      <c r="NEW151" s="284"/>
      <c r="NEX151" s="284"/>
      <c r="NEY151" s="284"/>
      <c r="NEZ151" s="284"/>
      <c r="NFA151" s="284"/>
      <c r="NFB151" s="284"/>
      <c r="NFC151" s="284"/>
      <c r="NFD151" s="284"/>
      <c r="NFE151" s="284"/>
      <c r="NFF151" s="284"/>
      <c r="NFG151" s="284"/>
      <c r="NFH151" s="284"/>
      <c r="NFI151" s="284"/>
      <c r="NFJ151" s="284"/>
      <c r="NFK151" s="284"/>
      <c r="NFL151" s="284"/>
      <c r="NFM151" s="284"/>
      <c r="NFN151" s="284"/>
      <c r="NFO151" s="284"/>
      <c r="NFP151" s="284"/>
      <c r="NFQ151" s="284"/>
      <c r="NFR151" s="284"/>
      <c r="NFS151" s="284"/>
      <c r="NFT151" s="284"/>
      <c r="NFU151" s="284"/>
      <c r="NFV151" s="284"/>
      <c r="NFW151" s="284"/>
      <c r="NFX151" s="284"/>
      <c r="NFY151" s="284"/>
      <c r="NFZ151" s="284"/>
      <c r="NGA151" s="284"/>
      <c r="NGB151" s="284"/>
      <c r="NGC151" s="284"/>
      <c r="NGD151" s="284"/>
      <c r="NGE151" s="284"/>
      <c r="NGF151" s="284"/>
      <c r="NGG151" s="284"/>
      <c r="NGH151" s="284"/>
      <c r="NGI151" s="284"/>
      <c r="NGJ151" s="284"/>
      <c r="NGK151" s="284"/>
      <c r="NGL151" s="284"/>
      <c r="NGM151" s="284"/>
      <c r="NGN151" s="284"/>
      <c r="NGO151" s="284"/>
      <c r="NGP151" s="284"/>
      <c r="NGQ151" s="284"/>
      <c r="NGR151" s="284"/>
      <c r="NGS151" s="284"/>
      <c r="NGT151" s="284"/>
      <c r="NGU151" s="284"/>
      <c r="NGV151" s="284"/>
      <c r="NGW151" s="284"/>
      <c r="NGX151" s="284"/>
      <c r="NGY151" s="284"/>
      <c r="NGZ151" s="284"/>
      <c r="NHA151" s="284"/>
      <c r="NHB151" s="284"/>
      <c r="NHC151" s="284"/>
      <c r="NHD151" s="284"/>
      <c r="NHE151" s="284"/>
      <c r="NHF151" s="284"/>
      <c r="NHG151" s="284"/>
      <c r="NHH151" s="284"/>
      <c r="NHI151" s="284"/>
      <c r="NHJ151" s="284"/>
      <c r="NHK151" s="284"/>
      <c r="NHL151" s="284"/>
      <c r="NHM151" s="284"/>
      <c r="NHN151" s="284"/>
      <c r="NHO151" s="284"/>
      <c r="NHP151" s="284"/>
      <c r="NHQ151" s="284"/>
      <c r="NHR151" s="284"/>
      <c r="NHS151" s="284"/>
      <c r="NHT151" s="284"/>
      <c r="NHU151" s="284"/>
      <c r="NHV151" s="284"/>
      <c r="NHW151" s="284"/>
      <c r="NHX151" s="284"/>
      <c r="NHY151" s="284"/>
      <c r="NHZ151" s="284"/>
      <c r="NIA151" s="284"/>
      <c r="NIB151" s="284"/>
      <c r="NIC151" s="284"/>
      <c r="NID151" s="284"/>
      <c r="NIE151" s="284"/>
      <c r="NIF151" s="284"/>
      <c r="NIG151" s="284"/>
      <c r="NIH151" s="284"/>
      <c r="NII151" s="284"/>
      <c r="NIJ151" s="284"/>
      <c r="NIK151" s="284"/>
      <c r="NIL151" s="284"/>
      <c r="NIM151" s="284"/>
      <c r="NIN151" s="284"/>
      <c r="NIO151" s="284"/>
      <c r="NIP151" s="284"/>
      <c r="NIQ151" s="284"/>
      <c r="NIR151" s="284"/>
      <c r="NIS151" s="284"/>
      <c r="NIT151" s="284"/>
      <c r="NIU151" s="284"/>
      <c r="NIV151" s="284"/>
      <c r="NIW151" s="284"/>
      <c r="NIX151" s="284"/>
      <c r="NIY151" s="284"/>
      <c r="NIZ151" s="284"/>
      <c r="NJA151" s="284"/>
      <c r="NJB151" s="284"/>
      <c r="NJC151" s="284"/>
      <c r="NJD151" s="284"/>
      <c r="NJE151" s="284"/>
      <c r="NJF151" s="284"/>
      <c r="NJG151" s="284"/>
      <c r="NJH151" s="284"/>
      <c r="NJI151" s="284"/>
      <c r="NJJ151" s="284"/>
      <c r="NJK151" s="284"/>
      <c r="NJL151" s="284"/>
      <c r="NJM151" s="284"/>
      <c r="NJN151" s="284"/>
      <c r="NJO151" s="284"/>
      <c r="NJP151" s="284"/>
      <c r="NJQ151" s="284"/>
      <c r="NJR151" s="284"/>
      <c r="NJS151" s="284"/>
      <c r="NJT151" s="284"/>
      <c r="NJU151" s="284"/>
      <c r="NJV151" s="284"/>
      <c r="NJW151" s="284"/>
      <c r="NJX151" s="284"/>
      <c r="NJY151" s="284"/>
      <c r="NJZ151" s="284"/>
      <c r="NKA151" s="284"/>
      <c r="NKB151" s="284"/>
      <c r="NKC151" s="284"/>
      <c r="NKD151" s="284"/>
      <c r="NKE151" s="284"/>
      <c r="NKF151" s="284"/>
      <c r="NKG151" s="284"/>
      <c r="NKH151" s="284"/>
      <c r="NKI151" s="284"/>
      <c r="NKJ151" s="284"/>
      <c r="NKK151" s="284"/>
      <c r="NKL151" s="284"/>
      <c r="NKM151" s="284"/>
      <c r="NKN151" s="284"/>
      <c r="NKO151" s="284"/>
      <c r="NKP151" s="284"/>
      <c r="NKQ151" s="284"/>
      <c r="NKR151" s="284"/>
      <c r="NKS151" s="284"/>
      <c r="NKT151" s="284"/>
      <c r="NKU151" s="284"/>
      <c r="NKV151" s="284"/>
      <c r="NKW151" s="284"/>
      <c r="NKX151" s="284"/>
      <c r="NKY151" s="284"/>
      <c r="NKZ151" s="284"/>
      <c r="NLA151" s="284"/>
      <c r="NLB151" s="284"/>
      <c r="NLC151" s="284"/>
      <c r="NLD151" s="284"/>
      <c r="NLE151" s="284"/>
      <c r="NLF151" s="284"/>
      <c r="NLG151" s="284"/>
      <c r="NLH151" s="284"/>
      <c r="NLI151" s="284"/>
      <c r="NLJ151" s="284"/>
      <c r="NLK151" s="284"/>
      <c r="NLL151" s="284"/>
      <c r="NLM151" s="284"/>
      <c r="NLN151" s="284"/>
      <c r="NLO151" s="284"/>
      <c r="NLP151" s="284"/>
      <c r="NLQ151" s="284"/>
      <c r="NLR151" s="284"/>
      <c r="NLS151" s="284"/>
      <c r="NLT151" s="284"/>
      <c r="NLU151" s="284"/>
      <c r="NLV151" s="284"/>
      <c r="NLW151" s="284"/>
      <c r="NLX151" s="284"/>
      <c r="NLY151" s="284"/>
      <c r="NLZ151" s="284"/>
      <c r="NMA151" s="284"/>
      <c r="NMB151" s="284"/>
      <c r="NMC151" s="284"/>
      <c r="NMD151" s="284"/>
      <c r="NME151" s="284"/>
      <c r="NMF151" s="284"/>
      <c r="NMG151" s="284"/>
      <c r="NMH151" s="284"/>
      <c r="NMI151" s="284"/>
      <c r="NMJ151" s="284"/>
      <c r="NMK151" s="284"/>
      <c r="NML151" s="284"/>
      <c r="NMM151" s="284"/>
      <c r="NMN151" s="284"/>
      <c r="NMO151" s="284"/>
      <c r="NMP151" s="284"/>
      <c r="NMQ151" s="284"/>
      <c r="NMR151" s="284"/>
      <c r="NMS151" s="284"/>
      <c r="NMT151" s="284"/>
      <c r="NMU151" s="284"/>
      <c r="NMV151" s="284"/>
      <c r="NMW151" s="284"/>
      <c r="NMX151" s="284"/>
      <c r="NMY151" s="284"/>
      <c r="NMZ151" s="284"/>
      <c r="NNA151" s="284"/>
      <c r="NNB151" s="284"/>
      <c r="NNC151" s="284"/>
      <c r="NND151" s="284"/>
      <c r="NNE151" s="284"/>
      <c r="NNF151" s="284"/>
      <c r="NNG151" s="284"/>
      <c r="NNH151" s="284"/>
      <c r="NNI151" s="284"/>
      <c r="NNJ151" s="284"/>
      <c r="NNK151" s="284"/>
      <c r="NNL151" s="284"/>
      <c r="NNM151" s="284"/>
      <c r="NNN151" s="284"/>
      <c r="NNO151" s="284"/>
      <c r="NNP151" s="284"/>
      <c r="NNQ151" s="284"/>
      <c r="NNR151" s="284"/>
      <c r="NNS151" s="284"/>
      <c r="NNT151" s="284"/>
      <c r="NNU151" s="284"/>
      <c r="NNV151" s="284"/>
      <c r="NNW151" s="284"/>
      <c r="NNX151" s="284"/>
      <c r="NNY151" s="284"/>
      <c r="NNZ151" s="284"/>
      <c r="NOA151" s="284"/>
      <c r="NOB151" s="284"/>
      <c r="NOC151" s="284"/>
      <c r="NOD151" s="284"/>
      <c r="NOE151" s="284"/>
      <c r="NOF151" s="284"/>
      <c r="NOG151" s="284"/>
      <c r="NOH151" s="284"/>
      <c r="NOI151" s="284"/>
      <c r="NOJ151" s="284"/>
      <c r="NOK151" s="284"/>
      <c r="NOL151" s="284"/>
      <c r="NOM151" s="284"/>
      <c r="NON151" s="284"/>
      <c r="NOO151" s="284"/>
      <c r="NOP151" s="284"/>
      <c r="NOQ151" s="284"/>
      <c r="NOR151" s="284"/>
      <c r="NOS151" s="284"/>
      <c r="NOT151" s="284"/>
      <c r="NOU151" s="284"/>
      <c r="NOV151" s="284"/>
      <c r="NOW151" s="284"/>
      <c r="NOX151" s="284"/>
      <c r="NOY151" s="284"/>
      <c r="NOZ151" s="284"/>
      <c r="NPA151" s="284"/>
      <c r="NPB151" s="284"/>
      <c r="NPC151" s="284"/>
      <c r="NPD151" s="284"/>
      <c r="NPE151" s="284"/>
      <c r="NPF151" s="284"/>
      <c r="NPG151" s="284"/>
      <c r="NPH151" s="284"/>
      <c r="NPI151" s="284"/>
      <c r="NPJ151" s="284"/>
      <c r="NPK151" s="284"/>
      <c r="NPL151" s="284"/>
      <c r="NPM151" s="284"/>
      <c r="NPN151" s="284"/>
      <c r="NPO151" s="284"/>
      <c r="NPP151" s="284"/>
      <c r="NPQ151" s="284"/>
      <c r="NPR151" s="284"/>
      <c r="NPS151" s="284"/>
      <c r="NPT151" s="284"/>
      <c r="NPU151" s="284"/>
      <c r="NPV151" s="284"/>
      <c r="NPW151" s="284"/>
      <c r="NPX151" s="284"/>
      <c r="NPY151" s="284"/>
      <c r="NPZ151" s="284"/>
      <c r="NQA151" s="284"/>
      <c r="NQB151" s="284"/>
      <c r="NQC151" s="284"/>
      <c r="NQD151" s="284"/>
      <c r="NQE151" s="284"/>
      <c r="NQF151" s="284"/>
      <c r="NQG151" s="284"/>
      <c r="NQH151" s="284"/>
      <c r="NQI151" s="284"/>
      <c r="NQJ151" s="284"/>
      <c r="NQK151" s="284"/>
      <c r="NQL151" s="284"/>
      <c r="NQM151" s="284"/>
      <c r="NQN151" s="284"/>
      <c r="NQO151" s="284"/>
      <c r="NQP151" s="284"/>
      <c r="NQQ151" s="284"/>
      <c r="NQR151" s="284"/>
      <c r="NQS151" s="284"/>
      <c r="NQT151" s="284"/>
      <c r="NQU151" s="284"/>
      <c r="NQV151" s="284"/>
      <c r="NQW151" s="284"/>
      <c r="NQX151" s="284"/>
      <c r="NQY151" s="284"/>
      <c r="NQZ151" s="284"/>
      <c r="NRA151" s="284"/>
      <c r="NRB151" s="284"/>
      <c r="NRC151" s="284"/>
      <c r="NRD151" s="284"/>
      <c r="NRE151" s="284"/>
      <c r="NRF151" s="284"/>
      <c r="NRG151" s="284"/>
      <c r="NRH151" s="284"/>
      <c r="NRI151" s="284"/>
      <c r="NRJ151" s="284"/>
      <c r="NRK151" s="284"/>
      <c r="NRL151" s="284"/>
      <c r="NRM151" s="284"/>
      <c r="NRN151" s="284"/>
      <c r="NRO151" s="284"/>
      <c r="NRP151" s="284"/>
      <c r="NRQ151" s="284"/>
      <c r="NRR151" s="284"/>
      <c r="NRS151" s="284"/>
      <c r="NRT151" s="284"/>
      <c r="NRU151" s="284"/>
      <c r="NRV151" s="284"/>
      <c r="NRW151" s="284"/>
      <c r="NRX151" s="284"/>
      <c r="NRY151" s="284"/>
      <c r="NRZ151" s="284"/>
      <c r="NSA151" s="284"/>
      <c r="NSB151" s="284"/>
      <c r="NSC151" s="284"/>
      <c r="NSD151" s="284"/>
      <c r="NSE151" s="284"/>
      <c r="NSF151" s="284"/>
      <c r="NSG151" s="284"/>
      <c r="NSH151" s="284"/>
      <c r="NSI151" s="284"/>
      <c r="NSJ151" s="284"/>
      <c r="NSK151" s="284"/>
      <c r="NSL151" s="284"/>
      <c r="NSM151" s="284"/>
      <c r="NSN151" s="284"/>
      <c r="NSO151" s="284"/>
      <c r="NSP151" s="284"/>
      <c r="NSQ151" s="284"/>
      <c r="NSR151" s="284"/>
      <c r="NSS151" s="284"/>
      <c r="NST151" s="284"/>
      <c r="NSU151" s="284"/>
      <c r="NSV151" s="284"/>
      <c r="NSW151" s="284"/>
      <c r="NSX151" s="284"/>
      <c r="NSY151" s="284"/>
      <c r="NSZ151" s="284"/>
      <c r="NTA151" s="284"/>
      <c r="NTB151" s="284"/>
      <c r="NTC151" s="284"/>
      <c r="NTD151" s="284"/>
      <c r="NTE151" s="284"/>
      <c r="NTF151" s="284"/>
      <c r="NTG151" s="284"/>
      <c r="NTH151" s="284"/>
      <c r="NTI151" s="284"/>
      <c r="NTJ151" s="284"/>
      <c r="NTK151" s="284"/>
      <c r="NTL151" s="284"/>
      <c r="NTM151" s="284"/>
      <c r="NTN151" s="284"/>
      <c r="NTO151" s="284"/>
      <c r="NTP151" s="284"/>
      <c r="NTQ151" s="284"/>
      <c r="NTR151" s="284"/>
      <c r="NTS151" s="284"/>
      <c r="NTT151" s="284"/>
      <c r="NTU151" s="284"/>
      <c r="NTV151" s="284"/>
      <c r="NTW151" s="284"/>
      <c r="NTX151" s="284"/>
      <c r="NTY151" s="284"/>
      <c r="NTZ151" s="284"/>
      <c r="NUA151" s="284"/>
      <c r="NUB151" s="284"/>
      <c r="NUC151" s="284"/>
      <c r="NUD151" s="284"/>
      <c r="NUE151" s="284"/>
      <c r="NUF151" s="284"/>
      <c r="NUG151" s="284"/>
      <c r="NUH151" s="284"/>
      <c r="NUI151" s="284"/>
      <c r="NUJ151" s="284"/>
      <c r="NUK151" s="284"/>
      <c r="NUL151" s="284"/>
      <c r="NUM151" s="284"/>
      <c r="NUN151" s="284"/>
      <c r="NUO151" s="284"/>
      <c r="NUP151" s="284"/>
      <c r="NUQ151" s="284"/>
      <c r="NUR151" s="284"/>
      <c r="NUS151" s="284"/>
      <c r="NUT151" s="284"/>
      <c r="NUU151" s="284"/>
      <c r="NUV151" s="284"/>
      <c r="NUW151" s="284"/>
      <c r="NUX151" s="284"/>
      <c r="NUY151" s="284"/>
      <c r="NUZ151" s="284"/>
      <c r="NVA151" s="284"/>
      <c r="NVB151" s="284"/>
      <c r="NVC151" s="284"/>
      <c r="NVD151" s="284"/>
      <c r="NVE151" s="284"/>
      <c r="NVF151" s="284"/>
      <c r="NVG151" s="284"/>
      <c r="NVH151" s="284"/>
      <c r="NVI151" s="284"/>
      <c r="NVJ151" s="284"/>
      <c r="NVK151" s="284"/>
      <c r="NVL151" s="284"/>
      <c r="NVM151" s="284"/>
      <c r="NVN151" s="284"/>
      <c r="NVO151" s="284"/>
      <c r="NVP151" s="284"/>
      <c r="NVQ151" s="284"/>
      <c r="NVR151" s="284"/>
      <c r="NVS151" s="284"/>
      <c r="NVT151" s="284"/>
      <c r="NVU151" s="284"/>
      <c r="NVV151" s="284"/>
      <c r="NVW151" s="284"/>
      <c r="NVX151" s="284"/>
      <c r="NVY151" s="284"/>
      <c r="NVZ151" s="284"/>
      <c r="NWA151" s="284"/>
      <c r="NWB151" s="284"/>
      <c r="NWC151" s="284"/>
      <c r="NWD151" s="284"/>
      <c r="NWE151" s="284"/>
      <c r="NWF151" s="284"/>
      <c r="NWG151" s="284"/>
      <c r="NWH151" s="284"/>
      <c r="NWI151" s="284"/>
      <c r="NWJ151" s="284"/>
      <c r="NWK151" s="284"/>
      <c r="NWL151" s="284"/>
      <c r="NWM151" s="284"/>
      <c r="NWN151" s="284"/>
      <c r="NWO151" s="284"/>
      <c r="NWP151" s="284"/>
      <c r="NWQ151" s="284"/>
      <c r="NWR151" s="284"/>
      <c r="NWS151" s="284"/>
      <c r="NWT151" s="284"/>
      <c r="NWU151" s="284"/>
      <c r="NWV151" s="284"/>
      <c r="NWW151" s="284"/>
      <c r="NWX151" s="284"/>
      <c r="NWY151" s="284"/>
      <c r="NWZ151" s="284"/>
      <c r="NXA151" s="284"/>
      <c r="NXB151" s="284"/>
      <c r="NXC151" s="284"/>
      <c r="NXD151" s="284"/>
      <c r="NXE151" s="284"/>
      <c r="NXF151" s="284"/>
      <c r="NXG151" s="284"/>
      <c r="NXH151" s="284"/>
      <c r="NXI151" s="284"/>
      <c r="NXJ151" s="284"/>
      <c r="NXK151" s="284"/>
      <c r="NXL151" s="284"/>
      <c r="NXM151" s="284"/>
      <c r="NXN151" s="284"/>
      <c r="NXO151" s="284"/>
      <c r="NXP151" s="284"/>
      <c r="NXQ151" s="284"/>
      <c r="NXR151" s="284"/>
      <c r="NXS151" s="284"/>
      <c r="NXT151" s="284"/>
      <c r="NXU151" s="284"/>
      <c r="NXV151" s="284"/>
      <c r="NXW151" s="284"/>
      <c r="NXX151" s="284"/>
      <c r="NXY151" s="284"/>
      <c r="NXZ151" s="284"/>
      <c r="NYA151" s="284"/>
      <c r="NYB151" s="284"/>
      <c r="NYC151" s="284"/>
      <c r="NYD151" s="284"/>
      <c r="NYE151" s="284"/>
      <c r="NYF151" s="284"/>
      <c r="NYG151" s="284"/>
      <c r="NYH151" s="284"/>
      <c r="NYI151" s="284"/>
      <c r="NYJ151" s="284"/>
      <c r="NYK151" s="284"/>
      <c r="NYL151" s="284"/>
      <c r="NYM151" s="284"/>
      <c r="NYN151" s="284"/>
      <c r="NYO151" s="284"/>
      <c r="NYP151" s="284"/>
      <c r="NYQ151" s="284"/>
      <c r="NYR151" s="284"/>
      <c r="NYS151" s="284"/>
      <c r="NYT151" s="284"/>
      <c r="NYU151" s="284"/>
      <c r="NYV151" s="284"/>
      <c r="NYW151" s="284"/>
      <c r="NYX151" s="284"/>
      <c r="NYY151" s="284"/>
      <c r="NYZ151" s="284"/>
      <c r="NZA151" s="284"/>
      <c r="NZB151" s="284"/>
      <c r="NZC151" s="284"/>
      <c r="NZD151" s="284"/>
      <c r="NZE151" s="284"/>
      <c r="NZF151" s="284"/>
      <c r="NZG151" s="284"/>
      <c r="NZH151" s="284"/>
      <c r="NZI151" s="284"/>
      <c r="NZJ151" s="284"/>
      <c r="NZK151" s="284"/>
      <c r="NZL151" s="284"/>
      <c r="NZM151" s="284"/>
      <c r="NZN151" s="284"/>
      <c r="NZO151" s="284"/>
      <c r="NZP151" s="284"/>
      <c r="NZQ151" s="284"/>
      <c r="NZR151" s="284"/>
      <c r="NZS151" s="284"/>
      <c r="NZT151" s="284"/>
      <c r="NZU151" s="284"/>
      <c r="NZV151" s="284"/>
      <c r="NZW151" s="284"/>
      <c r="NZX151" s="284"/>
      <c r="NZY151" s="284"/>
      <c r="NZZ151" s="284"/>
      <c r="OAA151" s="284"/>
      <c r="OAB151" s="284"/>
      <c r="OAC151" s="284"/>
      <c r="OAD151" s="284"/>
      <c r="OAE151" s="284"/>
      <c r="OAF151" s="284"/>
      <c r="OAG151" s="284"/>
      <c r="OAH151" s="284"/>
      <c r="OAI151" s="284"/>
      <c r="OAJ151" s="284"/>
      <c r="OAK151" s="284"/>
      <c r="OAL151" s="284"/>
      <c r="OAM151" s="284"/>
      <c r="OAN151" s="284"/>
      <c r="OAO151" s="284"/>
      <c r="OAP151" s="284"/>
      <c r="OAQ151" s="284"/>
      <c r="OAR151" s="284"/>
      <c r="OAS151" s="284"/>
      <c r="OAT151" s="284"/>
      <c r="OAU151" s="284"/>
      <c r="OAV151" s="284"/>
      <c r="OAW151" s="284"/>
      <c r="OAX151" s="284"/>
      <c r="OAY151" s="284"/>
      <c r="OAZ151" s="284"/>
      <c r="OBA151" s="284"/>
      <c r="OBB151" s="284"/>
      <c r="OBC151" s="284"/>
      <c r="OBD151" s="284"/>
      <c r="OBE151" s="284"/>
      <c r="OBF151" s="284"/>
      <c r="OBG151" s="284"/>
      <c r="OBH151" s="284"/>
      <c r="OBI151" s="284"/>
      <c r="OBJ151" s="284"/>
      <c r="OBK151" s="284"/>
      <c r="OBL151" s="284"/>
      <c r="OBM151" s="284"/>
      <c r="OBN151" s="284"/>
      <c r="OBO151" s="284"/>
      <c r="OBP151" s="284"/>
      <c r="OBQ151" s="284"/>
      <c r="OBR151" s="284"/>
      <c r="OBS151" s="284"/>
      <c r="OBT151" s="284"/>
      <c r="OBU151" s="284"/>
      <c r="OBV151" s="284"/>
      <c r="OBW151" s="284"/>
      <c r="OBX151" s="284"/>
      <c r="OBY151" s="284"/>
      <c r="OBZ151" s="284"/>
      <c r="OCA151" s="284"/>
      <c r="OCB151" s="284"/>
      <c r="OCC151" s="284"/>
      <c r="OCD151" s="284"/>
      <c r="OCE151" s="284"/>
      <c r="OCF151" s="284"/>
      <c r="OCG151" s="284"/>
      <c r="OCH151" s="284"/>
      <c r="OCI151" s="284"/>
      <c r="OCJ151" s="284"/>
      <c r="OCK151" s="284"/>
      <c r="OCL151" s="284"/>
      <c r="OCM151" s="284"/>
      <c r="OCN151" s="284"/>
      <c r="OCO151" s="284"/>
      <c r="OCP151" s="284"/>
      <c r="OCQ151" s="284"/>
      <c r="OCR151" s="284"/>
      <c r="OCS151" s="284"/>
      <c r="OCT151" s="284"/>
      <c r="OCU151" s="284"/>
      <c r="OCV151" s="284"/>
      <c r="OCW151" s="284"/>
      <c r="OCX151" s="284"/>
      <c r="OCY151" s="284"/>
      <c r="OCZ151" s="284"/>
      <c r="ODA151" s="284"/>
      <c r="ODB151" s="284"/>
      <c r="ODC151" s="284"/>
      <c r="ODD151" s="284"/>
      <c r="ODE151" s="284"/>
      <c r="ODF151" s="284"/>
      <c r="ODG151" s="284"/>
      <c r="ODH151" s="284"/>
      <c r="ODI151" s="284"/>
      <c r="ODJ151" s="284"/>
      <c r="ODK151" s="284"/>
      <c r="ODL151" s="284"/>
      <c r="ODM151" s="284"/>
      <c r="ODN151" s="284"/>
      <c r="ODO151" s="284"/>
      <c r="ODP151" s="284"/>
      <c r="ODQ151" s="284"/>
      <c r="ODR151" s="284"/>
      <c r="ODS151" s="284"/>
      <c r="ODT151" s="284"/>
      <c r="ODU151" s="284"/>
      <c r="ODV151" s="284"/>
      <c r="ODW151" s="284"/>
      <c r="ODX151" s="284"/>
      <c r="ODY151" s="284"/>
      <c r="ODZ151" s="284"/>
      <c r="OEA151" s="284"/>
      <c r="OEB151" s="284"/>
      <c r="OEC151" s="284"/>
      <c r="OED151" s="284"/>
      <c r="OEE151" s="284"/>
      <c r="OEF151" s="284"/>
      <c r="OEG151" s="284"/>
      <c r="OEH151" s="284"/>
      <c r="OEI151" s="284"/>
      <c r="OEJ151" s="284"/>
      <c r="OEK151" s="284"/>
      <c r="OEL151" s="284"/>
      <c r="OEM151" s="284"/>
      <c r="OEN151" s="284"/>
      <c r="OEO151" s="284"/>
      <c r="OEP151" s="284"/>
      <c r="OEQ151" s="284"/>
      <c r="OER151" s="284"/>
      <c r="OES151" s="284"/>
      <c r="OET151" s="284"/>
      <c r="OEU151" s="284"/>
      <c r="OEV151" s="284"/>
      <c r="OEW151" s="284"/>
      <c r="OEX151" s="284"/>
      <c r="OEY151" s="284"/>
      <c r="OEZ151" s="284"/>
      <c r="OFA151" s="284"/>
      <c r="OFB151" s="284"/>
      <c r="OFC151" s="284"/>
      <c r="OFD151" s="284"/>
      <c r="OFE151" s="284"/>
      <c r="OFF151" s="284"/>
      <c r="OFG151" s="284"/>
      <c r="OFH151" s="284"/>
      <c r="OFI151" s="284"/>
      <c r="OFJ151" s="284"/>
      <c r="OFK151" s="284"/>
      <c r="OFL151" s="284"/>
      <c r="OFM151" s="284"/>
      <c r="OFN151" s="284"/>
      <c r="OFO151" s="284"/>
      <c r="OFP151" s="284"/>
      <c r="OFQ151" s="284"/>
      <c r="OFR151" s="284"/>
      <c r="OFS151" s="284"/>
      <c r="OFT151" s="284"/>
      <c r="OFU151" s="284"/>
      <c r="OFV151" s="284"/>
      <c r="OFW151" s="284"/>
      <c r="OFX151" s="284"/>
      <c r="OFY151" s="284"/>
      <c r="OFZ151" s="284"/>
      <c r="OGA151" s="284"/>
      <c r="OGB151" s="284"/>
      <c r="OGC151" s="284"/>
      <c r="OGD151" s="284"/>
      <c r="OGE151" s="284"/>
      <c r="OGF151" s="284"/>
      <c r="OGG151" s="284"/>
      <c r="OGH151" s="284"/>
      <c r="OGI151" s="284"/>
      <c r="OGJ151" s="284"/>
      <c r="OGK151" s="284"/>
      <c r="OGL151" s="284"/>
      <c r="OGM151" s="284"/>
      <c r="OGN151" s="284"/>
      <c r="OGO151" s="284"/>
      <c r="OGP151" s="284"/>
      <c r="OGQ151" s="284"/>
      <c r="OGR151" s="284"/>
      <c r="OGS151" s="284"/>
      <c r="OGT151" s="284"/>
      <c r="OGU151" s="284"/>
      <c r="OGV151" s="284"/>
      <c r="OGW151" s="284"/>
      <c r="OGX151" s="284"/>
      <c r="OGY151" s="284"/>
      <c r="OGZ151" s="284"/>
      <c r="OHA151" s="284"/>
      <c r="OHB151" s="284"/>
      <c r="OHC151" s="284"/>
      <c r="OHD151" s="284"/>
      <c r="OHE151" s="284"/>
      <c r="OHF151" s="284"/>
      <c r="OHG151" s="284"/>
      <c r="OHH151" s="284"/>
      <c r="OHI151" s="284"/>
      <c r="OHJ151" s="284"/>
      <c r="OHK151" s="284"/>
      <c r="OHL151" s="284"/>
      <c r="OHM151" s="284"/>
      <c r="OHN151" s="284"/>
      <c r="OHO151" s="284"/>
      <c r="OHP151" s="284"/>
      <c r="OHQ151" s="284"/>
      <c r="OHR151" s="284"/>
      <c r="OHS151" s="284"/>
      <c r="OHT151" s="284"/>
      <c r="OHU151" s="284"/>
      <c r="OHV151" s="284"/>
      <c r="OHW151" s="284"/>
      <c r="OHX151" s="284"/>
      <c r="OHY151" s="284"/>
      <c r="OHZ151" s="284"/>
      <c r="OIA151" s="284"/>
      <c r="OIB151" s="284"/>
      <c r="OIC151" s="284"/>
      <c r="OID151" s="284"/>
      <c r="OIE151" s="284"/>
      <c r="OIF151" s="284"/>
      <c r="OIG151" s="284"/>
      <c r="OIH151" s="284"/>
      <c r="OII151" s="284"/>
      <c r="OIJ151" s="284"/>
      <c r="OIK151" s="284"/>
      <c r="OIL151" s="284"/>
      <c r="OIM151" s="284"/>
      <c r="OIN151" s="284"/>
      <c r="OIO151" s="284"/>
      <c r="OIP151" s="284"/>
      <c r="OIQ151" s="284"/>
      <c r="OIR151" s="284"/>
      <c r="OIS151" s="284"/>
      <c r="OIT151" s="284"/>
      <c r="OIU151" s="284"/>
      <c r="OIV151" s="284"/>
      <c r="OIW151" s="284"/>
      <c r="OIX151" s="284"/>
      <c r="OIY151" s="284"/>
      <c r="OIZ151" s="284"/>
      <c r="OJA151" s="284"/>
      <c r="OJB151" s="284"/>
      <c r="OJC151" s="284"/>
      <c r="OJD151" s="284"/>
      <c r="OJE151" s="284"/>
      <c r="OJF151" s="284"/>
      <c r="OJG151" s="284"/>
      <c r="OJH151" s="284"/>
      <c r="OJI151" s="284"/>
      <c r="OJJ151" s="284"/>
      <c r="OJK151" s="284"/>
      <c r="OJL151" s="284"/>
      <c r="OJM151" s="284"/>
      <c r="OJN151" s="284"/>
      <c r="OJO151" s="284"/>
      <c r="OJP151" s="284"/>
      <c r="OJQ151" s="284"/>
      <c r="OJR151" s="284"/>
      <c r="OJS151" s="284"/>
      <c r="OJT151" s="284"/>
      <c r="OJU151" s="284"/>
      <c r="OJV151" s="284"/>
      <c r="OJW151" s="284"/>
      <c r="OJX151" s="284"/>
      <c r="OJY151" s="284"/>
      <c r="OJZ151" s="284"/>
      <c r="OKA151" s="284"/>
      <c r="OKB151" s="284"/>
      <c r="OKC151" s="284"/>
      <c r="OKD151" s="284"/>
      <c r="OKE151" s="284"/>
      <c r="OKF151" s="284"/>
      <c r="OKG151" s="284"/>
      <c r="OKH151" s="284"/>
      <c r="OKI151" s="284"/>
      <c r="OKJ151" s="284"/>
      <c r="OKK151" s="284"/>
      <c r="OKL151" s="284"/>
      <c r="OKM151" s="284"/>
      <c r="OKN151" s="284"/>
      <c r="OKO151" s="284"/>
      <c r="OKP151" s="284"/>
      <c r="OKQ151" s="284"/>
      <c r="OKR151" s="284"/>
      <c r="OKS151" s="284"/>
      <c r="OKT151" s="284"/>
      <c r="OKU151" s="284"/>
      <c r="OKV151" s="284"/>
      <c r="OKW151" s="284"/>
      <c r="OKX151" s="284"/>
      <c r="OKY151" s="284"/>
      <c r="OKZ151" s="284"/>
      <c r="OLA151" s="284"/>
      <c r="OLB151" s="284"/>
      <c r="OLC151" s="284"/>
      <c r="OLD151" s="284"/>
      <c r="OLE151" s="284"/>
      <c r="OLF151" s="284"/>
      <c r="OLG151" s="284"/>
      <c r="OLH151" s="284"/>
      <c r="OLI151" s="284"/>
      <c r="OLJ151" s="284"/>
      <c r="OLK151" s="284"/>
      <c r="OLL151" s="284"/>
      <c r="OLM151" s="284"/>
      <c r="OLN151" s="284"/>
      <c r="OLO151" s="284"/>
      <c r="OLP151" s="284"/>
      <c r="OLQ151" s="284"/>
      <c r="OLR151" s="284"/>
      <c r="OLS151" s="284"/>
      <c r="OLT151" s="284"/>
      <c r="OLU151" s="284"/>
      <c r="OLV151" s="284"/>
      <c r="OLW151" s="284"/>
      <c r="OLX151" s="284"/>
      <c r="OLY151" s="284"/>
      <c r="OLZ151" s="284"/>
      <c r="OMA151" s="284"/>
      <c r="OMB151" s="284"/>
      <c r="OMC151" s="284"/>
      <c r="OMD151" s="284"/>
      <c r="OME151" s="284"/>
      <c r="OMF151" s="284"/>
      <c r="OMG151" s="284"/>
      <c r="OMH151" s="284"/>
      <c r="OMI151" s="284"/>
      <c r="OMJ151" s="284"/>
      <c r="OMK151" s="284"/>
      <c r="OML151" s="284"/>
      <c r="OMM151" s="284"/>
      <c r="OMN151" s="284"/>
      <c r="OMO151" s="284"/>
      <c r="OMP151" s="284"/>
      <c r="OMQ151" s="284"/>
      <c r="OMR151" s="284"/>
      <c r="OMS151" s="284"/>
      <c r="OMT151" s="284"/>
      <c r="OMU151" s="284"/>
      <c r="OMV151" s="284"/>
      <c r="OMW151" s="284"/>
      <c r="OMX151" s="284"/>
      <c r="OMY151" s="284"/>
      <c r="OMZ151" s="284"/>
      <c r="ONA151" s="284"/>
      <c r="ONB151" s="284"/>
      <c r="ONC151" s="284"/>
      <c r="OND151" s="284"/>
      <c r="ONE151" s="284"/>
      <c r="ONF151" s="284"/>
      <c r="ONG151" s="284"/>
      <c r="ONH151" s="284"/>
      <c r="ONI151" s="284"/>
      <c r="ONJ151" s="284"/>
      <c r="ONK151" s="284"/>
      <c r="ONL151" s="284"/>
      <c r="ONM151" s="284"/>
      <c r="ONN151" s="284"/>
      <c r="ONO151" s="284"/>
      <c r="ONP151" s="284"/>
      <c r="ONQ151" s="284"/>
      <c r="ONR151" s="284"/>
      <c r="ONS151" s="284"/>
      <c r="ONT151" s="284"/>
      <c r="ONU151" s="284"/>
      <c r="ONV151" s="284"/>
      <c r="ONW151" s="284"/>
      <c r="ONX151" s="284"/>
      <c r="ONY151" s="284"/>
      <c r="ONZ151" s="284"/>
      <c r="OOA151" s="284"/>
      <c r="OOB151" s="284"/>
      <c r="OOC151" s="284"/>
      <c r="OOD151" s="284"/>
      <c r="OOE151" s="284"/>
      <c r="OOF151" s="284"/>
      <c r="OOG151" s="284"/>
      <c r="OOH151" s="284"/>
      <c r="OOI151" s="284"/>
      <c r="OOJ151" s="284"/>
      <c r="OOK151" s="284"/>
      <c r="OOL151" s="284"/>
      <c r="OOM151" s="284"/>
      <c r="OON151" s="284"/>
      <c r="OOO151" s="284"/>
      <c r="OOP151" s="284"/>
      <c r="OOQ151" s="284"/>
      <c r="OOR151" s="284"/>
      <c r="OOS151" s="284"/>
      <c r="OOT151" s="284"/>
      <c r="OOU151" s="284"/>
      <c r="OOV151" s="284"/>
      <c r="OOW151" s="284"/>
      <c r="OOX151" s="284"/>
      <c r="OOY151" s="284"/>
      <c r="OOZ151" s="284"/>
      <c r="OPA151" s="284"/>
      <c r="OPB151" s="284"/>
      <c r="OPC151" s="284"/>
      <c r="OPD151" s="284"/>
      <c r="OPE151" s="284"/>
      <c r="OPF151" s="284"/>
      <c r="OPG151" s="284"/>
      <c r="OPH151" s="284"/>
      <c r="OPI151" s="284"/>
      <c r="OPJ151" s="284"/>
      <c r="OPK151" s="284"/>
      <c r="OPL151" s="284"/>
      <c r="OPM151" s="284"/>
      <c r="OPN151" s="284"/>
      <c r="OPO151" s="284"/>
      <c r="OPP151" s="284"/>
      <c r="OPQ151" s="284"/>
      <c r="OPR151" s="284"/>
      <c r="OPS151" s="284"/>
      <c r="OPT151" s="284"/>
      <c r="OPU151" s="284"/>
      <c r="OPV151" s="284"/>
      <c r="OPW151" s="284"/>
      <c r="OPX151" s="284"/>
      <c r="OPY151" s="284"/>
      <c r="OPZ151" s="284"/>
      <c r="OQA151" s="284"/>
      <c r="OQB151" s="284"/>
      <c r="OQC151" s="284"/>
      <c r="OQD151" s="284"/>
      <c r="OQE151" s="284"/>
      <c r="OQF151" s="284"/>
      <c r="OQG151" s="284"/>
      <c r="OQH151" s="284"/>
      <c r="OQI151" s="284"/>
      <c r="OQJ151" s="284"/>
      <c r="OQK151" s="284"/>
      <c r="OQL151" s="284"/>
      <c r="OQM151" s="284"/>
      <c r="OQN151" s="284"/>
      <c r="OQO151" s="284"/>
      <c r="OQP151" s="284"/>
      <c r="OQQ151" s="284"/>
      <c r="OQR151" s="284"/>
      <c r="OQS151" s="284"/>
      <c r="OQT151" s="284"/>
      <c r="OQU151" s="284"/>
      <c r="OQV151" s="284"/>
      <c r="OQW151" s="284"/>
      <c r="OQX151" s="284"/>
      <c r="OQY151" s="284"/>
      <c r="OQZ151" s="284"/>
      <c r="ORA151" s="284"/>
      <c r="ORB151" s="284"/>
      <c r="ORC151" s="284"/>
      <c r="ORD151" s="284"/>
      <c r="ORE151" s="284"/>
      <c r="ORF151" s="284"/>
      <c r="ORG151" s="284"/>
      <c r="ORH151" s="284"/>
      <c r="ORI151" s="284"/>
      <c r="ORJ151" s="284"/>
      <c r="ORK151" s="284"/>
      <c r="ORL151" s="284"/>
      <c r="ORM151" s="284"/>
      <c r="ORN151" s="284"/>
      <c r="ORO151" s="284"/>
      <c r="ORP151" s="284"/>
      <c r="ORQ151" s="284"/>
      <c r="ORR151" s="284"/>
      <c r="ORS151" s="284"/>
      <c r="ORT151" s="284"/>
      <c r="ORU151" s="284"/>
      <c r="ORV151" s="284"/>
      <c r="ORW151" s="284"/>
      <c r="ORX151" s="284"/>
      <c r="ORY151" s="284"/>
      <c r="ORZ151" s="284"/>
      <c r="OSA151" s="284"/>
      <c r="OSB151" s="284"/>
      <c r="OSC151" s="284"/>
      <c r="OSD151" s="284"/>
      <c r="OSE151" s="284"/>
      <c r="OSF151" s="284"/>
      <c r="OSG151" s="284"/>
      <c r="OSH151" s="284"/>
      <c r="OSI151" s="284"/>
      <c r="OSJ151" s="284"/>
      <c r="OSK151" s="284"/>
      <c r="OSL151" s="284"/>
      <c r="OSM151" s="284"/>
      <c r="OSN151" s="284"/>
      <c r="OSO151" s="284"/>
      <c r="OSP151" s="284"/>
      <c r="OSQ151" s="284"/>
      <c r="OSR151" s="284"/>
      <c r="OSS151" s="284"/>
      <c r="OST151" s="284"/>
      <c r="OSU151" s="284"/>
      <c r="OSV151" s="284"/>
      <c r="OSW151" s="284"/>
      <c r="OSX151" s="284"/>
      <c r="OSY151" s="284"/>
      <c r="OSZ151" s="284"/>
      <c r="OTA151" s="284"/>
      <c r="OTB151" s="284"/>
      <c r="OTC151" s="284"/>
      <c r="OTD151" s="284"/>
      <c r="OTE151" s="284"/>
      <c r="OTF151" s="284"/>
      <c r="OTG151" s="284"/>
      <c r="OTH151" s="284"/>
      <c r="OTI151" s="284"/>
      <c r="OTJ151" s="284"/>
      <c r="OTK151" s="284"/>
      <c r="OTL151" s="284"/>
      <c r="OTM151" s="284"/>
      <c r="OTN151" s="284"/>
      <c r="OTO151" s="284"/>
      <c r="OTP151" s="284"/>
      <c r="OTQ151" s="284"/>
      <c r="OTR151" s="284"/>
      <c r="OTS151" s="284"/>
      <c r="OTT151" s="284"/>
      <c r="OTU151" s="284"/>
      <c r="OTV151" s="284"/>
      <c r="OTW151" s="284"/>
      <c r="OTX151" s="284"/>
      <c r="OTY151" s="284"/>
      <c r="OTZ151" s="284"/>
      <c r="OUA151" s="284"/>
      <c r="OUB151" s="284"/>
      <c r="OUC151" s="284"/>
      <c r="OUD151" s="284"/>
      <c r="OUE151" s="284"/>
      <c r="OUF151" s="284"/>
      <c r="OUG151" s="284"/>
      <c r="OUH151" s="284"/>
      <c r="OUI151" s="284"/>
      <c r="OUJ151" s="284"/>
      <c r="OUK151" s="284"/>
      <c r="OUL151" s="284"/>
      <c r="OUM151" s="284"/>
      <c r="OUN151" s="284"/>
      <c r="OUO151" s="284"/>
      <c r="OUP151" s="284"/>
      <c r="OUQ151" s="284"/>
      <c r="OUR151" s="284"/>
      <c r="OUS151" s="284"/>
      <c r="OUT151" s="284"/>
      <c r="OUU151" s="284"/>
      <c r="OUV151" s="284"/>
      <c r="OUW151" s="284"/>
      <c r="OUX151" s="284"/>
      <c r="OUY151" s="284"/>
      <c r="OUZ151" s="284"/>
      <c r="OVA151" s="284"/>
      <c r="OVB151" s="284"/>
      <c r="OVC151" s="284"/>
      <c r="OVD151" s="284"/>
      <c r="OVE151" s="284"/>
      <c r="OVF151" s="284"/>
      <c r="OVG151" s="284"/>
      <c r="OVH151" s="284"/>
      <c r="OVI151" s="284"/>
      <c r="OVJ151" s="284"/>
      <c r="OVK151" s="284"/>
      <c r="OVL151" s="284"/>
      <c r="OVM151" s="284"/>
      <c r="OVN151" s="284"/>
      <c r="OVO151" s="284"/>
      <c r="OVP151" s="284"/>
      <c r="OVQ151" s="284"/>
      <c r="OVR151" s="284"/>
      <c r="OVS151" s="284"/>
      <c r="OVT151" s="284"/>
      <c r="OVU151" s="284"/>
      <c r="OVV151" s="284"/>
      <c r="OVW151" s="284"/>
      <c r="OVX151" s="284"/>
      <c r="OVY151" s="284"/>
      <c r="OVZ151" s="284"/>
      <c r="OWA151" s="284"/>
      <c r="OWB151" s="284"/>
      <c r="OWC151" s="284"/>
      <c r="OWD151" s="284"/>
      <c r="OWE151" s="284"/>
      <c r="OWF151" s="284"/>
      <c r="OWG151" s="284"/>
      <c r="OWH151" s="284"/>
      <c r="OWI151" s="284"/>
      <c r="OWJ151" s="284"/>
      <c r="OWK151" s="284"/>
      <c r="OWL151" s="284"/>
      <c r="OWM151" s="284"/>
      <c r="OWN151" s="284"/>
      <c r="OWO151" s="284"/>
      <c r="OWP151" s="284"/>
      <c r="OWQ151" s="284"/>
      <c r="OWR151" s="284"/>
      <c r="OWS151" s="284"/>
      <c r="OWT151" s="284"/>
      <c r="OWU151" s="284"/>
      <c r="OWV151" s="284"/>
      <c r="OWW151" s="284"/>
      <c r="OWX151" s="284"/>
      <c r="OWY151" s="284"/>
      <c r="OWZ151" s="284"/>
      <c r="OXA151" s="284"/>
      <c r="OXB151" s="284"/>
      <c r="OXC151" s="284"/>
      <c r="OXD151" s="284"/>
      <c r="OXE151" s="284"/>
      <c r="OXF151" s="284"/>
      <c r="OXG151" s="284"/>
      <c r="OXH151" s="284"/>
      <c r="OXI151" s="284"/>
      <c r="OXJ151" s="284"/>
      <c r="OXK151" s="284"/>
      <c r="OXL151" s="284"/>
      <c r="OXM151" s="284"/>
      <c r="OXN151" s="284"/>
      <c r="OXO151" s="284"/>
      <c r="OXP151" s="284"/>
      <c r="OXQ151" s="284"/>
      <c r="OXR151" s="284"/>
      <c r="OXS151" s="284"/>
      <c r="OXT151" s="284"/>
      <c r="OXU151" s="284"/>
      <c r="OXV151" s="284"/>
      <c r="OXW151" s="284"/>
      <c r="OXX151" s="284"/>
      <c r="OXY151" s="284"/>
      <c r="OXZ151" s="284"/>
      <c r="OYA151" s="284"/>
      <c r="OYB151" s="284"/>
      <c r="OYC151" s="284"/>
      <c r="OYD151" s="284"/>
      <c r="OYE151" s="284"/>
      <c r="OYF151" s="284"/>
      <c r="OYG151" s="284"/>
      <c r="OYH151" s="284"/>
      <c r="OYI151" s="284"/>
      <c r="OYJ151" s="284"/>
      <c r="OYK151" s="284"/>
      <c r="OYL151" s="284"/>
      <c r="OYM151" s="284"/>
      <c r="OYN151" s="284"/>
      <c r="OYO151" s="284"/>
      <c r="OYP151" s="284"/>
      <c r="OYQ151" s="284"/>
      <c r="OYR151" s="284"/>
      <c r="OYS151" s="284"/>
      <c r="OYT151" s="284"/>
      <c r="OYU151" s="284"/>
      <c r="OYV151" s="284"/>
      <c r="OYW151" s="284"/>
      <c r="OYX151" s="284"/>
      <c r="OYY151" s="284"/>
      <c r="OYZ151" s="284"/>
      <c r="OZA151" s="284"/>
      <c r="OZB151" s="284"/>
      <c r="OZC151" s="284"/>
      <c r="OZD151" s="284"/>
      <c r="OZE151" s="284"/>
      <c r="OZF151" s="284"/>
      <c r="OZG151" s="284"/>
      <c r="OZH151" s="284"/>
      <c r="OZI151" s="284"/>
      <c r="OZJ151" s="284"/>
      <c r="OZK151" s="284"/>
      <c r="OZL151" s="284"/>
      <c r="OZM151" s="284"/>
      <c r="OZN151" s="284"/>
      <c r="OZO151" s="284"/>
      <c r="OZP151" s="284"/>
      <c r="OZQ151" s="284"/>
      <c r="OZR151" s="284"/>
      <c r="OZS151" s="284"/>
      <c r="OZT151" s="284"/>
      <c r="OZU151" s="284"/>
      <c r="OZV151" s="284"/>
      <c r="OZW151" s="284"/>
      <c r="OZX151" s="284"/>
      <c r="OZY151" s="284"/>
      <c r="OZZ151" s="284"/>
      <c r="PAA151" s="284"/>
      <c r="PAB151" s="284"/>
      <c r="PAC151" s="284"/>
      <c r="PAD151" s="284"/>
      <c r="PAE151" s="284"/>
      <c r="PAF151" s="284"/>
      <c r="PAG151" s="284"/>
      <c r="PAH151" s="284"/>
      <c r="PAI151" s="284"/>
      <c r="PAJ151" s="284"/>
      <c r="PAK151" s="284"/>
      <c r="PAL151" s="284"/>
      <c r="PAM151" s="284"/>
      <c r="PAN151" s="284"/>
      <c r="PAO151" s="284"/>
      <c r="PAP151" s="284"/>
      <c r="PAQ151" s="284"/>
      <c r="PAR151" s="284"/>
      <c r="PAS151" s="284"/>
      <c r="PAT151" s="284"/>
      <c r="PAU151" s="284"/>
      <c r="PAV151" s="284"/>
      <c r="PAW151" s="284"/>
      <c r="PAX151" s="284"/>
      <c r="PAY151" s="284"/>
      <c r="PAZ151" s="284"/>
      <c r="PBA151" s="284"/>
      <c r="PBB151" s="284"/>
      <c r="PBC151" s="284"/>
      <c r="PBD151" s="284"/>
      <c r="PBE151" s="284"/>
      <c r="PBF151" s="284"/>
      <c r="PBG151" s="284"/>
      <c r="PBH151" s="284"/>
      <c r="PBI151" s="284"/>
      <c r="PBJ151" s="284"/>
      <c r="PBK151" s="284"/>
      <c r="PBL151" s="284"/>
      <c r="PBM151" s="284"/>
      <c r="PBN151" s="284"/>
      <c r="PBO151" s="284"/>
      <c r="PBP151" s="284"/>
      <c r="PBQ151" s="284"/>
      <c r="PBR151" s="284"/>
      <c r="PBS151" s="284"/>
      <c r="PBT151" s="284"/>
      <c r="PBU151" s="284"/>
      <c r="PBV151" s="284"/>
      <c r="PBW151" s="284"/>
      <c r="PBX151" s="284"/>
      <c r="PBY151" s="284"/>
      <c r="PBZ151" s="284"/>
      <c r="PCA151" s="284"/>
      <c r="PCB151" s="284"/>
      <c r="PCC151" s="284"/>
      <c r="PCD151" s="284"/>
      <c r="PCE151" s="284"/>
      <c r="PCF151" s="284"/>
      <c r="PCG151" s="284"/>
      <c r="PCH151" s="284"/>
      <c r="PCI151" s="284"/>
      <c r="PCJ151" s="284"/>
      <c r="PCK151" s="284"/>
      <c r="PCL151" s="284"/>
      <c r="PCM151" s="284"/>
      <c r="PCN151" s="284"/>
      <c r="PCO151" s="284"/>
      <c r="PCP151" s="284"/>
      <c r="PCQ151" s="284"/>
      <c r="PCR151" s="284"/>
      <c r="PCS151" s="284"/>
      <c r="PCT151" s="284"/>
      <c r="PCU151" s="284"/>
      <c r="PCV151" s="284"/>
      <c r="PCW151" s="284"/>
      <c r="PCX151" s="284"/>
      <c r="PCY151" s="284"/>
      <c r="PCZ151" s="284"/>
      <c r="PDA151" s="284"/>
      <c r="PDB151" s="284"/>
      <c r="PDC151" s="284"/>
      <c r="PDD151" s="284"/>
      <c r="PDE151" s="284"/>
      <c r="PDF151" s="284"/>
      <c r="PDG151" s="284"/>
      <c r="PDH151" s="284"/>
      <c r="PDI151" s="284"/>
      <c r="PDJ151" s="284"/>
      <c r="PDK151" s="284"/>
      <c r="PDL151" s="284"/>
      <c r="PDM151" s="284"/>
      <c r="PDN151" s="284"/>
      <c r="PDO151" s="284"/>
      <c r="PDP151" s="284"/>
      <c r="PDQ151" s="284"/>
      <c r="PDR151" s="284"/>
      <c r="PDS151" s="284"/>
      <c r="PDT151" s="284"/>
      <c r="PDU151" s="284"/>
      <c r="PDV151" s="284"/>
      <c r="PDW151" s="284"/>
      <c r="PDX151" s="284"/>
      <c r="PDY151" s="284"/>
      <c r="PDZ151" s="284"/>
      <c r="PEA151" s="284"/>
      <c r="PEB151" s="284"/>
      <c r="PEC151" s="284"/>
      <c r="PED151" s="284"/>
      <c r="PEE151" s="284"/>
      <c r="PEF151" s="284"/>
      <c r="PEG151" s="284"/>
      <c r="PEH151" s="284"/>
      <c r="PEI151" s="284"/>
      <c r="PEJ151" s="284"/>
      <c r="PEK151" s="284"/>
      <c r="PEL151" s="284"/>
      <c r="PEM151" s="284"/>
      <c r="PEN151" s="284"/>
      <c r="PEO151" s="284"/>
      <c r="PEP151" s="284"/>
      <c r="PEQ151" s="284"/>
      <c r="PER151" s="284"/>
      <c r="PES151" s="284"/>
      <c r="PET151" s="284"/>
      <c r="PEU151" s="284"/>
      <c r="PEV151" s="284"/>
      <c r="PEW151" s="284"/>
      <c r="PEX151" s="284"/>
      <c r="PEY151" s="284"/>
      <c r="PEZ151" s="284"/>
      <c r="PFA151" s="284"/>
      <c r="PFB151" s="284"/>
      <c r="PFC151" s="284"/>
      <c r="PFD151" s="284"/>
      <c r="PFE151" s="284"/>
      <c r="PFF151" s="284"/>
      <c r="PFG151" s="284"/>
      <c r="PFH151" s="284"/>
      <c r="PFI151" s="284"/>
      <c r="PFJ151" s="284"/>
      <c r="PFK151" s="284"/>
      <c r="PFL151" s="284"/>
      <c r="PFM151" s="284"/>
      <c r="PFN151" s="284"/>
      <c r="PFO151" s="284"/>
      <c r="PFP151" s="284"/>
      <c r="PFQ151" s="284"/>
      <c r="PFR151" s="284"/>
      <c r="PFS151" s="284"/>
      <c r="PFT151" s="284"/>
      <c r="PFU151" s="284"/>
      <c r="PFV151" s="284"/>
      <c r="PFW151" s="284"/>
      <c r="PFX151" s="284"/>
      <c r="PFY151" s="284"/>
      <c r="PFZ151" s="284"/>
      <c r="PGA151" s="284"/>
      <c r="PGB151" s="284"/>
      <c r="PGC151" s="284"/>
      <c r="PGD151" s="284"/>
      <c r="PGE151" s="284"/>
      <c r="PGF151" s="284"/>
      <c r="PGG151" s="284"/>
      <c r="PGH151" s="284"/>
      <c r="PGI151" s="284"/>
      <c r="PGJ151" s="284"/>
      <c r="PGK151" s="284"/>
      <c r="PGL151" s="284"/>
      <c r="PGM151" s="284"/>
      <c r="PGN151" s="284"/>
      <c r="PGO151" s="284"/>
      <c r="PGP151" s="284"/>
      <c r="PGQ151" s="284"/>
      <c r="PGR151" s="284"/>
      <c r="PGS151" s="284"/>
      <c r="PGT151" s="284"/>
      <c r="PGU151" s="284"/>
      <c r="PGV151" s="284"/>
      <c r="PGW151" s="284"/>
      <c r="PGX151" s="284"/>
      <c r="PGY151" s="284"/>
      <c r="PGZ151" s="284"/>
      <c r="PHA151" s="284"/>
      <c r="PHB151" s="284"/>
      <c r="PHC151" s="284"/>
      <c r="PHD151" s="284"/>
      <c r="PHE151" s="284"/>
      <c r="PHF151" s="284"/>
      <c r="PHG151" s="284"/>
      <c r="PHH151" s="284"/>
      <c r="PHI151" s="284"/>
      <c r="PHJ151" s="284"/>
      <c r="PHK151" s="284"/>
      <c r="PHL151" s="284"/>
      <c r="PHM151" s="284"/>
      <c r="PHN151" s="284"/>
      <c r="PHO151" s="284"/>
      <c r="PHP151" s="284"/>
      <c r="PHQ151" s="284"/>
      <c r="PHR151" s="284"/>
      <c r="PHS151" s="284"/>
      <c r="PHT151" s="284"/>
      <c r="PHU151" s="284"/>
      <c r="PHV151" s="284"/>
      <c r="PHW151" s="284"/>
      <c r="PHX151" s="284"/>
      <c r="PHY151" s="284"/>
      <c r="PHZ151" s="284"/>
      <c r="PIA151" s="284"/>
      <c r="PIB151" s="284"/>
      <c r="PIC151" s="284"/>
      <c r="PID151" s="284"/>
      <c r="PIE151" s="284"/>
      <c r="PIF151" s="284"/>
      <c r="PIG151" s="284"/>
      <c r="PIH151" s="284"/>
      <c r="PII151" s="284"/>
      <c r="PIJ151" s="284"/>
      <c r="PIK151" s="284"/>
      <c r="PIL151" s="284"/>
      <c r="PIM151" s="284"/>
      <c r="PIN151" s="284"/>
      <c r="PIO151" s="284"/>
      <c r="PIP151" s="284"/>
      <c r="PIQ151" s="284"/>
      <c r="PIR151" s="284"/>
      <c r="PIS151" s="284"/>
      <c r="PIT151" s="284"/>
      <c r="PIU151" s="284"/>
      <c r="PIV151" s="284"/>
      <c r="PIW151" s="284"/>
      <c r="PIX151" s="284"/>
      <c r="PIY151" s="284"/>
      <c r="PIZ151" s="284"/>
      <c r="PJA151" s="284"/>
      <c r="PJB151" s="284"/>
      <c r="PJC151" s="284"/>
      <c r="PJD151" s="284"/>
      <c r="PJE151" s="284"/>
      <c r="PJF151" s="284"/>
      <c r="PJG151" s="284"/>
      <c r="PJH151" s="284"/>
      <c r="PJI151" s="284"/>
      <c r="PJJ151" s="284"/>
      <c r="PJK151" s="284"/>
      <c r="PJL151" s="284"/>
      <c r="PJM151" s="284"/>
      <c r="PJN151" s="284"/>
      <c r="PJO151" s="284"/>
      <c r="PJP151" s="284"/>
      <c r="PJQ151" s="284"/>
      <c r="PJR151" s="284"/>
      <c r="PJS151" s="284"/>
      <c r="PJT151" s="284"/>
      <c r="PJU151" s="284"/>
      <c r="PJV151" s="284"/>
      <c r="PJW151" s="284"/>
      <c r="PJX151" s="284"/>
      <c r="PJY151" s="284"/>
      <c r="PJZ151" s="284"/>
      <c r="PKA151" s="284"/>
      <c r="PKB151" s="284"/>
      <c r="PKC151" s="284"/>
      <c r="PKD151" s="284"/>
      <c r="PKE151" s="284"/>
      <c r="PKF151" s="284"/>
      <c r="PKG151" s="284"/>
      <c r="PKH151" s="284"/>
      <c r="PKI151" s="284"/>
      <c r="PKJ151" s="284"/>
      <c r="PKK151" s="284"/>
      <c r="PKL151" s="284"/>
      <c r="PKM151" s="284"/>
      <c r="PKN151" s="284"/>
      <c r="PKO151" s="284"/>
      <c r="PKP151" s="284"/>
      <c r="PKQ151" s="284"/>
      <c r="PKR151" s="284"/>
      <c r="PKS151" s="284"/>
      <c r="PKT151" s="284"/>
      <c r="PKU151" s="284"/>
      <c r="PKV151" s="284"/>
      <c r="PKW151" s="284"/>
      <c r="PKX151" s="284"/>
      <c r="PKY151" s="284"/>
      <c r="PKZ151" s="284"/>
      <c r="PLA151" s="284"/>
      <c r="PLB151" s="284"/>
      <c r="PLC151" s="284"/>
      <c r="PLD151" s="284"/>
      <c r="PLE151" s="284"/>
      <c r="PLF151" s="284"/>
      <c r="PLG151" s="284"/>
      <c r="PLH151" s="284"/>
      <c r="PLI151" s="284"/>
      <c r="PLJ151" s="284"/>
      <c r="PLK151" s="284"/>
      <c r="PLL151" s="284"/>
      <c r="PLM151" s="284"/>
      <c r="PLN151" s="284"/>
      <c r="PLO151" s="284"/>
      <c r="PLP151" s="284"/>
      <c r="PLQ151" s="284"/>
      <c r="PLR151" s="284"/>
      <c r="PLS151" s="284"/>
      <c r="PLT151" s="284"/>
      <c r="PLU151" s="284"/>
      <c r="PLV151" s="284"/>
      <c r="PLW151" s="284"/>
      <c r="PLX151" s="284"/>
      <c r="PLY151" s="284"/>
      <c r="PLZ151" s="284"/>
      <c r="PMA151" s="284"/>
      <c r="PMB151" s="284"/>
      <c r="PMC151" s="284"/>
      <c r="PMD151" s="284"/>
      <c r="PME151" s="284"/>
      <c r="PMF151" s="284"/>
      <c r="PMG151" s="284"/>
      <c r="PMH151" s="284"/>
      <c r="PMI151" s="284"/>
      <c r="PMJ151" s="284"/>
      <c r="PMK151" s="284"/>
      <c r="PML151" s="284"/>
      <c r="PMM151" s="284"/>
      <c r="PMN151" s="284"/>
      <c r="PMO151" s="284"/>
      <c r="PMP151" s="284"/>
      <c r="PMQ151" s="284"/>
      <c r="PMR151" s="284"/>
      <c r="PMS151" s="284"/>
      <c r="PMT151" s="284"/>
      <c r="PMU151" s="284"/>
      <c r="PMV151" s="284"/>
      <c r="PMW151" s="284"/>
      <c r="PMX151" s="284"/>
      <c r="PMY151" s="284"/>
      <c r="PMZ151" s="284"/>
      <c r="PNA151" s="284"/>
      <c r="PNB151" s="284"/>
      <c r="PNC151" s="284"/>
      <c r="PND151" s="284"/>
      <c r="PNE151" s="284"/>
      <c r="PNF151" s="284"/>
      <c r="PNG151" s="284"/>
      <c r="PNH151" s="284"/>
      <c r="PNI151" s="284"/>
      <c r="PNJ151" s="284"/>
      <c r="PNK151" s="284"/>
      <c r="PNL151" s="284"/>
      <c r="PNM151" s="284"/>
      <c r="PNN151" s="284"/>
      <c r="PNO151" s="284"/>
      <c r="PNP151" s="284"/>
      <c r="PNQ151" s="284"/>
      <c r="PNR151" s="284"/>
      <c r="PNS151" s="284"/>
      <c r="PNT151" s="284"/>
      <c r="PNU151" s="284"/>
      <c r="PNV151" s="284"/>
      <c r="PNW151" s="284"/>
      <c r="PNX151" s="284"/>
      <c r="PNY151" s="284"/>
      <c r="PNZ151" s="284"/>
      <c r="POA151" s="284"/>
      <c r="POB151" s="284"/>
      <c r="POC151" s="284"/>
      <c r="POD151" s="284"/>
      <c r="POE151" s="284"/>
      <c r="POF151" s="284"/>
      <c r="POG151" s="284"/>
      <c r="POH151" s="284"/>
      <c r="POI151" s="284"/>
      <c r="POJ151" s="284"/>
      <c r="POK151" s="284"/>
      <c r="POL151" s="284"/>
      <c r="POM151" s="284"/>
      <c r="PON151" s="284"/>
      <c r="POO151" s="284"/>
      <c r="POP151" s="284"/>
      <c r="POQ151" s="284"/>
      <c r="POR151" s="284"/>
      <c r="POS151" s="284"/>
      <c r="POT151" s="284"/>
      <c r="POU151" s="284"/>
      <c r="POV151" s="284"/>
      <c r="POW151" s="284"/>
      <c r="POX151" s="284"/>
      <c r="POY151" s="284"/>
      <c r="POZ151" s="284"/>
      <c r="PPA151" s="284"/>
      <c r="PPB151" s="284"/>
      <c r="PPC151" s="284"/>
      <c r="PPD151" s="284"/>
      <c r="PPE151" s="284"/>
      <c r="PPF151" s="284"/>
      <c r="PPG151" s="284"/>
      <c r="PPH151" s="284"/>
      <c r="PPI151" s="284"/>
      <c r="PPJ151" s="284"/>
      <c r="PPK151" s="284"/>
      <c r="PPL151" s="284"/>
      <c r="PPM151" s="284"/>
      <c r="PPN151" s="284"/>
      <c r="PPO151" s="284"/>
      <c r="PPP151" s="284"/>
      <c r="PPQ151" s="284"/>
      <c r="PPR151" s="284"/>
      <c r="PPS151" s="284"/>
      <c r="PPT151" s="284"/>
      <c r="PPU151" s="284"/>
      <c r="PPV151" s="284"/>
      <c r="PPW151" s="284"/>
      <c r="PPX151" s="284"/>
      <c r="PPY151" s="284"/>
      <c r="PPZ151" s="284"/>
      <c r="PQA151" s="284"/>
      <c r="PQB151" s="284"/>
      <c r="PQC151" s="284"/>
      <c r="PQD151" s="284"/>
      <c r="PQE151" s="284"/>
      <c r="PQF151" s="284"/>
      <c r="PQG151" s="284"/>
      <c r="PQH151" s="284"/>
      <c r="PQI151" s="284"/>
      <c r="PQJ151" s="284"/>
      <c r="PQK151" s="284"/>
      <c r="PQL151" s="284"/>
      <c r="PQM151" s="284"/>
      <c r="PQN151" s="284"/>
      <c r="PQO151" s="284"/>
      <c r="PQP151" s="284"/>
      <c r="PQQ151" s="284"/>
      <c r="PQR151" s="284"/>
      <c r="PQS151" s="284"/>
      <c r="PQT151" s="284"/>
      <c r="PQU151" s="284"/>
      <c r="PQV151" s="284"/>
      <c r="PQW151" s="284"/>
      <c r="PQX151" s="284"/>
      <c r="PQY151" s="284"/>
      <c r="PQZ151" s="284"/>
      <c r="PRA151" s="284"/>
      <c r="PRB151" s="284"/>
      <c r="PRC151" s="284"/>
      <c r="PRD151" s="284"/>
      <c r="PRE151" s="284"/>
      <c r="PRF151" s="284"/>
      <c r="PRG151" s="284"/>
      <c r="PRH151" s="284"/>
      <c r="PRI151" s="284"/>
      <c r="PRJ151" s="284"/>
      <c r="PRK151" s="284"/>
      <c r="PRL151" s="284"/>
      <c r="PRM151" s="284"/>
      <c r="PRN151" s="284"/>
      <c r="PRO151" s="284"/>
      <c r="PRP151" s="284"/>
      <c r="PRQ151" s="284"/>
      <c r="PRR151" s="284"/>
      <c r="PRS151" s="284"/>
      <c r="PRT151" s="284"/>
      <c r="PRU151" s="284"/>
      <c r="PRV151" s="284"/>
      <c r="PRW151" s="284"/>
      <c r="PRX151" s="284"/>
      <c r="PRY151" s="284"/>
      <c r="PRZ151" s="284"/>
      <c r="PSA151" s="284"/>
      <c r="PSB151" s="284"/>
      <c r="PSC151" s="284"/>
      <c r="PSD151" s="284"/>
      <c r="PSE151" s="284"/>
      <c r="PSF151" s="284"/>
      <c r="PSG151" s="284"/>
      <c r="PSH151" s="284"/>
      <c r="PSI151" s="284"/>
      <c r="PSJ151" s="284"/>
      <c r="PSK151" s="284"/>
      <c r="PSL151" s="284"/>
      <c r="PSM151" s="284"/>
      <c r="PSN151" s="284"/>
      <c r="PSO151" s="284"/>
      <c r="PSP151" s="284"/>
      <c r="PSQ151" s="284"/>
      <c r="PSR151" s="284"/>
      <c r="PSS151" s="284"/>
      <c r="PST151" s="284"/>
      <c r="PSU151" s="284"/>
      <c r="PSV151" s="284"/>
      <c r="PSW151" s="284"/>
      <c r="PSX151" s="284"/>
      <c r="PSY151" s="284"/>
      <c r="PSZ151" s="284"/>
      <c r="PTA151" s="284"/>
      <c r="PTB151" s="284"/>
      <c r="PTC151" s="284"/>
      <c r="PTD151" s="284"/>
      <c r="PTE151" s="284"/>
      <c r="PTF151" s="284"/>
      <c r="PTG151" s="284"/>
      <c r="PTH151" s="284"/>
      <c r="PTI151" s="284"/>
      <c r="PTJ151" s="284"/>
      <c r="PTK151" s="284"/>
      <c r="PTL151" s="284"/>
      <c r="PTM151" s="284"/>
      <c r="PTN151" s="284"/>
      <c r="PTO151" s="284"/>
      <c r="PTP151" s="284"/>
      <c r="PTQ151" s="284"/>
      <c r="PTR151" s="284"/>
      <c r="PTS151" s="284"/>
      <c r="PTT151" s="284"/>
      <c r="PTU151" s="284"/>
      <c r="PTV151" s="284"/>
      <c r="PTW151" s="284"/>
      <c r="PTX151" s="284"/>
      <c r="PTY151" s="284"/>
      <c r="PTZ151" s="284"/>
      <c r="PUA151" s="284"/>
      <c r="PUB151" s="284"/>
      <c r="PUC151" s="284"/>
      <c r="PUD151" s="284"/>
      <c r="PUE151" s="284"/>
      <c r="PUF151" s="284"/>
      <c r="PUG151" s="284"/>
      <c r="PUH151" s="284"/>
      <c r="PUI151" s="284"/>
      <c r="PUJ151" s="284"/>
      <c r="PUK151" s="284"/>
      <c r="PUL151" s="284"/>
      <c r="PUM151" s="284"/>
      <c r="PUN151" s="284"/>
      <c r="PUO151" s="284"/>
      <c r="PUP151" s="284"/>
      <c r="PUQ151" s="284"/>
      <c r="PUR151" s="284"/>
      <c r="PUS151" s="284"/>
      <c r="PUT151" s="284"/>
      <c r="PUU151" s="284"/>
      <c r="PUV151" s="284"/>
      <c r="PUW151" s="284"/>
      <c r="PUX151" s="284"/>
      <c r="PUY151" s="284"/>
      <c r="PUZ151" s="284"/>
      <c r="PVA151" s="284"/>
      <c r="PVB151" s="284"/>
      <c r="PVC151" s="284"/>
      <c r="PVD151" s="284"/>
      <c r="PVE151" s="284"/>
      <c r="PVF151" s="284"/>
      <c r="PVG151" s="284"/>
      <c r="PVH151" s="284"/>
      <c r="PVI151" s="284"/>
      <c r="PVJ151" s="284"/>
      <c r="PVK151" s="284"/>
      <c r="PVL151" s="284"/>
      <c r="PVM151" s="284"/>
      <c r="PVN151" s="284"/>
      <c r="PVO151" s="284"/>
      <c r="PVP151" s="284"/>
      <c r="PVQ151" s="284"/>
      <c r="PVR151" s="284"/>
      <c r="PVS151" s="284"/>
      <c r="PVT151" s="284"/>
      <c r="PVU151" s="284"/>
      <c r="PVV151" s="284"/>
      <c r="PVW151" s="284"/>
      <c r="PVX151" s="284"/>
      <c r="PVY151" s="284"/>
      <c r="PVZ151" s="284"/>
      <c r="PWA151" s="284"/>
      <c r="PWB151" s="284"/>
      <c r="PWC151" s="284"/>
      <c r="PWD151" s="284"/>
      <c r="PWE151" s="284"/>
      <c r="PWF151" s="284"/>
      <c r="PWG151" s="284"/>
      <c r="PWH151" s="284"/>
      <c r="PWI151" s="284"/>
      <c r="PWJ151" s="284"/>
      <c r="PWK151" s="284"/>
      <c r="PWL151" s="284"/>
      <c r="PWM151" s="284"/>
      <c r="PWN151" s="284"/>
      <c r="PWO151" s="284"/>
      <c r="PWP151" s="284"/>
      <c r="PWQ151" s="284"/>
      <c r="PWR151" s="284"/>
      <c r="PWS151" s="284"/>
      <c r="PWT151" s="284"/>
      <c r="PWU151" s="284"/>
      <c r="PWV151" s="284"/>
      <c r="PWW151" s="284"/>
      <c r="PWX151" s="284"/>
      <c r="PWY151" s="284"/>
      <c r="PWZ151" s="284"/>
      <c r="PXA151" s="284"/>
      <c r="PXB151" s="284"/>
      <c r="PXC151" s="284"/>
      <c r="PXD151" s="284"/>
      <c r="PXE151" s="284"/>
      <c r="PXF151" s="284"/>
      <c r="PXG151" s="284"/>
      <c r="PXH151" s="284"/>
      <c r="PXI151" s="284"/>
      <c r="PXJ151" s="284"/>
      <c r="PXK151" s="284"/>
      <c r="PXL151" s="284"/>
      <c r="PXM151" s="284"/>
      <c r="PXN151" s="284"/>
      <c r="PXO151" s="284"/>
      <c r="PXP151" s="284"/>
      <c r="PXQ151" s="284"/>
      <c r="PXR151" s="284"/>
      <c r="PXS151" s="284"/>
      <c r="PXT151" s="284"/>
      <c r="PXU151" s="284"/>
      <c r="PXV151" s="284"/>
      <c r="PXW151" s="284"/>
      <c r="PXX151" s="284"/>
      <c r="PXY151" s="284"/>
      <c r="PXZ151" s="284"/>
      <c r="PYA151" s="284"/>
      <c r="PYB151" s="284"/>
      <c r="PYC151" s="284"/>
      <c r="PYD151" s="284"/>
      <c r="PYE151" s="284"/>
      <c r="PYF151" s="284"/>
      <c r="PYG151" s="284"/>
      <c r="PYH151" s="284"/>
      <c r="PYI151" s="284"/>
      <c r="PYJ151" s="284"/>
      <c r="PYK151" s="284"/>
      <c r="PYL151" s="284"/>
      <c r="PYM151" s="284"/>
      <c r="PYN151" s="284"/>
      <c r="PYO151" s="284"/>
      <c r="PYP151" s="284"/>
      <c r="PYQ151" s="284"/>
      <c r="PYR151" s="284"/>
      <c r="PYS151" s="284"/>
      <c r="PYT151" s="284"/>
      <c r="PYU151" s="284"/>
      <c r="PYV151" s="284"/>
      <c r="PYW151" s="284"/>
      <c r="PYX151" s="284"/>
      <c r="PYY151" s="284"/>
      <c r="PYZ151" s="284"/>
      <c r="PZA151" s="284"/>
      <c r="PZB151" s="284"/>
      <c r="PZC151" s="284"/>
      <c r="PZD151" s="284"/>
      <c r="PZE151" s="284"/>
      <c r="PZF151" s="284"/>
      <c r="PZG151" s="284"/>
      <c r="PZH151" s="284"/>
      <c r="PZI151" s="284"/>
      <c r="PZJ151" s="284"/>
      <c r="PZK151" s="284"/>
      <c r="PZL151" s="284"/>
      <c r="PZM151" s="284"/>
      <c r="PZN151" s="284"/>
      <c r="PZO151" s="284"/>
      <c r="PZP151" s="284"/>
      <c r="PZQ151" s="284"/>
      <c r="PZR151" s="284"/>
      <c r="PZS151" s="284"/>
      <c r="PZT151" s="284"/>
      <c r="PZU151" s="284"/>
      <c r="PZV151" s="284"/>
      <c r="PZW151" s="284"/>
      <c r="PZX151" s="284"/>
      <c r="PZY151" s="284"/>
      <c r="PZZ151" s="284"/>
      <c r="QAA151" s="284"/>
      <c r="QAB151" s="284"/>
      <c r="QAC151" s="284"/>
      <c r="QAD151" s="284"/>
      <c r="QAE151" s="284"/>
      <c r="QAF151" s="284"/>
      <c r="QAG151" s="284"/>
      <c r="QAH151" s="284"/>
      <c r="QAI151" s="284"/>
      <c r="QAJ151" s="284"/>
      <c r="QAK151" s="284"/>
      <c r="QAL151" s="284"/>
      <c r="QAM151" s="284"/>
      <c r="QAN151" s="284"/>
      <c r="QAO151" s="284"/>
      <c r="QAP151" s="284"/>
      <c r="QAQ151" s="284"/>
      <c r="QAR151" s="284"/>
      <c r="QAS151" s="284"/>
      <c r="QAT151" s="284"/>
      <c r="QAU151" s="284"/>
      <c r="QAV151" s="284"/>
      <c r="QAW151" s="284"/>
      <c r="QAX151" s="284"/>
      <c r="QAY151" s="284"/>
      <c r="QAZ151" s="284"/>
      <c r="QBA151" s="284"/>
      <c r="QBB151" s="284"/>
      <c r="QBC151" s="284"/>
      <c r="QBD151" s="284"/>
      <c r="QBE151" s="284"/>
      <c r="QBF151" s="284"/>
      <c r="QBG151" s="284"/>
      <c r="QBH151" s="284"/>
      <c r="QBI151" s="284"/>
      <c r="QBJ151" s="284"/>
      <c r="QBK151" s="284"/>
      <c r="QBL151" s="284"/>
      <c r="QBM151" s="284"/>
      <c r="QBN151" s="284"/>
      <c r="QBO151" s="284"/>
      <c r="QBP151" s="284"/>
      <c r="QBQ151" s="284"/>
      <c r="QBR151" s="284"/>
      <c r="QBS151" s="284"/>
      <c r="QBT151" s="284"/>
      <c r="QBU151" s="284"/>
      <c r="QBV151" s="284"/>
      <c r="QBW151" s="284"/>
      <c r="QBX151" s="284"/>
      <c r="QBY151" s="284"/>
      <c r="QBZ151" s="284"/>
      <c r="QCA151" s="284"/>
      <c r="QCB151" s="284"/>
      <c r="QCC151" s="284"/>
      <c r="QCD151" s="284"/>
      <c r="QCE151" s="284"/>
      <c r="QCF151" s="284"/>
      <c r="QCG151" s="284"/>
      <c r="QCH151" s="284"/>
      <c r="QCI151" s="284"/>
      <c r="QCJ151" s="284"/>
      <c r="QCK151" s="284"/>
      <c r="QCL151" s="284"/>
      <c r="QCM151" s="284"/>
      <c r="QCN151" s="284"/>
      <c r="QCO151" s="284"/>
      <c r="QCP151" s="284"/>
      <c r="QCQ151" s="284"/>
      <c r="QCR151" s="284"/>
      <c r="QCS151" s="284"/>
      <c r="QCT151" s="284"/>
      <c r="QCU151" s="284"/>
      <c r="QCV151" s="284"/>
      <c r="QCW151" s="284"/>
      <c r="QCX151" s="284"/>
      <c r="QCY151" s="284"/>
      <c r="QCZ151" s="284"/>
      <c r="QDA151" s="284"/>
      <c r="QDB151" s="284"/>
      <c r="QDC151" s="284"/>
      <c r="QDD151" s="284"/>
      <c r="QDE151" s="284"/>
      <c r="QDF151" s="284"/>
      <c r="QDG151" s="284"/>
      <c r="QDH151" s="284"/>
      <c r="QDI151" s="284"/>
      <c r="QDJ151" s="284"/>
      <c r="QDK151" s="284"/>
      <c r="QDL151" s="284"/>
      <c r="QDM151" s="284"/>
      <c r="QDN151" s="284"/>
      <c r="QDO151" s="284"/>
      <c r="QDP151" s="284"/>
      <c r="QDQ151" s="284"/>
      <c r="QDR151" s="284"/>
      <c r="QDS151" s="284"/>
      <c r="QDT151" s="284"/>
      <c r="QDU151" s="284"/>
      <c r="QDV151" s="284"/>
      <c r="QDW151" s="284"/>
      <c r="QDX151" s="284"/>
      <c r="QDY151" s="284"/>
      <c r="QDZ151" s="284"/>
      <c r="QEA151" s="284"/>
      <c r="QEB151" s="284"/>
      <c r="QEC151" s="284"/>
      <c r="QED151" s="284"/>
      <c r="QEE151" s="284"/>
      <c r="QEF151" s="284"/>
      <c r="QEG151" s="284"/>
      <c r="QEH151" s="284"/>
      <c r="QEI151" s="284"/>
      <c r="QEJ151" s="284"/>
      <c r="QEK151" s="284"/>
      <c r="QEL151" s="284"/>
      <c r="QEM151" s="284"/>
      <c r="QEN151" s="284"/>
      <c r="QEO151" s="284"/>
      <c r="QEP151" s="284"/>
      <c r="QEQ151" s="284"/>
      <c r="QER151" s="284"/>
      <c r="QES151" s="284"/>
      <c r="QET151" s="284"/>
      <c r="QEU151" s="284"/>
      <c r="QEV151" s="284"/>
      <c r="QEW151" s="284"/>
      <c r="QEX151" s="284"/>
      <c r="QEY151" s="284"/>
      <c r="QEZ151" s="284"/>
      <c r="QFA151" s="284"/>
      <c r="QFB151" s="284"/>
      <c r="QFC151" s="284"/>
      <c r="QFD151" s="284"/>
      <c r="QFE151" s="284"/>
      <c r="QFF151" s="284"/>
      <c r="QFG151" s="284"/>
      <c r="QFH151" s="284"/>
      <c r="QFI151" s="284"/>
      <c r="QFJ151" s="284"/>
      <c r="QFK151" s="284"/>
      <c r="QFL151" s="284"/>
      <c r="QFM151" s="284"/>
      <c r="QFN151" s="284"/>
      <c r="QFO151" s="284"/>
      <c r="QFP151" s="284"/>
      <c r="QFQ151" s="284"/>
      <c r="QFR151" s="284"/>
      <c r="QFS151" s="284"/>
      <c r="QFT151" s="284"/>
      <c r="QFU151" s="284"/>
      <c r="QFV151" s="284"/>
      <c r="QFW151" s="284"/>
      <c r="QFX151" s="284"/>
      <c r="QFY151" s="284"/>
      <c r="QFZ151" s="284"/>
      <c r="QGA151" s="284"/>
      <c r="QGB151" s="284"/>
      <c r="QGC151" s="284"/>
      <c r="QGD151" s="284"/>
      <c r="QGE151" s="284"/>
      <c r="QGF151" s="284"/>
      <c r="QGG151" s="284"/>
      <c r="QGH151" s="284"/>
      <c r="QGI151" s="284"/>
      <c r="QGJ151" s="284"/>
      <c r="QGK151" s="284"/>
      <c r="QGL151" s="284"/>
      <c r="QGM151" s="284"/>
      <c r="QGN151" s="284"/>
      <c r="QGO151" s="284"/>
      <c r="QGP151" s="284"/>
      <c r="QGQ151" s="284"/>
      <c r="QGR151" s="284"/>
      <c r="QGS151" s="284"/>
      <c r="QGT151" s="284"/>
      <c r="QGU151" s="284"/>
      <c r="QGV151" s="284"/>
      <c r="QGW151" s="284"/>
      <c r="QGX151" s="284"/>
      <c r="QGY151" s="284"/>
      <c r="QGZ151" s="284"/>
      <c r="QHA151" s="284"/>
      <c r="QHB151" s="284"/>
      <c r="QHC151" s="284"/>
      <c r="QHD151" s="284"/>
      <c r="QHE151" s="284"/>
      <c r="QHF151" s="284"/>
      <c r="QHG151" s="284"/>
      <c r="QHH151" s="284"/>
      <c r="QHI151" s="284"/>
      <c r="QHJ151" s="284"/>
      <c r="QHK151" s="284"/>
      <c r="QHL151" s="284"/>
      <c r="QHM151" s="284"/>
      <c r="QHN151" s="284"/>
      <c r="QHO151" s="284"/>
      <c r="QHP151" s="284"/>
      <c r="QHQ151" s="284"/>
      <c r="QHR151" s="284"/>
      <c r="QHS151" s="284"/>
      <c r="QHT151" s="284"/>
      <c r="QHU151" s="284"/>
      <c r="QHV151" s="284"/>
      <c r="QHW151" s="284"/>
      <c r="QHX151" s="284"/>
      <c r="QHY151" s="284"/>
      <c r="QHZ151" s="284"/>
      <c r="QIA151" s="284"/>
      <c r="QIB151" s="284"/>
      <c r="QIC151" s="284"/>
      <c r="QID151" s="284"/>
      <c r="QIE151" s="284"/>
      <c r="QIF151" s="284"/>
      <c r="QIG151" s="284"/>
      <c r="QIH151" s="284"/>
      <c r="QII151" s="284"/>
      <c r="QIJ151" s="284"/>
      <c r="QIK151" s="284"/>
      <c r="QIL151" s="284"/>
      <c r="QIM151" s="284"/>
      <c r="QIN151" s="284"/>
      <c r="QIO151" s="284"/>
      <c r="QIP151" s="284"/>
      <c r="QIQ151" s="284"/>
      <c r="QIR151" s="284"/>
      <c r="QIS151" s="284"/>
      <c r="QIT151" s="284"/>
      <c r="QIU151" s="284"/>
      <c r="QIV151" s="284"/>
      <c r="QIW151" s="284"/>
      <c r="QIX151" s="284"/>
      <c r="QIY151" s="284"/>
      <c r="QIZ151" s="284"/>
      <c r="QJA151" s="284"/>
      <c r="QJB151" s="284"/>
      <c r="QJC151" s="284"/>
      <c r="QJD151" s="284"/>
      <c r="QJE151" s="284"/>
      <c r="QJF151" s="284"/>
      <c r="QJG151" s="284"/>
      <c r="QJH151" s="284"/>
      <c r="QJI151" s="284"/>
      <c r="QJJ151" s="284"/>
      <c r="QJK151" s="284"/>
      <c r="QJL151" s="284"/>
      <c r="QJM151" s="284"/>
      <c r="QJN151" s="284"/>
      <c r="QJO151" s="284"/>
      <c r="QJP151" s="284"/>
      <c r="QJQ151" s="284"/>
      <c r="QJR151" s="284"/>
      <c r="QJS151" s="284"/>
      <c r="QJT151" s="284"/>
      <c r="QJU151" s="284"/>
      <c r="QJV151" s="284"/>
      <c r="QJW151" s="284"/>
      <c r="QJX151" s="284"/>
      <c r="QJY151" s="284"/>
      <c r="QJZ151" s="284"/>
      <c r="QKA151" s="284"/>
      <c r="QKB151" s="284"/>
      <c r="QKC151" s="284"/>
      <c r="QKD151" s="284"/>
      <c r="QKE151" s="284"/>
      <c r="QKF151" s="284"/>
      <c r="QKG151" s="284"/>
      <c r="QKH151" s="284"/>
      <c r="QKI151" s="284"/>
      <c r="QKJ151" s="284"/>
      <c r="QKK151" s="284"/>
      <c r="QKL151" s="284"/>
      <c r="QKM151" s="284"/>
      <c r="QKN151" s="284"/>
      <c r="QKO151" s="284"/>
      <c r="QKP151" s="284"/>
      <c r="QKQ151" s="284"/>
      <c r="QKR151" s="284"/>
      <c r="QKS151" s="284"/>
      <c r="QKT151" s="284"/>
      <c r="QKU151" s="284"/>
      <c r="QKV151" s="284"/>
      <c r="QKW151" s="284"/>
      <c r="QKX151" s="284"/>
      <c r="QKY151" s="284"/>
      <c r="QKZ151" s="284"/>
      <c r="QLA151" s="284"/>
      <c r="QLB151" s="284"/>
      <c r="QLC151" s="284"/>
      <c r="QLD151" s="284"/>
      <c r="QLE151" s="284"/>
      <c r="QLF151" s="284"/>
      <c r="QLG151" s="284"/>
      <c r="QLH151" s="284"/>
      <c r="QLI151" s="284"/>
      <c r="QLJ151" s="284"/>
      <c r="QLK151" s="284"/>
      <c r="QLL151" s="284"/>
      <c r="QLM151" s="284"/>
      <c r="QLN151" s="284"/>
      <c r="QLO151" s="284"/>
      <c r="QLP151" s="284"/>
      <c r="QLQ151" s="284"/>
      <c r="QLR151" s="284"/>
      <c r="QLS151" s="284"/>
      <c r="QLT151" s="284"/>
      <c r="QLU151" s="284"/>
      <c r="QLV151" s="284"/>
      <c r="QLW151" s="284"/>
      <c r="QLX151" s="284"/>
      <c r="QLY151" s="284"/>
      <c r="QLZ151" s="284"/>
      <c r="QMA151" s="284"/>
      <c r="QMB151" s="284"/>
      <c r="QMC151" s="284"/>
      <c r="QMD151" s="284"/>
      <c r="QME151" s="284"/>
      <c r="QMF151" s="284"/>
      <c r="QMG151" s="284"/>
      <c r="QMH151" s="284"/>
      <c r="QMI151" s="284"/>
      <c r="QMJ151" s="284"/>
      <c r="QMK151" s="284"/>
      <c r="QML151" s="284"/>
      <c r="QMM151" s="284"/>
      <c r="QMN151" s="284"/>
      <c r="QMO151" s="284"/>
      <c r="QMP151" s="284"/>
      <c r="QMQ151" s="284"/>
      <c r="QMR151" s="284"/>
      <c r="QMS151" s="284"/>
      <c r="QMT151" s="284"/>
      <c r="QMU151" s="284"/>
      <c r="QMV151" s="284"/>
      <c r="QMW151" s="284"/>
      <c r="QMX151" s="284"/>
      <c r="QMY151" s="284"/>
      <c r="QMZ151" s="284"/>
      <c r="QNA151" s="284"/>
      <c r="QNB151" s="284"/>
      <c r="QNC151" s="284"/>
      <c r="QND151" s="284"/>
      <c r="QNE151" s="284"/>
      <c r="QNF151" s="284"/>
      <c r="QNG151" s="284"/>
      <c r="QNH151" s="284"/>
      <c r="QNI151" s="284"/>
      <c r="QNJ151" s="284"/>
      <c r="QNK151" s="284"/>
      <c r="QNL151" s="284"/>
      <c r="QNM151" s="284"/>
      <c r="QNN151" s="284"/>
      <c r="QNO151" s="284"/>
      <c r="QNP151" s="284"/>
      <c r="QNQ151" s="284"/>
      <c r="QNR151" s="284"/>
      <c r="QNS151" s="284"/>
      <c r="QNT151" s="284"/>
      <c r="QNU151" s="284"/>
      <c r="QNV151" s="284"/>
      <c r="QNW151" s="284"/>
      <c r="QNX151" s="284"/>
      <c r="QNY151" s="284"/>
      <c r="QNZ151" s="284"/>
      <c r="QOA151" s="284"/>
      <c r="QOB151" s="284"/>
      <c r="QOC151" s="284"/>
      <c r="QOD151" s="284"/>
      <c r="QOE151" s="284"/>
      <c r="QOF151" s="284"/>
      <c r="QOG151" s="284"/>
      <c r="QOH151" s="284"/>
      <c r="QOI151" s="284"/>
      <c r="QOJ151" s="284"/>
      <c r="QOK151" s="284"/>
      <c r="QOL151" s="284"/>
      <c r="QOM151" s="284"/>
      <c r="QON151" s="284"/>
      <c r="QOO151" s="284"/>
      <c r="QOP151" s="284"/>
      <c r="QOQ151" s="284"/>
      <c r="QOR151" s="284"/>
      <c r="QOS151" s="284"/>
      <c r="QOT151" s="284"/>
      <c r="QOU151" s="284"/>
      <c r="QOV151" s="284"/>
      <c r="QOW151" s="284"/>
      <c r="QOX151" s="284"/>
      <c r="QOY151" s="284"/>
      <c r="QOZ151" s="284"/>
      <c r="QPA151" s="284"/>
      <c r="QPB151" s="284"/>
      <c r="QPC151" s="284"/>
      <c r="QPD151" s="284"/>
      <c r="QPE151" s="284"/>
      <c r="QPF151" s="284"/>
      <c r="QPG151" s="284"/>
      <c r="QPH151" s="284"/>
      <c r="QPI151" s="284"/>
      <c r="QPJ151" s="284"/>
      <c r="QPK151" s="284"/>
      <c r="QPL151" s="284"/>
      <c r="QPM151" s="284"/>
      <c r="QPN151" s="284"/>
      <c r="QPO151" s="284"/>
      <c r="QPP151" s="284"/>
      <c r="QPQ151" s="284"/>
      <c r="QPR151" s="284"/>
      <c r="QPS151" s="284"/>
      <c r="QPT151" s="284"/>
      <c r="QPU151" s="284"/>
      <c r="QPV151" s="284"/>
      <c r="QPW151" s="284"/>
      <c r="QPX151" s="284"/>
      <c r="QPY151" s="284"/>
      <c r="QPZ151" s="284"/>
      <c r="QQA151" s="284"/>
      <c r="QQB151" s="284"/>
      <c r="QQC151" s="284"/>
      <c r="QQD151" s="284"/>
      <c r="QQE151" s="284"/>
      <c r="QQF151" s="284"/>
      <c r="QQG151" s="284"/>
      <c r="QQH151" s="284"/>
      <c r="QQI151" s="284"/>
      <c r="QQJ151" s="284"/>
      <c r="QQK151" s="284"/>
      <c r="QQL151" s="284"/>
      <c r="QQM151" s="284"/>
      <c r="QQN151" s="284"/>
      <c r="QQO151" s="284"/>
      <c r="QQP151" s="284"/>
      <c r="QQQ151" s="284"/>
      <c r="QQR151" s="284"/>
      <c r="QQS151" s="284"/>
      <c r="QQT151" s="284"/>
      <c r="QQU151" s="284"/>
      <c r="QQV151" s="284"/>
      <c r="QQW151" s="284"/>
      <c r="QQX151" s="284"/>
      <c r="QQY151" s="284"/>
      <c r="QQZ151" s="284"/>
      <c r="QRA151" s="284"/>
      <c r="QRB151" s="284"/>
      <c r="QRC151" s="284"/>
      <c r="QRD151" s="284"/>
      <c r="QRE151" s="284"/>
      <c r="QRF151" s="284"/>
      <c r="QRG151" s="284"/>
      <c r="QRH151" s="284"/>
      <c r="QRI151" s="284"/>
      <c r="QRJ151" s="284"/>
      <c r="QRK151" s="284"/>
      <c r="QRL151" s="284"/>
      <c r="QRM151" s="284"/>
      <c r="QRN151" s="284"/>
      <c r="QRO151" s="284"/>
      <c r="QRP151" s="284"/>
      <c r="QRQ151" s="284"/>
      <c r="QRR151" s="284"/>
      <c r="QRS151" s="284"/>
      <c r="QRT151" s="284"/>
      <c r="QRU151" s="284"/>
      <c r="QRV151" s="284"/>
      <c r="QRW151" s="284"/>
      <c r="QRX151" s="284"/>
      <c r="QRY151" s="284"/>
      <c r="QRZ151" s="284"/>
      <c r="QSA151" s="284"/>
      <c r="QSB151" s="284"/>
      <c r="QSC151" s="284"/>
      <c r="QSD151" s="284"/>
      <c r="QSE151" s="284"/>
      <c r="QSF151" s="284"/>
      <c r="QSG151" s="284"/>
      <c r="QSH151" s="284"/>
      <c r="QSI151" s="284"/>
      <c r="QSJ151" s="284"/>
      <c r="QSK151" s="284"/>
      <c r="QSL151" s="284"/>
      <c r="QSM151" s="284"/>
      <c r="QSN151" s="284"/>
      <c r="QSO151" s="284"/>
      <c r="QSP151" s="284"/>
      <c r="QSQ151" s="284"/>
      <c r="QSR151" s="284"/>
      <c r="QSS151" s="284"/>
      <c r="QST151" s="284"/>
      <c r="QSU151" s="284"/>
      <c r="QSV151" s="284"/>
      <c r="QSW151" s="284"/>
      <c r="QSX151" s="284"/>
      <c r="QSY151" s="284"/>
      <c r="QSZ151" s="284"/>
      <c r="QTA151" s="284"/>
      <c r="QTB151" s="284"/>
      <c r="QTC151" s="284"/>
      <c r="QTD151" s="284"/>
      <c r="QTE151" s="284"/>
      <c r="QTF151" s="284"/>
      <c r="QTG151" s="284"/>
      <c r="QTH151" s="284"/>
      <c r="QTI151" s="284"/>
      <c r="QTJ151" s="284"/>
      <c r="QTK151" s="284"/>
      <c r="QTL151" s="284"/>
      <c r="QTM151" s="284"/>
      <c r="QTN151" s="284"/>
      <c r="QTO151" s="284"/>
      <c r="QTP151" s="284"/>
      <c r="QTQ151" s="284"/>
      <c r="QTR151" s="284"/>
      <c r="QTS151" s="284"/>
      <c r="QTT151" s="284"/>
      <c r="QTU151" s="284"/>
      <c r="QTV151" s="284"/>
      <c r="QTW151" s="284"/>
      <c r="QTX151" s="284"/>
      <c r="QTY151" s="284"/>
      <c r="QTZ151" s="284"/>
      <c r="QUA151" s="284"/>
      <c r="QUB151" s="284"/>
      <c r="QUC151" s="284"/>
      <c r="QUD151" s="284"/>
      <c r="QUE151" s="284"/>
      <c r="QUF151" s="284"/>
      <c r="QUG151" s="284"/>
      <c r="QUH151" s="284"/>
      <c r="QUI151" s="284"/>
      <c r="QUJ151" s="284"/>
      <c r="QUK151" s="284"/>
      <c r="QUL151" s="284"/>
      <c r="QUM151" s="284"/>
      <c r="QUN151" s="284"/>
      <c r="QUO151" s="284"/>
      <c r="QUP151" s="284"/>
      <c r="QUQ151" s="284"/>
      <c r="QUR151" s="284"/>
      <c r="QUS151" s="284"/>
      <c r="QUT151" s="284"/>
      <c r="QUU151" s="284"/>
      <c r="QUV151" s="284"/>
      <c r="QUW151" s="284"/>
      <c r="QUX151" s="284"/>
      <c r="QUY151" s="284"/>
      <c r="QUZ151" s="284"/>
      <c r="QVA151" s="284"/>
      <c r="QVB151" s="284"/>
      <c r="QVC151" s="284"/>
      <c r="QVD151" s="284"/>
      <c r="QVE151" s="284"/>
      <c r="QVF151" s="284"/>
      <c r="QVG151" s="284"/>
      <c r="QVH151" s="284"/>
      <c r="QVI151" s="284"/>
      <c r="QVJ151" s="284"/>
      <c r="QVK151" s="284"/>
      <c r="QVL151" s="284"/>
      <c r="QVM151" s="284"/>
      <c r="QVN151" s="284"/>
      <c r="QVO151" s="284"/>
      <c r="QVP151" s="284"/>
      <c r="QVQ151" s="284"/>
      <c r="QVR151" s="284"/>
      <c r="QVS151" s="284"/>
      <c r="QVT151" s="284"/>
      <c r="QVU151" s="284"/>
      <c r="QVV151" s="284"/>
      <c r="QVW151" s="284"/>
      <c r="QVX151" s="284"/>
      <c r="QVY151" s="284"/>
      <c r="QVZ151" s="284"/>
      <c r="QWA151" s="284"/>
      <c r="QWB151" s="284"/>
      <c r="QWC151" s="284"/>
      <c r="QWD151" s="284"/>
      <c r="QWE151" s="284"/>
      <c r="QWF151" s="284"/>
      <c r="QWG151" s="284"/>
      <c r="QWH151" s="284"/>
      <c r="QWI151" s="284"/>
      <c r="QWJ151" s="284"/>
      <c r="QWK151" s="284"/>
      <c r="QWL151" s="284"/>
      <c r="QWM151" s="284"/>
      <c r="QWN151" s="284"/>
      <c r="QWO151" s="284"/>
      <c r="QWP151" s="284"/>
      <c r="QWQ151" s="284"/>
      <c r="QWR151" s="284"/>
      <c r="QWS151" s="284"/>
      <c r="QWT151" s="284"/>
      <c r="QWU151" s="284"/>
      <c r="QWV151" s="284"/>
      <c r="QWW151" s="284"/>
      <c r="QWX151" s="284"/>
      <c r="QWY151" s="284"/>
      <c r="QWZ151" s="284"/>
      <c r="QXA151" s="284"/>
      <c r="QXB151" s="284"/>
      <c r="QXC151" s="284"/>
      <c r="QXD151" s="284"/>
      <c r="QXE151" s="284"/>
      <c r="QXF151" s="284"/>
      <c r="QXG151" s="284"/>
      <c r="QXH151" s="284"/>
      <c r="QXI151" s="284"/>
      <c r="QXJ151" s="284"/>
      <c r="QXK151" s="284"/>
      <c r="QXL151" s="284"/>
      <c r="QXM151" s="284"/>
      <c r="QXN151" s="284"/>
      <c r="QXO151" s="284"/>
      <c r="QXP151" s="284"/>
      <c r="QXQ151" s="284"/>
      <c r="QXR151" s="284"/>
      <c r="QXS151" s="284"/>
      <c r="QXT151" s="284"/>
      <c r="QXU151" s="284"/>
      <c r="QXV151" s="284"/>
      <c r="QXW151" s="284"/>
      <c r="QXX151" s="284"/>
      <c r="QXY151" s="284"/>
      <c r="QXZ151" s="284"/>
      <c r="QYA151" s="284"/>
      <c r="QYB151" s="284"/>
      <c r="QYC151" s="284"/>
      <c r="QYD151" s="284"/>
      <c r="QYE151" s="284"/>
      <c r="QYF151" s="284"/>
      <c r="QYG151" s="284"/>
      <c r="QYH151" s="284"/>
      <c r="QYI151" s="284"/>
      <c r="QYJ151" s="284"/>
      <c r="QYK151" s="284"/>
      <c r="QYL151" s="284"/>
      <c r="QYM151" s="284"/>
      <c r="QYN151" s="284"/>
      <c r="QYO151" s="284"/>
      <c r="QYP151" s="284"/>
      <c r="QYQ151" s="284"/>
      <c r="QYR151" s="284"/>
      <c r="QYS151" s="284"/>
      <c r="QYT151" s="284"/>
      <c r="QYU151" s="284"/>
      <c r="QYV151" s="284"/>
      <c r="QYW151" s="284"/>
      <c r="QYX151" s="284"/>
      <c r="QYY151" s="284"/>
      <c r="QYZ151" s="284"/>
      <c r="QZA151" s="284"/>
      <c r="QZB151" s="284"/>
      <c r="QZC151" s="284"/>
      <c r="QZD151" s="284"/>
      <c r="QZE151" s="284"/>
      <c r="QZF151" s="284"/>
      <c r="QZG151" s="284"/>
      <c r="QZH151" s="284"/>
      <c r="QZI151" s="284"/>
      <c r="QZJ151" s="284"/>
      <c r="QZK151" s="284"/>
      <c r="QZL151" s="284"/>
      <c r="QZM151" s="284"/>
      <c r="QZN151" s="284"/>
      <c r="QZO151" s="284"/>
      <c r="QZP151" s="284"/>
      <c r="QZQ151" s="284"/>
      <c r="QZR151" s="284"/>
      <c r="QZS151" s="284"/>
      <c r="QZT151" s="284"/>
      <c r="QZU151" s="284"/>
      <c r="QZV151" s="284"/>
      <c r="QZW151" s="284"/>
      <c r="QZX151" s="284"/>
      <c r="QZY151" s="284"/>
      <c r="QZZ151" s="284"/>
      <c r="RAA151" s="284"/>
      <c r="RAB151" s="284"/>
      <c r="RAC151" s="284"/>
      <c r="RAD151" s="284"/>
      <c r="RAE151" s="284"/>
      <c r="RAF151" s="284"/>
      <c r="RAG151" s="284"/>
      <c r="RAH151" s="284"/>
      <c r="RAI151" s="284"/>
      <c r="RAJ151" s="284"/>
      <c r="RAK151" s="284"/>
      <c r="RAL151" s="284"/>
      <c r="RAM151" s="284"/>
      <c r="RAN151" s="284"/>
      <c r="RAO151" s="284"/>
      <c r="RAP151" s="284"/>
      <c r="RAQ151" s="284"/>
      <c r="RAR151" s="284"/>
      <c r="RAS151" s="284"/>
      <c r="RAT151" s="284"/>
      <c r="RAU151" s="284"/>
      <c r="RAV151" s="284"/>
      <c r="RAW151" s="284"/>
      <c r="RAX151" s="284"/>
      <c r="RAY151" s="284"/>
      <c r="RAZ151" s="284"/>
      <c r="RBA151" s="284"/>
      <c r="RBB151" s="284"/>
      <c r="RBC151" s="284"/>
      <c r="RBD151" s="284"/>
      <c r="RBE151" s="284"/>
      <c r="RBF151" s="284"/>
      <c r="RBG151" s="284"/>
      <c r="RBH151" s="284"/>
      <c r="RBI151" s="284"/>
      <c r="RBJ151" s="284"/>
      <c r="RBK151" s="284"/>
      <c r="RBL151" s="284"/>
      <c r="RBM151" s="284"/>
      <c r="RBN151" s="284"/>
      <c r="RBO151" s="284"/>
      <c r="RBP151" s="284"/>
      <c r="RBQ151" s="284"/>
      <c r="RBR151" s="284"/>
      <c r="RBS151" s="284"/>
      <c r="RBT151" s="284"/>
      <c r="RBU151" s="284"/>
      <c r="RBV151" s="284"/>
      <c r="RBW151" s="284"/>
      <c r="RBX151" s="284"/>
      <c r="RBY151" s="284"/>
      <c r="RBZ151" s="284"/>
      <c r="RCA151" s="284"/>
      <c r="RCB151" s="284"/>
      <c r="RCC151" s="284"/>
      <c r="RCD151" s="284"/>
      <c r="RCE151" s="284"/>
      <c r="RCF151" s="284"/>
      <c r="RCG151" s="284"/>
      <c r="RCH151" s="284"/>
      <c r="RCI151" s="284"/>
      <c r="RCJ151" s="284"/>
      <c r="RCK151" s="284"/>
      <c r="RCL151" s="284"/>
      <c r="RCM151" s="284"/>
      <c r="RCN151" s="284"/>
      <c r="RCO151" s="284"/>
      <c r="RCP151" s="284"/>
      <c r="RCQ151" s="284"/>
      <c r="RCR151" s="284"/>
      <c r="RCS151" s="284"/>
      <c r="RCT151" s="284"/>
      <c r="RCU151" s="284"/>
      <c r="RCV151" s="284"/>
      <c r="RCW151" s="284"/>
      <c r="RCX151" s="284"/>
      <c r="RCY151" s="284"/>
      <c r="RCZ151" s="284"/>
      <c r="RDA151" s="284"/>
      <c r="RDB151" s="284"/>
      <c r="RDC151" s="284"/>
      <c r="RDD151" s="284"/>
      <c r="RDE151" s="284"/>
      <c r="RDF151" s="284"/>
      <c r="RDG151" s="284"/>
      <c r="RDH151" s="284"/>
      <c r="RDI151" s="284"/>
      <c r="RDJ151" s="284"/>
      <c r="RDK151" s="284"/>
      <c r="RDL151" s="284"/>
      <c r="RDM151" s="284"/>
      <c r="RDN151" s="284"/>
      <c r="RDO151" s="284"/>
      <c r="RDP151" s="284"/>
      <c r="RDQ151" s="284"/>
      <c r="RDR151" s="284"/>
      <c r="RDS151" s="284"/>
      <c r="RDT151" s="284"/>
      <c r="RDU151" s="284"/>
      <c r="RDV151" s="284"/>
      <c r="RDW151" s="284"/>
      <c r="RDX151" s="284"/>
      <c r="RDY151" s="284"/>
      <c r="RDZ151" s="284"/>
      <c r="REA151" s="284"/>
      <c r="REB151" s="284"/>
      <c r="REC151" s="284"/>
      <c r="RED151" s="284"/>
      <c r="REE151" s="284"/>
      <c r="REF151" s="284"/>
      <c r="REG151" s="284"/>
      <c r="REH151" s="284"/>
      <c r="REI151" s="284"/>
      <c r="REJ151" s="284"/>
      <c r="REK151" s="284"/>
      <c r="REL151" s="284"/>
      <c r="REM151" s="284"/>
      <c r="REN151" s="284"/>
      <c r="REO151" s="284"/>
      <c r="REP151" s="284"/>
      <c r="REQ151" s="284"/>
      <c r="RER151" s="284"/>
      <c r="RES151" s="284"/>
      <c r="RET151" s="284"/>
      <c r="REU151" s="284"/>
      <c r="REV151" s="284"/>
      <c r="REW151" s="284"/>
      <c r="REX151" s="284"/>
      <c r="REY151" s="284"/>
      <c r="REZ151" s="284"/>
      <c r="RFA151" s="284"/>
      <c r="RFB151" s="284"/>
      <c r="RFC151" s="284"/>
      <c r="RFD151" s="284"/>
      <c r="RFE151" s="284"/>
      <c r="RFF151" s="284"/>
      <c r="RFG151" s="284"/>
      <c r="RFH151" s="284"/>
      <c r="RFI151" s="284"/>
      <c r="RFJ151" s="284"/>
      <c r="RFK151" s="284"/>
      <c r="RFL151" s="284"/>
      <c r="RFM151" s="284"/>
      <c r="RFN151" s="284"/>
      <c r="RFO151" s="284"/>
      <c r="RFP151" s="284"/>
      <c r="RFQ151" s="284"/>
      <c r="RFR151" s="284"/>
      <c r="RFS151" s="284"/>
      <c r="RFT151" s="284"/>
      <c r="RFU151" s="284"/>
      <c r="RFV151" s="284"/>
      <c r="RFW151" s="284"/>
      <c r="RFX151" s="284"/>
      <c r="RFY151" s="284"/>
      <c r="RFZ151" s="284"/>
      <c r="RGA151" s="284"/>
      <c r="RGB151" s="284"/>
      <c r="RGC151" s="284"/>
      <c r="RGD151" s="284"/>
      <c r="RGE151" s="284"/>
      <c r="RGF151" s="284"/>
      <c r="RGG151" s="284"/>
      <c r="RGH151" s="284"/>
      <c r="RGI151" s="284"/>
      <c r="RGJ151" s="284"/>
      <c r="RGK151" s="284"/>
      <c r="RGL151" s="284"/>
      <c r="RGM151" s="284"/>
      <c r="RGN151" s="284"/>
      <c r="RGO151" s="284"/>
      <c r="RGP151" s="284"/>
      <c r="RGQ151" s="284"/>
      <c r="RGR151" s="284"/>
      <c r="RGS151" s="284"/>
      <c r="RGT151" s="284"/>
      <c r="RGU151" s="284"/>
      <c r="RGV151" s="284"/>
      <c r="RGW151" s="284"/>
      <c r="RGX151" s="284"/>
      <c r="RGY151" s="284"/>
      <c r="RGZ151" s="284"/>
      <c r="RHA151" s="284"/>
      <c r="RHB151" s="284"/>
      <c r="RHC151" s="284"/>
      <c r="RHD151" s="284"/>
      <c r="RHE151" s="284"/>
      <c r="RHF151" s="284"/>
      <c r="RHG151" s="284"/>
      <c r="RHH151" s="284"/>
      <c r="RHI151" s="284"/>
      <c r="RHJ151" s="284"/>
      <c r="RHK151" s="284"/>
      <c r="RHL151" s="284"/>
      <c r="RHM151" s="284"/>
      <c r="RHN151" s="284"/>
      <c r="RHO151" s="284"/>
      <c r="RHP151" s="284"/>
      <c r="RHQ151" s="284"/>
      <c r="RHR151" s="284"/>
      <c r="RHS151" s="284"/>
      <c r="RHT151" s="284"/>
      <c r="RHU151" s="284"/>
      <c r="RHV151" s="284"/>
      <c r="RHW151" s="284"/>
      <c r="RHX151" s="284"/>
      <c r="RHY151" s="284"/>
      <c r="RHZ151" s="284"/>
      <c r="RIA151" s="284"/>
      <c r="RIB151" s="284"/>
      <c r="RIC151" s="284"/>
      <c r="RID151" s="284"/>
      <c r="RIE151" s="284"/>
      <c r="RIF151" s="284"/>
      <c r="RIG151" s="284"/>
      <c r="RIH151" s="284"/>
      <c r="RII151" s="284"/>
      <c r="RIJ151" s="284"/>
      <c r="RIK151" s="284"/>
      <c r="RIL151" s="284"/>
      <c r="RIM151" s="284"/>
      <c r="RIN151" s="284"/>
      <c r="RIO151" s="284"/>
      <c r="RIP151" s="284"/>
      <c r="RIQ151" s="284"/>
      <c r="RIR151" s="284"/>
      <c r="RIS151" s="284"/>
      <c r="RIT151" s="284"/>
      <c r="RIU151" s="284"/>
      <c r="RIV151" s="284"/>
      <c r="RIW151" s="284"/>
      <c r="RIX151" s="284"/>
      <c r="RIY151" s="284"/>
      <c r="RIZ151" s="284"/>
      <c r="RJA151" s="284"/>
      <c r="RJB151" s="284"/>
      <c r="RJC151" s="284"/>
      <c r="RJD151" s="284"/>
      <c r="RJE151" s="284"/>
      <c r="RJF151" s="284"/>
      <c r="RJG151" s="284"/>
      <c r="RJH151" s="284"/>
      <c r="RJI151" s="284"/>
      <c r="RJJ151" s="284"/>
      <c r="RJK151" s="284"/>
      <c r="RJL151" s="284"/>
      <c r="RJM151" s="284"/>
      <c r="RJN151" s="284"/>
      <c r="RJO151" s="284"/>
      <c r="RJP151" s="284"/>
      <c r="RJQ151" s="284"/>
      <c r="RJR151" s="284"/>
      <c r="RJS151" s="284"/>
      <c r="RJT151" s="284"/>
      <c r="RJU151" s="284"/>
      <c r="RJV151" s="284"/>
      <c r="RJW151" s="284"/>
      <c r="RJX151" s="284"/>
      <c r="RJY151" s="284"/>
      <c r="RJZ151" s="284"/>
      <c r="RKA151" s="284"/>
      <c r="RKB151" s="284"/>
      <c r="RKC151" s="284"/>
      <c r="RKD151" s="284"/>
      <c r="RKE151" s="284"/>
      <c r="RKF151" s="284"/>
      <c r="RKG151" s="284"/>
      <c r="RKH151" s="284"/>
      <c r="RKI151" s="284"/>
      <c r="RKJ151" s="284"/>
      <c r="RKK151" s="284"/>
      <c r="RKL151" s="284"/>
      <c r="RKM151" s="284"/>
      <c r="RKN151" s="284"/>
      <c r="RKO151" s="284"/>
      <c r="RKP151" s="284"/>
      <c r="RKQ151" s="284"/>
      <c r="RKR151" s="284"/>
      <c r="RKS151" s="284"/>
      <c r="RKT151" s="284"/>
      <c r="RKU151" s="284"/>
      <c r="RKV151" s="284"/>
      <c r="RKW151" s="284"/>
      <c r="RKX151" s="284"/>
      <c r="RKY151" s="284"/>
      <c r="RKZ151" s="284"/>
      <c r="RLA151" s="284"/>
      <c r="RLB151" s="284"/>
      <c r="RLC151" s="284"/>
      <c r="RLD151" s="284"/>
      <c r="RLE151" s="284"/>
      <c r="RLF151" s="284"/>
      <c r="RLG151" s="284"/>
      <c r="RLH151" s="284"/>
      <c r="RLI151" s="284"/>
      <c r="RLJ151" s="284"/>
      <c r="RLK151" s="284"/>
      <c r="RLL151" s="284"/>
      <c r="RLM151" s="284"/>
      <c r="RLN151" s="284"/>
      <c r="RLO151" s="284"/>
      <c r="RLP151" s="284"/>
      <c r="RLQ151" s="284"/>
      <c r="RLR151" s="284"/>
      <c r="RLS151" s="284"/>
      <c r="RLT151" s="284"/>
      <c r="RLU151" s="284"/>
      <c r="RLV151" s="284"/>
      <c r="RLW151" s="284"/>
      <c r="RLX151" s="284"/>
      <c r="RLY151" s="284"/>
      <c r="RLZ151" s="284"/>
      <c r="RMA151" s="284"/>
      <c r="RMB151" s="284"/>
      <c r="RMC151" s="284"/>
      <c r="RMD151" s="284"/>
      <c r="RME151" s="284"/>
      <c r="RMF151" s="284"/>
      <c r="RMG151" s="284"/>
      <c r="RMH151" s="284"/>
      <c r="RMI151" s="284"/>
      <c r="RMJ151" s="284"/>
      <c r="RMK151" s="284"/>
      <c r="RML151" s="284"/>
      <c r="RMM151" s="284"/>
      <c r="RMN151" s="284"/>
      <c r="RMO151" s="284"/>
      <c r="RMP151" s="284"/>
      <c r="RMQ151" s="284"/>
      <c r="RMR151" s="284"/>
      <c r="RMS151" s="284"/>
      <c r="RMT151" s="284"/>
      <c r="RMU151" s="284"/>
      <c r="RMV151" s="284"/>
      <c r="RMW151" s="284"/>
      <c r="RMX151" s="284"/>
      <c r="RMY151" s="284"/>
      <c r="RMZ151" s="284"/>
      <c r="RNA151" s="284"/>
      <c r="RNB151" s="284"/>
      <c r="RNC151" s="284"/>
      <c r="RND151" s="284"/>
      <c r="RNE151" s="284"/>
      <c r="RNF151" s="284"/>
      <c r="RNG151" s="284"/>
      <c r="RNH151" s="284"/>
      <c r="RNI151" s="284"/>
      <c r="RNJ151" s="284"/>
      <c r="RNK151" s="284"/>
      <c r="RNL151" s="284"/>
      <c r="RNM151" s="284"/>
      <c r="RNN151" s="284"/>
      <c r="RNO151" s="284"/>
      <c r="RNP151" s="284"/>
      <c r="RNQ151" s="284"/>
      <c r="RNR151" s="284"/>
      <c r="RNS151" s="284"/>
      <c r="RNT151" s="284"/>
      <c r="RNU151" s="284"/>
      <c r="RNV151" s="284"/>
      <c r="RNW151" s="284"/>
      <c r="RNX151" s="284"/>
      <c r="RNY151" s="284"/>
      <c r="RNZ151" s="284"/>
      <c r="ROA151" s="284"/>
      <c r="ROB151" s="284"/>
      <c r="ROC151" s="284"/>
      <c r="ROD151" s="284"/>
      <c r="ROE151" s="284"/>
      <c r="ROF151" s="284"/>
      <c r="ROG151" s="284"/>
      <c r="ROH151" s="284"/>
      <c r="ROI151" s="284"/>
      <c r="ROJ151" s="284"/>
      <c r="ROK151" s="284"/>
      <c r="ROL151" s="284"/>
      <c r="ROM151" s="284"/>
      <c r="RON151" s="284"/>
      <c r="ROO151" s="284"/>
      <c r="ROP151" s="284"/>
      <c r="ROQ151" s="284"/>
      <c r="ROR151" s="284"/>
      <c r="ROS151" s="284"/>
      <c r="ROT151" s="284"/>
      <c r="ROU151" s="284"/>
      <c r="ROV151" s="284"/>
      <c r="ROW151" s="284"/>
      <c r="ROX151" s="284"/>
      <c r="ROY151" s="284"/>
      <c r="ROZ151" s="284"/>
      <c r="RPA151" s="284"/>
      <c r="RPB151" s="284"/>
      <c r="RPC151" s="284"/>
      <c r="RPD151" s="284"/>
      <c r="RPE151" s="284"/>
      <c r="RPF151" s="284"/>
      <c r="RPG151" s="284"/>
      <c r="RPH151" s="284"/>
      <c r="RPI151" s="284"/>
      <c r="RPJ151" s="284"/>
      <c r="RPK151" s="284"/>
      <c r="RPL151" s="284"/>
      <c r="RPM151" s="284"/>
      <c r="RPN151" s="284"/>
      <c r="RPO151" s="284"/>
      <c r="RPP151" s="284"/>
      <c r="RPQ151" s="284"/>
      <c r="RPR151" s="284"/>
      <c r="RPS151" s="284"/>
      <c r="RPT151" s="284"/>
      <c r="RPU151" s="284"/>
      <c r="RPV151" s="284"/>
      <c r="RPW151" s="284"/>
      <c r="RPX151" s="284"/>
      <c r="RPY151" s="284"/>
      <c r="RPZ151" s="284"/>
      <c r="RQA151" s="284"/>
      <c r="RQB151" s="284"/>
      <c r="RQC151" s="284"/>
      <c r="RQD151" s="284"/>
      <c r="RQE151" s="284"/>
      <c r="RQF151" s="284"/>
      <c r="RQG151" s="284"/>
      <c r="RQH151" s="284"/>
      <c r="RQI151" s="284"/>
      <c r="RQJ151" s="284"/>
      <c r="RQK151" s="284"/>
      <c r="RQL151" s="284"/>
      <c r="RQM151" s="284"/>
      <c r="RQN151" s="284"/>
      <c r="RQO151" s="284"/>
      <c r="RQP151" s="284"/>
      <c r="RQQ151" s="284"/>
      <c r="RQR151" s="284"/>
      <c r="RQS151" s="284"/>
      <c r="RQT151" s="284"/>
      <c r="RQU151" s="284"/>
      <c r="RQV151" s="284"/>
      <c r="RQW151" s="284"/>
      <c r="RQX151" s="284"/>
      <c r="RQY151" s="284"/>
      <c r="RQZ151" s="284"/>
      <c r="RRA151" s="284"/>
      <c r="RRB151" s="284"/>
      <c r="RRC151" s="284"/>
      <c r="RRD151" s="284"/>
      <c r="RRE151" s="284"/>
      <c r="RRF151" s="284"/>
      <c r="RRG151" s="284"/>
      <c r="RRH151" s="284"/>
      <c r="RRI151" s="284"/>
      <c r="RRJ151" s="284"/>
      <c r="RRK151" s="284"/>
      <c r="RRL151" s="284"/>
      <c r="RRM151" s="284"/>
      <c r="RRN151" s="284"/>
      <c r="RRO151" s="284"/>
      <c r="RRP151" s="284"/>
      <c r="RRQ151" s="284"/>
      <c r="RRR151" s="284"/>
      <c r="RRS151" s="284"/>
      <c r="RRT151" s="284"/>
      <c r="RRU151" s="284"/>
      <c r="RRV151" s="284"/>
      <c r="RRW151" s="284"/>
      <c r="RRX151" s="284"/>
      <c r="RRY151" s="284"/>
      <c r="RRZ151" s="284"/>
      <c r="RSA151" s="284"/>
      <c r="RSB151" s="284"/>
      <c r="RSC151" s="284"/>
      <c r="RSD151" s="284"/>
      <c r="RSE151" s="284"/>
      <c r="RSF151" s="284"/>
      <c r="RSG151" s="284"/>
      <c r="RSH151" s="284"/>
      <c r="RSI151" s="284"/>
      <c r="RSJ151" s="284"/>
      <c r="RSK151" s="284"/>
      <c r="RSL151" s="284"/>
      <c r="RSM151" s="284"/>
      <c r="RSN151" s="284"/>
      <c r="RSO151" s="284"/>
      <c r="RSP151" s="284"/>
      <c r="RSQ151" s="284"/>
      <c r="RSR151" s="284"/>
      <c r="RSS151" s="284"/>
      <c r="RST151" s="284"/>
      <c r="RSU151" s="284"/>
      <c r="RSV151" s="284"/>
      <c r="RSW151" s="284"/>
      <c r="RSX151" s="284"/>
      <c r="RSY151" s="284"/>
      <c r="RSZ151" s="284"/>
      <c r="RTA151" s="284"/>
      <c r="RTB151" s="284"/>
      <c r="RTC151" s="284"/>
      <c r="RTD151" s="284"/>
      <c r="RTE151" s="284"/>
      <c r="RTF151" s="284"/>
      <c r="RTG151" s="284"/>
      <c r="RTH151" s="284"/>
      <c r="RTI151" s="284"/>
      <c r="RTJ151" s="284"/>
      <c r="RTK151" s="284"/>
      <c r="RTL151" s="284"/>
      <c r="RTM151" s="284"/>
      <c r="RTN151" s="284"/>
      <c r="RTO151" s="284"/>
      <c r="RTP151" s="284"/>
      <c r="RTQ151" s="284"/>
      <c r="RTR151" s="284"/>
      <c r="RTS151" s="284"/>
      <c r="RTT151" s="284"/>
      <c r="RTU151" s="284"/>
      <c r="RTV151" s="284"/>
      <c r="RTW151" s="284"/>
      <c r="RTX151" s="284"/>
      <c r="RTY151" s="284"/>
      <c r="RTZ151" s="284"/>
      <c r="RUA151" s="284"/>
      <c r="RUB151" s="284"/>
      <c r="RUC151" s="284"/>
      <c r="RUD151" s="284"/>
      <c r="RUE151" s="284"/>
      <c r="RUF151" s="284"/>
      <c r="RUG151" s="284"/>
      <c r="RUH151" s="284"/>
      <c r="RUI151" s="284"/>
      <c r="RUJ151" s="284"/>
      <c r="RUK151" s="284"/>
      <c r="RUL151" s="284"/>
      <c r="RUM151" s="284"/>
      <c r="RUN151" s="284"/>
      <c r="RUO151" s="284"/>
      <c r="RUP151" s="284"/>
      <c r="RUQ151" s="284"/>
      <c r="RUR151" s="284"/>
      <c r="RUS151" s="284"/>
      <c r="RUT151" s="284"/>
      <c r="RUU151" s="284"/>
      <c r="RUV151" s="284"/>
      <c r="RUW151" s="284"/>
      <c r="RUX151" s="284"/>
      <c r="RUY151" s="284"/>
      <c r="RUZ151" s="284"/>
      <c r="RVA151" s="284"/>
      <c r="RVB151" s="284"/>
      <c r="RVC151" s="284"/>
      <c r="RVD151" s="284"/>
      <c r="RVE151" s="284"/>
      <c r="RVF151" s="284"/>
      <c r="RVG151" s="284"/>
      <c r="RVH151" s="284"/>
      <c r="RVI151" s="284"/>
      <c r="RVJ151" s="284"/>
      <c r="RVK151" s="284"/>
      <c r="RVL151" s="284"/>
      <c r="RVM151" s="284"/>
      <c r="RVN151" s="284"/>
      <c r="RVO151" s="284"/>
      <c r="RVP151" s="284"/>
      <c r="RVQ151" s="284"/>
      <c r="RVR151" s="284"/>
      <c r="RVS151" s="284"/>
      <c r="RVT151" s="284"/>
      <c r="RVU151" s="284"/>
      <c r="RVV151" s="284"/>
      <c r="RVW151" s="284"/>
      <c r="RVX151" s="284"/>
      <c r="RVY151" s="284"/>
      <c r="RVZ151" s="284"/>
      <c r="RWA151" s="284"/>
      <c r="RWB151" s="284"/>
      <c r="RWC151" s="284"/>
      <c r="RWD151" s="284"/>
      <c r="RWE151" s="284"/>
      <c r="RWF151" s="284"/>
      <c r="RWG151" s="284"/>
      <c r="RWH151" s="284"/>
      <c r="RWI151" s="284"/>
      <c r="RWJ151" s="284"/>
      <c r="RWK151" s="284"/>
      <c r="RWL151" s="284"/>
      <c r="RWM151" s="284"/>
      <c r="RWN151" s="284"/>
      <c r="RWO151" s="284"/>
      <c r="RWP151" s="284"/>
      <c r="RWQ151" s="284"/>
      <c r="RWR151" s="284"/>
      <c r="RWS151" s="284"/>
      <c r="RWT151" s="284"/>
      <c r="RWU151" s="284"/>
      <c r="RWV151" s="284"/>
      <c r="RWW151" s="284"/>
      <c r="RWX151" s="284"/>
      <c r="RWY151" s="284"/>
      <c r="RWZ151" s="284"/>
      <c r="RXA151" s="284"/>
      <c r="RXB151" s="284"/>
      <c r="RXC151" s="284"/>
      <c r="RXD151" s="284"/>
      <c r="RXE151" s="284"/>
      <c r="RXF151" s="284"/>
      <c r="RXG151" s="284"/>
      <c r="RXH151" s="284"/>
      <c r="RXI151" s="284"/>
      <c r="RXJ151" s="284"/>
      <c r="RXK151" s="284"/>
      <c r="RXL151" s="284"/>
      <c r="RXM151" s="284"/>
      <c r="RXN151" s="284"/>
      <c r="RXO151" s="284"/>
      <c r="RXP151" s="284"/>
      <c r="RXQ151" s="284"/>
      <c r="RXR151" s="284"/>
      <c r="RXS151" s="284"/>
      <c r="RXT151" s="284"/>
      <c r="RXU151" s="284"/>
      <c r="RXV151" s="284"/>
      <c r="RXW151" s="284"/>
      <c r="RXX151" s="284"/>
      <c r="RXY151" s="284"/>
      <c r="RXZ151" s="284"/>
      <c r="RYA151" s="284"/>
      <c r="RYB151" s="284"/>
      <c r="RYC151" s="284"/>
      <c r="RYD151" s="284"/>
      <c r="RYE151" s="284"/>
      <c r="RYF151" s="284"/>
      <c r="RYG151" s="284"/>
      <c r="RYH151" s="284"/>
      <c r="RYI151" s="284"/>
      <c r="RYJ151" s="284"/>
      <c r="RYK151" s="284"/>
      <c r="RYL151" s="284"/>
      <c r="RYM151" s="284"/>
      <c r="RYN151" s="284"/>
      <c r="RYO151" s="284"/>
      <c r="RYP151" s="284"/>
      <c r="RYQ151" s="284"/>
      <c r="RYR151" s="284"/>
      <c r="RYS151" s="284"/>
      <c r="RYT151" s="284"/>
      <c r="RYU151" s="284"/>
      <c r="RYV151" s="284"/>
      <c r="RYW151" s="284"/>
      <c r="RYX151" s="284"/>
      <c r="RYY151" s="284"/>
      <c r="RYZ151" s="284"/>
      <c r="RZA151" s="284"/>
      <c r="RZB151" s="284"/>
      <c r="RZC151" s="284"/>
      <c r="RZD151" s="284"/>
      <c r="RZE151" s="284"/>
      <c r="RZF151" s="284"/>
      <c r="RZG151" s="284"/>
      <c r="RZH151" s="284"/>
      <c r="RZI151" s="284"/>
      <c r="RZJ151" s="284"/>
      <c r="RZK151" s="284"/>
      <c r="RZL151" s="284"/>
      <c r="RZM151" s="284"/>
      <c r="RZN151" s="284"/>
      <c r="RZO151" s="284"/>
      <c r="RZP151" s="284"/>
      <c r="RZQ151" s="284"/>
      <c r="RZR151" s="284"/>
      <c r="RZS151" s="284"/>
      <c r="RZT151" s="284"/>
      <c r="RZU151" s="284"/>
      <c r="RZV151" s="284"/>
      <c r="RZW151" s="284"/>
      <c r="RZX151" s="284"/>
      <c r="RZY151" s="284"/>
      <c r="RZZ151" s="284"/>
      <c r="SAA151" s="284"/>
      <c r="SAB151" s="284"/>
      <c r="SAC151" s="284"/>
      <c r="SAD151" s="284"/>
      <c r="SAE151" s="284"/>
      <c r="SAF151" s="284"/>
      <c r="SAG151" s="284"/>
      <c r="SAH151" s="284"/>
      <c r="SAI151" s="284"/>
      <c r="SAJ151" s="284"/>
      <c r="SAK151" s="284"/>
      <c r="SAL151" s="284"/>
      <c r="SAM151" s="284"/>
      <c r="SAN151" s="284"/>
      <c r="SAO151" s="284"/>
      <c r="SAP151" s="284"/>
      <c r="SAQ151" s="284"/>
      <c r="SAR151" s="284"/>
      <c r="SAS151" s="284"/>
      <c r="SAT151" s="284"/>
      <c r="SAU151" s="284"/>
      <c r="SAV151" s="284"/>
      <c r="SAW151" s="284"/>
      <c r="SAX151" s="284"/>
      <c r="SAY151" s="284"/>
      <c r="SAZ151" s="284"/>
      <c r="SBA151" s="284"/>
      <c r="SBB151" s="284"/>
      <c r="SBC151" s="284"/>
      <c r="SBD151" s="284"/>
      <c r="SBE151" s="284"/>
      <c r="SBF151" s="284"/>
      <c r="SBG151" s="284"/>
      <c r="SBH151" s="284"/>
      <c r="SBI151" s="284"/>
      <c r="SBJ151" s="284"/>
      <c r="SBK151" s="284"/>
      <c r="SBL151" s="284"/>
      <c r="SBM151" s="284"/>
      <c r="SBN151" s="284"/>
      <c r="SBO151" s="284"/>
      <c r="SBP151" s="284"/>
      <c r="SBQ151" s="284"/>
      <c r="SBR151" s="284"/>
      <c r="SBS151" s="284"/>
      <c r="SBT151" s="284"/>
      <c r="SBU151" s="284"/>
      <c r="SBV151" s="284"/>
      <c r="SBW151" s="284"/>
      <c r="SBX151" s="284"/>
      <c r="SBY151" s="284"/>
      <c r="SBZ151" s="284"/>
      <c r="SCA151" s="284"/>
      <c r="SCB151" s="284"/>
      <c r="SCC151" s="284"/>
      <c r="SCD151" s="284"/>
      <c r="SCE151" s="284"/>
      <c r="SCF151" s="284"/>
      <c r="SCG151" s="284"/>
      <c r="SCH151" s="284"/>
      <c r="SCI151" s="284"/>
      <c r="SCJ151" s="284"/>
      <c r="SCK151" s="284"/>
      <c r="SCL151" s="284"/>
      <c r="SCM151" s="284"/>
      <c r="SCN151" s="284"/>
      <c r="SCO151" s="284"/>
      <c r="SCP151" s="284"/>
      <c r="SCQ151" s="284"/>
      <c r="SCR151" s="284"/>
      <c r="SCS151" s="284"/>
      <c r="SCT151" s="284"/>
      <c r="SCU151" s="284"/>
      <c r="SCV151" s="284"/>
      <c r="SCW151" s="284"/>
      <c r="SCX151" s="284"/>
      <c r="SCY151" s="284"/>
      <c r="SCZ151" s="284"/>
      <c r="SDA151" s="284"/>
      <c r="SDB151" s="284"/>
      <c r="SDC151" s="284"/>
      <c r="SDD151" s="284"/>
      <c r="SDE151" s="284"/>
      <c r="SDF151" s="284"/>
      <c r="SDG151" s="284"/>
      <c r="SDH151" s="284"/>
      <c r="SDI151" s="284"/>
      <c r="SDJ151" s="284"/>
      <c r="SDK151" s="284"/>
      <c r="SDL151" s="284"/>
      <c r="SDM151" s="284"/>
      <c r="SDN151" s="284"/>
      <c r="SDO151" s="284"/>
      <c r="SDP151" s="284"/>
      <c r="SDQ151" s="284"/>
      <c r="SDR151" s="284"/>
      <c r="SDS151" s="284"/>
      <c r="SDT151" s="284"/>
      <c r="SDU151" s="284"/>
      <c r="SDV151" s="284"/>
      <c r="SDW151" s="284"/>
      <c r="SDX151" s="284"/>
      <c r="SDY151" s="284"/>
      <c r="SDZ151" s="284"/>
      <c r="SEA151" s="284"/>
      <c r="SEB151" s="284"/>
      <c r="SEC151" s="284"/>
      <c r="SED151" s="284"/>
      <c r="SEE151" s="284"/>
      <c r="SEF151" s="284"/>
      <c r="SEG151" s="284"/>
      <c r="SEH151" s="284"/>
      <c r="SEI151" s="284"/>
      <c r="SEJ151" s="284"/>
      <c r="SEK151" s="284"/>
      <c r="SEL151" s="284"/>
      <c r="SEM151" s="284"/>
      <c r="SEN151" s="284"/>
      <c r="SEO151" s="284"/>
      <c r="SEP151" s="284"/>
      <c r="SEQ151" s="284"/>
      <c r="SER151" s="284"/>
      <c r="SES151" s="284"/>
      <c r="SET151" s="284"/>
      <c r="SEU151" s="284"/>
      <c r="SEV151" s="284"/>
      <c r="SEW151" s="284"/>
      <c r="SEX151" s="284"/>
      <c r="SEY151" s="284"/>
      <c r="SEZ151" s="284"/>
      <c r="SFA151" s="284"/>
      <c r="SFB151" s="284"/>
      <c r="SFC151" s="284"/>
      <c r="SFD151" s="284"/>
      <c r="SFE151" s="284"/>
      <c r="SFF151" s="284"/>
      <c r="SFG151" s="284"/>
      <c r="SFH151" s="284"/>
      <c r="SFI151" s="284"/>
      <c r="SFJ151" s="284"/>
      <c r="SFK151" s="284"/>
      <c r="SFL151" s="284"/>
      <c r="SFM151" s="284"/>
      <c r="SFN151" s="284"/>
      <c r="SFO151" s="284"/>
      <c r="SFP151" s="284"/>
      <c r="SFQ151" s="284"/>
      <c r="SFR151" s="284"/>
      <c r="SFS151" s="284"/>
      <c r="SFT151" s="284"/>
      <c r="SFU151" s="284"/>
      <c r="SFV151" s="284"/>
      <c r="SFW151" s="284"/>
      <c r="SFX151" s="284"/>
      <c r="SFY151" s="284"/>
      <c r="SFZ151" s="284"/>
      <c r="SGA151" s="284"/>
      <c r="SGB151" s="284"/>
      <c r="SGC151" s="284"/>
      <c r="SGD151" s="284"/>
      <c r="SGE151" s="284"/>
      <c r="SGF151" s="284"/>
      <c r="SGG151" s="284"/>
      <c r="SGH151" s="284"/>
      <c r="SGI151" s="284"/>
      <c r="SGJ151" s="284"/>
      <c r="SGK151" s="284"/>
      <c r="SGL151" s="284"/>
      <c r="SGM151" s="284"/>
      <c r="SGN151" s="284"/>
      <c r="SGO151" s="284"/>
      <c r="SGP151" s="284"/>
      <c r="SGQ151" s="284"/>
      <c r="SGR151" s="284"/>
      <c r="SGS151" s="284"/>
      <c r="SGT151" s="284"/>
      <c r="SGU151" s="284"/>
      <c r="SGV151" s="284"/>
      <c r="SGW151" s="284"/>
      <c r="SGX151" s="284"/>
      <c r="SGY151" s="284"/>
      <c r="SGZ151" s="284"/>
      <c r="SHA151" s="284"/>
      <c r="SHB151" s="284"/>
      <c r="SHC151" s="284"/>
      <c r="SHD151" s="284"/>
      <c r="SHE151" s="284"/>
      <c r="SHF151" s="284"/>
      <c r="SHG151" s="284"/>
      <c r="SHH151" s="284"/>
      <c r="SHI151" s="284"/>
      <c r="SHJ151" s="284"/>
      <c r="SHK151" s="284"/>
      <c r="SHL151" s="284"/>
      <c r="SHM151" s="284"/>
      <c r="SHN151" s="284"/>
      <c r="SHO151" s="284"/>
      <c r="SHP151" s="284"/>
      <c r="SHQ151" s="284"/>
      <c r="SHR151" s="284"/>
      <c r="SHS151" s="284"/>
      <c r="SHT151" s="284"/>
      <c r="SHU151" s="284"/>
      <c r="SHV151" s="284"/>
      <c r="SHW151" s="284"/>
      <c r="SHX151" s="284"/>
      <c r="SHY151" s="284"/>
      <c r="SHZ151" s="284"/>
      <c r="SIA151" s="284"/>
      <c r="SIB151" s="284"/>
      <c r="SIC151" s="284"/>
      <c r="SID151" s="284"/>
      <c r="SIE151" s="284"/>
      <c r="SIF151" s="284"/>
      <c r="SIG151" s="284"/>
      <c r="SIH151" s="284"/>
      <c r="SII151" s="284"/>
      <c r="SIJ151" s="284"/>
      <c r="SIK151" s="284"/>
      <c r="SIL151" s="284"/>
      <c r="SIM151" s="284"/>
      <c r="SIN151" s="284"/>
      <c r="SIO151" s="284"/>
      <c r="SIP151" s="284"/>
      <c r="SIQ151" s="284"/>
      <c r="SIR151" s="284"/>
      <c r="SIS151" s="284"/>
      <c r="SIT151" s="284"/>
      <c r="SIU151" s="284"/>
      <c r="SIV151" s="284"/>
      <c r="SIW151" s="284"/>
      <c r="SIX151" s="284"/>
      <c r="SIY151" s="284"/>
      <c r="SIZ151" s="284"/>
      <c r="SJA151" s="284"/>
      <c r="SJB151" s="284"/>
      <c r="SJC151" s="284"/>
      <c r="SJD151" s="284"/>
      <c r="SJE151" s="284"/>
      <c r="SJF151" s="284"/>
      <c r="SJG151" s="284"/>
      <c r="SJH151" s="284"/>
      <c r="SJI151" s="284"/>
      <c r="SJJ151" s="284"/>
      <c r="SJK151" s="284"/>
      <c r="SJL151" s="284"/>
      <c r="SJM151" s="284"/>
      <c r="SJN151" s="284"/>
      <c r="SJO151" s="284"/>
      <c r="SJP151" s="284"/>
      <c r="SJQ151" s="284"/>
      <c r="SJR151" s="284"/>
      <c r="SJS151" s="284"/>
      <c r="SJT151" s="284"/>
      <c r="SJU151" s="284"/>
      <c r="SJV151" s="284"/>
      <c r="SJW151" s="284"/>
      <c r="SJX151" s="284"/>
      <c r="SJY151" s="284"/>
      <c r="SJZ151" s="284"/>
      <c r="SKA151" s="284"/>
      <c r="SKB151" s="284"/>
      <c r="SKC151" s="284"/>
      <c r="SKD151" s="284"/>
      <c r="SKE151" s="284"/>
      <c r="SKF151" s="284"/>
      <c r="SKG151" s="284"/>
      <c r="SKH151" s="284"/>
      <c r="SKI151" s="284"/>
      <c r="SKJ151" s="284"/>
      <c r="SKK151" s="284"/>
      <c r="SKL151" s="284"/>
      <c r="SKM151" s="284"/>
      <c r="SKN151" s="284"/>
      <c r="SKO151" s="284"/>
      <c r="SKP151" s="284"/>
      <c r="SKQ151" s="284"/>
      <c r="SKR151" s="284"/>
      <c r="SKS151" s="284"/>
      <c r="SKT151" s="284"/>
      <c r="SKU151" s="284"/>
      <c r="SKV151" s="284"/>
      <c r="SKW151" s="284"/>
      <c r="SKX151" s="284"/>
      <c r="SKY151" s="284"/>
      <c r="SKZ151" s="284"/>
      <c r="SLA151" s="284"/>
      <c r="SLB151" s="284"/>
      <c r="SLC151" s="284"/>
      <c r="SLD151" s="284"/>
      <c r="SLE151" s="284"/>
      <c r="SLF151" s="284"/>
      <c r="SLG151" s="284"/>
      <c r="SLH151" s="284"/>
      <c r="SLI151" s="284"/>
      <c r="SLJ151" s="284"/>
      <c r="SLK151" s="284"/>
      <c r="SLL151" s="284"/>
      <c r="SLM151" s="284"/>
      <c r="SLN151" s="284"/>
      <c r="SLO151" s="284"/>
      <c r="SLP151" s="284"/>
      <c r="SLQ151" s="284"/>
      <c r="SLR151" s="284"/>
      <c r="SLS151" s="284"/>
      <c r="SLT151" s="284"/>
      <c r="SLU151" s="284"/>
      <c r="SLV151" s="284"/>
      <c r="SLW151" s="284"/>
      <c r="SLX151" s="284"/>
      <c r="SLY151" s="284"/>
      <c r="SLZ151" s="284"/>
      <c r="SMA151" s="284"/>
      <c r="SMB151" s="284"/>
      <c r="SMC151" s="284"/>
      <c r="SMD151" s="284"/>
      <c r="SME151" s="284"/>
      <c r="SMF151" s="284"/>
      <c r="SMG151" s="284"/>
      <c r="SMH151" s="284"/>
      <c r="SMI151" s="284"/>
      <c r="SMJ151" s="284"/>
      <c r="SMK151" s="284"/>
      <c r="SML151" s="284"/>
      <c r="SMM151" s="284"/>
      <c r="SMN151" s="284"/>
      <c r="SMO151" s="284"/>
      <c r="SMP151" s="284"/>
      <c r="SMQ151" s="284"/>
      <c r="SMR151" s="284"/>
      <c r="SMS151" s="284"/>
      <c r="SMT151" s="284"/>
      <c r="SMU151" s="284"/>
      <c r="SMV151" s="284"/>
      <c r="SMW151" s="284"/>
      <c r="SMX151" s="284"/>
      <c r="SMY151" s="284"/>
      <c r="SMZ151" s="284"/>
      <c r="SNA151" s="284"/>
      <c r="SNB151" s="284"/>
      <c r="SNC151" s="284"/>
      <c r="SND151" s="284"/>
      <c r="SNE151" s="284"/>
      <c r="SNF151" s="284"/>
      <c r="SNG151" s="284"/>
      <c r="SNH151" s="284"/>
      <c r="SNI151" s="284"/>
      <c r="SNJ151" s="284"/>
      <c r="SNK151" s="284"/>
      <c r="SNL151" s="284"/>
      <c r="SNM151" s="284"/>
      <c r="SNN151" s="284"/>
      <c r="SNO151" s="284"/>
      <c r="SNP151" s="284"/>
      <c r="SNQ151" s="284"/>
      <c r="SNR151" s="284"/>
      <c r="SNS151" s="284"/>
      <c r="SNT151" s="284"/>
      <c r="SNU151" s="284"/>
      <c r="SNV151" s="284"/>
      <c r="SNW151" s="284"/>
      <c r="SNX151" s="284"/>
      <c r="SNY151" s="284"/>
      <c r="SNZ151" s="284"/>
      <c r="SOA151" s="284"/>
      <c r="SOB151" s="284"/>
      <c r="SOC151" s="284"/>
      <c r="SOD151" s="284"/>
      <c r="SOE151" s="284"/>
      <c r="SOF151" s="284"/>
      <c r="SOG151" s="284"/>
      <c r="SOH151" s="284"/>
      <c r="SOI151" s="284"/>
      <c r="SOJ151" s="284"/>
      <c r="SOK151" s="284"/>
      <c r="SOL151" s="284"/>
      <c r="SOM151" s="284"/>
      <c r="SON151" s="284"/>
      <c r="SOO151" s="284"/>
      <c r="SOP151" s="284"/>
      <c r="SOQ151" s="284"/>
      <c r="SOR151" s="284"/>
      <c r="SOS151" s="284"/>
      <c r="SOT151" s="284"/>
      <c r="SOU151" s="284"/>
      <c r="SOV151" s="284"/>
      <c r="SOW151" s="284"/>
      <c r="SOX151" s="284"/>
      <c r="SOY151" s="284"/>
      <c r="SOZ151" s="284"/>
      <c r="SPA151" s="284"/>
      <c r="SPB151" s="284"/>
      <c r="SPC151" s="284"/>
      <c r="SPD151" s="284"/>
      <c r="SPE151" s="284"/>
      <c r="SPF151" s="284"/>
      <c r="SPG151" s="284"/>
      <c r="SPH151" s="284"/>
      <c r="SPI151" s="284"/>
      <c r="SPJ151" s="284"/>
      <c r="SPK151" s="284"/>
      <c r="SPL151" s="284"/>
      <c r="SPM151" s="284"/>
      <c r="SPN151" s="284"/>
      <c r="SPO151" s="284"/>
      <c r="SPP151" s="284"/>
      <c r="SPQ151" s="284"/>
      <c r="SPR151" s="284"/>
      <c r="SPS151" s="284"/>
      <c r="SPT151" s="284"/>
      <c r="SPU151" s="284"/>
      <c r="SPV151" s="284"/>
      <c r="SPW151" s="284"/>
      <c r="SPX151" s="284"/>
      <c r="SPY151" s="284"/>
      <c r="SPZ151" s="284"/>
      <c r="SQA151" s="284"/>
      <c r="SQB151" s="284"/>
      <c r="SQC151" s="284"/>
      <c r="SQD151" s="284"/>
      <c r="SQE151" s="284"/>
      <c r="SQF151" s="284"/>
      <c r="SQG151" s="284"/>
      <c r="SQH151" s="284"/>
      <c r="SQI151" s="284"/>
      <c r="SQJ151" s="284"/>
      <c r="SQK151" s="284"/>
      <c r="SQL151" s="284"/>
      <c r="SQM151" s="284"/>
      <c r="SQN151" s="284"/>
      <c r="SQO151" s="284"/>
      <c r="SQP151" s="284"/>
      <c r="SQQ151" s="284"/>
      <c r="SQR151" s="284"/>
      <c r="SQS151" s="284"/>
      <c r="SQT151" s="284"/>
      <c r="SQU151" s="284"/>
      <c r="SQV151" s="284"/>
      <c r="SQW151" s="284"/>
      <c r="SQX151" s="284"/>
      <c r="SQY151" s="284"/>
      <c r="SQZ151" s="284"/>
      <c r="SRA151" s="284"/>
      <c r="SRB151" s="284"/>
      <c r="SRC151" s="284"/>
      <c r="SRD151" s="284"/>
      <c r="SRE151" s="284"/>
      <c r="SRF151" s="284"/>
      <c r="SRG151" s="284"/>
      <c r="SRH151" s="284"/>
      <c r="SRI151" s="284"/>
      <c r="SRJ151" s="284"/>
      <c r="SRK151" s="284"/>
      <c r="SRL151" s="284"/>
      <c r="SRM151" s="284"/>
      <c r="SRN151" s="284"/>
      <c r="SRO151" s="284"/>
      <c r="SRP151" s="284"/>
      <c r="SRQ151" s="284"/>
      <c r="SRR151" s="284"/>
      <c r="SRS151" s="284"/>
      <c r="SRT151" s="284"/>
      <c r="SRU151" s="284"/>
      <c r="SRV151" s="284"/>
      <c r="SRW151" s="284"/>
      <c r="SRX151" s="284"/>
      <c r="SRY151" s="284"/>
      <c r="SRZ151" s="284"/>
      <c r="SSA151" s="284"/>
      <c r="SSB151" s="284"/>
      <c r="SSC151" s="284"/>
      <c r="SSD151" s="284"/>
      <c r="SSE151" s="284"/>
      <c r="SSF151" s="284"/>
      <c r="SSG151" s="284"/>
      <c r="SSH151" s="284"/>
      <c r="SSI151" s="284"/>
      <c r="SSJ151" s="284"/>
      <c r="SSK151" s="284"/>
      <c r="SSL151" s="284"/>
      <c r="SSM151" s="284"/>
      <c r="SSN151" s="284"/>
      <c r="SSO151" s="284"/>
      <c r="SSP151" s="284"/>
      <c r="SSQ151" s="284"/>
      <c r="SSR151" s="284"/>
      <c r="SSS151" s="284"/>
      <c r="SST151" s="284"/>
      <c r="SSU151" s="284"/>
      <c r="SSV151" s="284"/>
      <c r="SSW151" s="284"/>
      <c r="SSX151" s="284"/>
      <c r="SSY151" s="284"/>
      <c r="SSZ151" s="284"/>
      <c r="STA151" s="284"/>
      <c r="STB151" s="284"/>
      <c r="STC151" s="284"/>
      <c r="STD151" s="284"/>
      <c r="STE151" s="284"/>
      <c r="STF151" s="284"/>
      <c r="STG151" s="284"/>
      <c r="STH151" s="284"/>
      <c r="STI151" s="284"/>
      <c r="STJ151" s="284"/>
      <c r="STK151" s="284"/>
      <c r="STL151" s="284"/>
      <c r="STM151" s="284"/>
      <c r="STN151" s="284"/>
      <c r="STO151" s="284"/>
      <c r="STP151" s="284"/>
      <c r="STQ151" s="284"/>
      <c r="STR151" s="284"/>
      <c r="STS151" s="284"/>
      <c r="STT151" s="284"/>
      <c r="STU151" s="284"/>
      <c r="STV151" s="284"/>
      <c r="STW151" s="284"/>
      <c r="STX151" s="284"/>
      <c r="STY151" s="284"/>
      <c r="STZ151" s="284"/>
      <c r="SUA151" s="284"/>
      <c r="SUB151" s="284"/>
      <c r="SUC151" s="284"/>
      <c r="SUD151" s="284"/>
      <c r="SUE151" s="284"/>
      <c r="SUF151" s="284"/>
      <c r="SUG151" s="284"/>
      <c r="SUH151" s="284"/>
      <c r="SUI151" s="284"/>
      <c r="SUJ151" s="284"/>
      <c r="SUK151" s="284"/>
      <c r="SUL151" s="284"/>
      <c r="SUM151" s="284"/>
      <c r="SUN151" s="284"/>
      <c r="SUO151" s="284"/>
      <c r="SUP151" s="284"/>
      <c r="SUQ151" s="284"/>
      <c r="SUR151" s="284"/>
      <c r="SUS151" s="284"/>
      <c r="SUT151" s="284"/>
      <c r="SUU151" s="284"/>
      <c r="SUV151" s="284"/>
      <c r="SUW151" s="284"/>
      <c r="SUX151" s="284"/>
      <c r="SUY151" s="284"/>
      <c r="SUZ151" s="284"/>
      <c r="SVA151" s="284"/>
      <c r="SVB151" s="284"/>
      <c r="SVC151" s="284"/>
      <c r="SVD151" s="284"/>
      <c r="SVE151" s="284"/>
      <c r="SVF151" s="284"/>
      <c r="SVG151" s="284"/>
      <c r="SVH151" s="284"/>
      <c r="SVI151" s="284"/>
      <c r="SVJ151" s="284"/>
      <c r="SVK151" s="284"/>
      <c r="SVL151" s="284"/>
      <c r="SVM151" s="284"/>
      <c r="SVN151" s="284"/>
      <c r="SVO151" s="284"/>
      <c r="SVP151" s="284"/>
      <c r="SVQ151" s="284"/>
      <c r="SVR151" s="284"/>
      <c r="SVS151" s="284"/>
      <c r="SVT151" s="284"/>
      <c r="SVU151" s="284"/>
      <c r="SVV151" s="284"/>
      <c r="SVW151" s="284"/>
      <c r="SVX151" s="284"/>
      <c r="SVY151" s="284"/>
      <c r="SVZ151" s="284"/>
      <c r="SWA151" s="284"/>
      <c r="SWB151" s="284"/>
      <c r="SWC151" s="284"/>
      <c r="SWD151" s="284"/>
      <c r="SWE151" s="284"/>
      <c r="SWF151" s="284"/>
      <c r="SWG151" s="284"/>
      <c r="SWH151" s="284"/>
      <c r="SWI151" s="284"/>
      <c r="SWJ151" s="284"/>
      <c r="SWK151" s="284"/>
      <c r="SWL151" s="284"/>
      <c r="SWM151" s="284"/>
      <c r="SWN151" s="284"/>
      <c r="SWO151" s="284"/>
      <c r="SWP151" s="284"/>
      <c r="SWQ151" s="284"/>
      <c r="SWR151" s="284"/>
      <c r="SWS151" s="284"/>
      <c r="SWT151" s="284"/>
      <c r="SWU151" s="284"/>
      <c r="SWV151" s="284"/>
      <c r="SWW151" s="284"/>
      <c r="SWX151" s="284"/>
      <c r="SWY151" s="284"/>
      <c r="SWZ151" s="284"/>
      <c r="SXA151" s="284"/>
      <c r="SXB151" s="284"/>
      <c r="SXC151" s="284"/>
      <c r="SXD151" s="284"/>
      <c r="SXE151" s="284"/>
      <c r="SXF151" s="284"/>
      <c r="SXG151" s="284"/>
      <c r="SXH151" s="284"/>
      <c r="SXI151" s="284"/>
      <c r="SXJ151" s="284"/>
      <c r="SXK151" s="284"/>
      <c r="SXL151" s="284"/>
      <c r="SXM151" s="284"/>
      <c r="SXN151" s="284"/>
      <c r="SXO151" s="284"/>
      <c r="SXP151" s="284"/>
      <c r="SXQ151" s="284"/>
      <c r="SXR151" s="284"/>
      <c r="SXS151" s="284"/>
      <c r="SXT151" s="284"/>
      <c r="SXU151" s="284"/>
      <c r="SXV151" s="284"/>
      <c r="SXW151" s="284"/>
      <c r="SXX151" s="284"/>
      <c r="SXY151" s="284"/>
      <c r="SXZ151" s="284"/>
      <c r="SYA151" s="284"/>
      <c r="SYB151" s="284"/>
      <c r="SYC151" s="284"/>
      <c r="SYD151" s="284"/>
      <c r="SYE151" s="284"/>
      <c r="SYF151" s="284"/>
      <c r="SYG151" s="284"/>
      <c r="SYH151" s="284"/>
      <c r="SYI151" s="284"/>
      <c r="SYJ151" s="284"/>
      <c r="SYK151" s="284"/>
      <c r="SYL151" s="284"/>
      <c r="SYM151" s="284"/>
      <c r="SYN151" s="284"/>
      <c r="SYO151" s="284"/>
      <c r="SYP151" s="284"/>
      <c r="SYQ151" s="284"/>
      <c r="SYR151" s="284"/>
      <c r="SYS151" s="284"/>
      <c r="SYT151" s="284"/>
      <c r="SYU151" s="284"/>
      <c r="SYV151" s="284"/>
      <c r="SYW151" s="284"/>
      <c r="SYX151" s="284"/>
      <c r="SYY151" s="284"/>
      <c r="SYZ151" s="284"/>
      <c r="SZA151" s="284"/>
      <c r="SZB151" s="284"/>
      <c r="SZC151" s="284"/>
      <c r="SZD151" s="284"/>
      <c r="SZE151" s="284"/>
      <c r="SZF151" s="284"/>
      <c r="SZG151" s="284"/>
      <c r="SZH151" s="284"/>
      <c r="SZI151" s="284"/>
      <c r="SZJ151" s="284"/>
      <c r="SZK151" s="284"/>
      <c r="SZL151" s="284"/>
      <c r="SZM151" s="284"/>
      <c r="SZN151" s="284"/>
      <c r="SZO151" s="284"/>
      <c r="SZP151" s="284"/>
      <c r="SZQ151" s="284"/>
      <c r="SZR151" s="284"/>
      <c r="SZS151" s="284"/>
      <c r="SZT151" s="284"/>
      <c r="SZU151" s="284"/>
      <c r="SZV151" s="284"/>
      <c r="SZW151" s="284"/>
      <c r="SZX151" s="284"/>
      <c r="SZY151" s="284"/>
      <c r="SZZ151" s="284"/>
      <c r="TAA151" s="284"/>
      <c r="TAB151" s="284"/>
      <c r="TAC151" s="284"/>
      <c r="TAD151" s="284"/>
      <c r="TAE151" s="284"/>
      <c r="TAF151" s="284"/>
      <c r="TAG151" s="284"/>
      <c r="TAH151" s="284"/>
      <c r="TAI151" s="284"/>
      <c r="TAJ151" s="284"/>
      <c r="TAK151" s="284"/>
      <c r="TAL151" s="284"/>
      <c r="TAM151" s="284"/>
      <c r="TAN151" s="284"/>
      <c r="TAO151" s="284"/>
      <c r="TAP151" s="284"/>
      <c r="TAQ151" s="284"/>
      <c r="TAR151" s="284"/>
      <c r="TAS151" s="284"/>
      <c r="TAT151" s="284"/>
      <c r="TAU151" s="284"/>
      <c r="TAV151" s="284"/>
      <c r="TAW151" s="284"/>
      <c r="TAX151" s="284"/>
      <c r="TAY151" s="284"/>
      <c r="TAZ151" s="284"/>
      <c r="TBA151" s="284"/>
      <c r="TBB151" s="284"/>
      <c r="TBC151" s="284"/>
      <c r="TBD151" s="284"/>
      <c r="TBE151" s="284"/>
      <c r="TBF151" s="284"/>
      <c r="TBG151" s="284"/>
      <c r="TBH151" s="284"/>
      <c r="TBI151" s="284"/>
      <c r="TBJ151" s="284"/>
      <c r="TBK151" s="284"/>
      <c r="TBL151" s="284"/>
      <c r="TBM151" s="284"/>
      <c r="TBN151" s="284"/>
      <c r="TBO151" s="284"/>
      <c r="TBP151" s="284"/>
      <c r="TBQ151" s="284"/>
      <c r="TBR151" s="284"/>
      <c r="TBS151" s="284"/>
      <c r="TBT151" s="284"/>
      <c r="TBU151" s="284"/>
      <c r="TBV151" s="284"/>
      <c r="TBW151" s="284"/>
      <c r="TBX151" s="284"/>
      <c r="TBY151" s="284"/>
      <c r="TBZ151" s="284"/>
      <c r="TCA151" s="284"/>
      <c r="TCB151" s="284"/>
      <c r="TCC151" s="284"/>
      <c r="TCD151" s="284"/>
      <c r="TCE151" s="284"/>
      <c r="TCF151" s="284"/>
      <c r="TCG151" s="284"/>
      <c r="TCH151" s="284"/>
      <c r="TCI151" s="284"/>
      <c r="TCJ151" s="284"/>
      <c r="TCK151" s="284"/>
      <c r="TCL151" s="284"/>
      <c r="TCM151" s="284"/>
      <c r="TCN151" s="284"/>
      <c r="TCO151" s="284"/>
      <c r="TCP151" s="284"/>
      <c r="TCQ151" s="284"/>
      <c r="TCR151" s="284"/>
      <c r="TCS151" s="284"/>
      <c r="TCT151" s="284"/>
      <c r="TCU151" s="284"/>
      <c r="TCV151" s="284"/>
      <c r="TCW151" s="284"/>
      <c r="TCX151" s="284"/>
      <c r="TCY151" s="284"/>
      <c r="TCZ151" s="284"/>
      <c r="TDA151" s="284"/>
      <c r="TDB151" s="284"/>
      <c r="TDC151" s="284"/>
      <c r="TDD151" s="284"/>
      <c r="TDE151" s="284"/>
      <c r="TDF151" s="284"/>
      <c r="TDG151" s="284"/>
      <c r="TDH151" s="284"/>
      <c r="TDI151" s="284"/>
      <c r="TDJ151" s="284"/>
      <c r="TDK151" s="284"/>
      <c r="TDL151" s="284"/>
      <c r="TDM151" s="284"/>
      <c r="TDN151" s="284"/>
      <c r="TDO151" s="284"/>
      <c r="TDP151" s="284"/>
      <c r="TDQ151" s="284"/>
      <c r="TDR151" s="284"/>
      <c r="TDS151" s="284"/>
      <c r="TDT151" s="284"/>
      <c r="TDU151" s="284"/>
      <c r="TDV151" s="284"/>
      <c r="TDW151" s="284"/>
      <c r="TDX151" s="284"/>
      <c r="TDY151" s="284"/>
      <c r="TDZ151" s="284"/>
      <c r="TEA151" s="284"/>
      <c r="TEB151" s="284"/>
      <c r="TEC151" s="284"/>
      <c r="TED151" s="284"/>
      <c r="TEE151" s="284"/>
      <c r="TEF151" s="284"/>
      <c r="TEG151" s="284"/>
      <c r="TEH151" s="284"/>
      <c r="TEI151" s="284"/>
      <c r="TEJ151" s="284"/>
      <c r="TEK151" s="284"/>
      <c r="TEL151" s="284"/>
      <c r="TEM151" s="284"/>
      <c r="TEN151" s="284"/>
      <c r="TEO151" s="284"/>
      <c r="TEP151" s="284"/>
      <c r="TEQ151" s="284"/>
      <c r="TER151" s="284"/>
      <c r="TES151" s="284"/>
      <c r="TET151" s="284"/>
      <c r="TEU151" s="284"/>
      <c r="TEV151" s="284"/>
      <c r="TEW151" s="284"/>
      <c r="TEX151" s="284"/>
      <c r="TEY151" s="284"/>
      <c r="TEZ151" s="284"/>
      <c r="TFA151" s="284"/>
      <c r="TFB151" s="284"/>
      <c r="TFC151" s="284"/>
      <c r="TFD151" s="284"/>
      <c r="TFE151" s="284"/>
      <c r="TFF151" s="284"/>
      <c r="TFG151" s="284"/>
      <c r="TFH151" s="284"/>
      <c r="TFI151" s="284"/>
      <c r="TFJ151" s="284"/>
      <c r="TFK151" s="284"/>
      <c r="TFL151" s="284"/>
      <c r="TFM151" s="284"/>
      <c r="TFN151" s="284"/>
      <c r="TFO151" s="284"/>
      <c r="TFP151" s="284"/>
      <c r="TFQ151" s="284"/>
      <c r="TFR151" s="284"/>
      <c r="TFS151" s="284"/>
      <c r="TFT151" s="284"/>
      <c r="TFU151" s="284"/>
      <c r="TFV151" s="284"/>
      <c r="TFW151" s="284"/>
      <c r="TFX151" s="284"/>
      <c r="TFY151" s="284"/>
      <c r="TFZ151" s="284"/>
      <c r="TGA151" s="284"/>
      <c r="TGB151" s="284"/>
      <c r="TGC151" s="284"/>
      <c r="TGD151" s="284"/>
      <c r="TGE151" s="284"/>
      <c r="TGF151" s="284"/>
      <c r="TGG151" s="284"/>
      <c r="TGH151" s="284"/>
      <c r="TGI151" s="284"/>
      <c r="TGJ151" s="284"/>
      <c r="TGK151" s="284"/>
      <c r="TGL151" s="284"/>
      <c r="TGM151" s="284"/>
      <c r="TGN151" s="284"/>
      <c r="TGO151" s="284"/>
      <c r="TGP151" s="284"/>
      <c r="TGQ151" s="284"/>
      <c r="TGR151" s="284"/>
      <c r="TGS151" s="284"/>
      <c r="TGT151" s="284"/>
      <c r="TGU151" s="284"/>
      <c r="TGV151" s="284"/>
      <c r="TGW151" s="284"/>
      <c r="TGX151" s="284"/>
      <c r="TGY151" s="284"/>
      <c r="TGZ151" s="284"/>
      <c r="THA151" s="284"/>
      <c r="THB151" s="284"/>
      <c r="THC151" s="284"/>
      <c r="THD151" s="284"/>
      <c r="THE151" s="284"/>
      <c r="THF151" s="284"/>
      <c r="THG151" s="284"/>
      <c r="THH151" s="284"/>
      <c r="THI151" s="284"/>
      <c r="THJ151" s="284"/>
      <c r="THK151" s="284"/>
      <c r="THL151" s="284"/>
      <c r="THM151" s="284"/>
      <c r="THN151" s="284"/>
      <c r="THO151" s="284"/>
      <c r="THP151" s="284"/>
      <c r="THQ151" s="284"/>
      <c r="THR151" s="284"/>
      <c r="THS151" s="284"/>
      <c r="THT151" s="284"/>
      <c r="THU151" s="284"/>
      <c r="THV151" s="284"/>
      <c r="THW151" s="284"/>
      <c r="THX151" s="284"/>
      <c r="THY151" s="284"/>
      <c r="THZ151" s="284"/>
      <c r="TIA151" s="284"/>
      <c r="TIB151" s="284"/>
      <c r="TIC151" s="284"/>
      <c r="TID151" s="284"/>
      <c r="TIE151" s="284"/>
      <c r="TIF151" s="284"/>
      <c r="TIG151" s="284"/>
      <c r="TIH151" s="284"/>
      <c r="TII151" s="284"/>
      <c r="TIJ151" s="284"/>
      <c r="TIK151" s="284"/>
      <c r="TIL151" s="284"/>
      <c r="TIM151" s="284"/>
      <c r="TIN151" s="284"/>
      <c r="TIO151" s="284"/>
      <c r="TIP151" s="284"/>
      <c r="TIQ151" s="284"/>
      <c r="TIR151" s="284"/>
      <c r="TIS151" s="284"/>
      <c r="TIT151" s="284"/>
      <c r="TIU151" s="284"/>
      <c r="TIV151" s="284"/>
      <c r="TIW151" s="284"/>
      <c r="TIX151" s="284"/>
      <c r="TIY151" s="284"/>
      <c r="TIZ151" s="284"/>
      <c r="TJA151" s="284"/>
      <c r="TJB151" s="284"/>
      <c r="TJC151" s="284"/>
      <c r="TJD151" s="284"/>
      <c r="TJE151" s="284"/>
      <c r="TJF151" s="284"/>
      <c r="TJG151" s="284"/>
      <c r="TJH151" s="284"/>
      <c r="TJI151" s="284"/>
      <c r="TJJ151" s="284"/>
      <c r="TJK151" s="284"/>
      <c r="TJL151" s="284"/>
      <c r="TJM151" s="284"/>
      <c r="TJN151" s="284"/>
      <c r="TJO151" s="284"/>
      <c r="TJP151" s="284"/>
      <c r="TJQ151" s="284"/>
      <c r="TJR151" s="284"/>
      <c r="TJS151" s="284"/>
      <c r="TJT151" s="284"/>
      <c r="TJU151" s="284"/>
      <c r="TJV151" s="284"/>
      <c r="TJW151" s="284"/>
      <c r="TJX151" s="284"/>
      <c r="TJY151" s="284"/>
      <c r="TJZ151" s="284"/>
      <c r="TKA151" s="284"/>
      <c r="TKB151" s="284"/>
      <c r="TKC151" s="284"/>
      <c r="TKD151" s="284"/>
      <c r="TKE151" s="284"/>
      <c r="TKF151" s="284"/>
      <c r="TKG151" s="284"/>
      <c r="TKH151" s="284"/>
      <c r="TKI151" s="284"/>
      <c r="TKJ151" s="284"/>
      <c r="TKK151" s="284"/>
      <c r="TKL151" s="284"/>
      <c r="TKM151" s="284"/>
      <c r="TKN151" s="284"/>
      <c r="TKO151" s="284"/>
      <c r="TKP151" s="284"/>
      <c r="TKQ151" s="284"/>
      <c r="TKR151" s="284"/>
      <c r="TKS151" s="284"/>
      <c r="TKT151" s="284"/>
      <c r="TKU151" s="284"/>
      <c r="TKV151" s="284"/>
      <c r="TKW151" s="284"/>
      <c r="TKX151" s="284"/>
      <c r="TKY151" s="284"/>
      <c r="TKZ151" s="284"/>
      <c r="TLA151" s="284"/>
      <c r="TLB151" s="284"/>
      <c r="TLC151" s="284"/>
      <c r="TLD151" s="284"/>
      <c r="TLE151" s="284"/>
      <c r="TLF151" s="284"/>
      <c r="TLG151" s="284"/>
      <c r="TLH151" s="284"/>
      <c r="TLI151" s="284"/>
      <c r="TLJ151" s="284"/>
      <c r="TLK151" s="284"/>
      <c r="TLL151" s="284"/>
      <c r="TLM151" s="284"/>
      <c r="TLN151" s="284"/>
      <c r="TLO151" s="284"/>
      <c r="TLP151" s="284"/>
      <c r="TLQ151" s="284"/>
      <c r="TLR151" s="284"/>
      <c r="TLS151" s="284"/>
      <c r="TLT151" s="284"/>
      <c r="TLU151" s="284"/>
      <c r="TLV151" s="284"/>
      <c r="TLW151" s="284"/>
      <c r="TLX151" s="284"/>
      <c r="TLY151" s="284"/>
      <c r="TLZ151" s="284"/>
      <c r="TMA151" s="284"/>
      <c r="TMB151" s="284"/>
      <c r="TMC151" s="284"/>
      <c r="TMD151" s="284"/>
      <c r="TME151" s="284"/>
      <c r="TMF151" s="284"/>
      <c r="TMG151" s="284"/>
      <c r="TMH151" s="284"/>
      <c r="TMI151" s="284"/>
      <c r="TMJ151" s="284"/>
      <c r="TMK151" s="284"/>
      <c r="TML151" s="284"/>
      <c r="TMM151" s="284"/>
      <c r="TMN151" s="284"/>
      <c r="TMO151" s="284"/>
      <c r="TMP151" s="284"/>
      <c r="TMQ151" s="284"/>
      <c r="TMR151" s="284"/>
      <c r="TMS151" s="284"/>
      <c r="TMT151" s="284"/>
      <c r="TMU151" s="284"/>
      <c r="TMV151" s="284"/>
      <c r="TMW151" s="284"/>
      <c r="TMX151" s="284"/>
      <c r="TMY151" s="284"/>
      <c r="TMZ151" s="284"/>
      <c r="TNA151" s="284"/>
      <c r="TNB151" s="284"/>
      <c r="TNC151" s="284"/>
      <c r="TND151" s="284"/>
      <c r="TNE151" s="284"/>
      <c r="TNF151" s="284"/>
      <c r="TNG151" s="284"/>
      <c r="TNH151" s="284"/>
      <c r="TNI151" s="284"/>
      <c r="TNJ151" s="284"/>
      <c r="TNK151" s="284"/>
      <c r="TNL151" s="284"/>
      <c r="TNM151" s="284"/>
      <c r="TNN151" s="284"/>
      <c r="TNO151" s="284"/>
      <c r="TNP151" s="284"/>
      <c r="TNQ151" s="284"/>
      <c r="TNR151" s="284"/>
      <c r="TNS151" s="284"/>
      <c r="TNT151" s="284"/>
      <c r="TNU151" s="284"/>
      <c r="TNV151" s="284"/>
      <c r="TNW151" s="284"/>
      <c r="TNX151" s="284"/>
      <c r="TNY151" s="284"/>
      <c r="TNZ151" s="284"/>
      <c r="TOA151" s="284"/>
      <c r="TOB151" s="284"/>
      <c r="TOC151" s="284"/>
      <c r="TOD151" s="284"/>
      <c r="TOE151" s="284"/>
      <c r="TOF151" s="284"/>
      <c r="TOG151" s="284"/>
      <c r="TOH151" s="284"/>
      <c r="TOI151" s="284"/>
      <c r="TOJ151" s="284"/>
      <c r="TOK151" s="284"/>
      <c r="TOL151" s="284"/>
      <c r="TOM151" s="284"/>
      <c r="TON151" s="284"/>
      <c r="TOO151" s="284"/>
      <c r="TOP151" s="284"/>
      <c r="TOQ151" s="284"/>
      <c r="TOR151" s="284"/>
      <c r="TOS151" s="284"/>
      <c r="TOT151" s="284"/>
      <c r="TOU151" s="284"/>
      <c r="TOV151" s="284"/>
      <c r="TOW151" s="284"/>
      <c r="TOX151" s="284"/>
      <c r="TOY151" s="284"/>
      <c r="TOZ151" s="284"/>
      <c r="TPA151" s="284"/>
      <c r="TPB151" s="284"/>
      <c r="TPC151" s="284"/>
      <c r="TPD151" s="284"/>
      <c r="TPE151" s="284"/>
      <c r="TPF151" s="284"/>
      <c r="TPG151" s="284"/>
      <c r="TPH151" s="284"/>
      <c r="TPI151" s="284"/>
      <c r="TPJ151" s="284"/>
      <c r="TPK151" s="284"/>
      <c r="TPL151" s="284"/>
      <c r="TPM151" s="284"/>
      <c r="TPN151" s="284"/>
      <c r="TPO151" s="284"/>
      <c r="TPP151" s="284"/>
      <c r="TPQ151" s="284"/>
      <c r="TPR151" s="284"/>
      <c r="TPS151" s="284"/>
      <c r="TPT151" s="284"/>
      <c r="TPU151" s="284"/>
      <c r="TPV151" s="284"/>
      <c r="TPW151" s="284"/>
      <c r="TPX151" s="284"/>
      <c r="TPY151" s="284"/>
      <c r="TPZ151" s="284"/>
      <c r="TQA151" s="284"/>
      <c r="TQB151" s="284"/>
      <c r="TQC151" s="284"/>
      <c r="TQD151" s="284"/>
      <c r="TQE151" s="284"/>
      <c r="TQF151" s="284"/>
      <c r="TQG151" s="284"/>
      <c r="TQH151" s="284"/>
      <c r="TQI151" s="284"/>
      <c r="TQJ151" s="284"/>
      <c r="TQK151" s="284"/>
      <c r="TQL151" s="284"/>
      <c r="TQM151" s="284"/>
      <c r="TQN151" s="284"/>
      <c r="TQO151" s="284"/>
      <c r="TQP151" s="284"/>
      <c r="TQQ151" s="284"/>
      <c r="TQR151" s="284"/>
      <c r="TQS151" s="284"/>
      <c r="TQT151" s="284"/>
      <c r="TQU151" s="284"/>
      <c r="TQV151" s="284"/>
      <c r="TQW151" s="284"/>
      <c r="TQX151" s="284"/>
      <c r="TQY151" s="284"/>
      <c r="TQZ151" s="284"/>
      <c r="TRA151" s="284"/>
      <c r="TRB151" s="284"/>
      <c r="TRC151" s="284"/>
      <c r="TRD151" s="284"/>
      <c r="TRE151" s="284"/>
      <c r="TRF151" s="284"/>
      <c r="TRG151" s="284"/>
      <c r="TRH151" s="284"/>
      <c r="TRI151" s="284"/>
      <c r="TRJ151" s="284"/>
      <c r="TRK151" s="284"/>
      <c r="TRL151" s="284"/>
      <c r="TRM151" s="284"/>
      <c r="TRN151" s="284"/>
      <c r="TRO151" s="284"/>
      <c r="TRP151" s="284"/>
      <c r="TRQ151" s="284"/>
      <c r="TRR151" s="284"/>
      <c r="TRS151" s="284"/>
      <c r="TRT151" s="284"/>
      <c r="TRU151" s="284"/>
      <c r="TRV151" s="284"/>
      <c r="TRW151" s="284"/>
      <c r="TRX151" s="284"/>
      <c r="TRY151" s="284"/>
      <c r="TRZ151" s="284"/>
      <c r="TSA151" s="284"/>
      <c r="TSB151" s="284"/>
      <c r="TSC151" s="284"/>
      <c r="TSD151" s="284"/>
      <c r="TSE151" s="284"/>
      <c r="TSF151" s="284"/>
      <c r="TSG151" s="284"/>
      <c r="TSH151" s="284"/>
      <c r="TSI151" s="284"/>
      <c r="TSJ151" s="284"/>
      <c r="TSK151" s="284"/>
      <c r="TSL151" s="284"/>
      <c r="TSM151" s="284"/>
      <c r="TSN151" s="284"/>
      <c r="TSO151" s="284"/>
      <c r="TSP151" s="284"/>
      <c r="TSQ151" s="284"/>
      <c r="TSR151" s="284"/>
      <c r="TSS151" s="284"/>
      <c r="TST151" s="284"/>
      <c r="TSU151" s="284"/>
      <c r="TSV151" s="284"/>
      <c r="TSW151" s="284"/>
      <c r="TSX151" s="284"/>
      <c r="TSY151" s="284"/>
      <c r="TSZ151" s="284"/>
      <c r="TTA151" s="284"/>
      <c r="TTB151" s="284"/>
      <c r="TTC151" s="284"/>
      <c r="TTD151" s="284"/>
      <c r="TTE151" s="284"/>
      <c r="TTF151" s="284"/>
      <c r="TTG151" s="284"/>
      <c r="TTH151" s="284"/>
      <c r="TTI151" s="284"/>
      <c r="TTJ151" s="284"/>
      <c r="TTK151" s="284"/>
      <c r="TTL151" s="284"/>
      <c r="TTM151" s="284"/>
      <c r="TTN151" s="284"/>
      <c r="TTO151" s="284"/>
      <c r="TTP151" s="284"/>
      <c r="TTQ151" s="284"/>
      <c r="TTR151" s="284"/>
      <c r="TTS151" s="284"/>
      <c r="TTT151" s="284"/>
      <c r="TTU151" s="284"/>
      <c r="TTV151" s="284"/>
      <c r="TTW151" s="284"/>
      <c r="TTX151" s="284"/>
      <c r="TTY151" s="284"/>
      <c r="TTZ151" s="284"/>
      <c r="TUA151" s="284"/>
      <c r="TUB151" s="284"/>
      <c r="TUC151" s="284"/>
      <c r="TUD151" s="284"/>
      <c r="TUE151" s="284"/>
      <c r="TUF151" s="284"/>
      <c r="TUG151" s="284"/>
      <c r="TUH151" s="284"/>
      <c r="TUI151" s="284"/>
      <c r="TUJ151" s="284"/>
      <c r="TUK151" s="284"/>
      <c r="TUL151" s="284"/>
      <c r="TUM151" s="284"/>
      <c r="TUN151" s="284"/>
      <c r="TUO151" s="284"/>
      <c r="TUP151" s="284"/>
      <c r="TUQ151" s="284"/>
      <c r="TUR151" s="284"/>
      <c r="TUS151" s="284"/>
      <c r="TUT151" s="284"/>
      <c r="TUU151" s="284"/>
      <c r="TUV151" s="284"/>
      <c r="TUW151" s="284"/>
      <c r="TUX151" s="284"/>
      <c r="TUY151" s="284"/>
      <c r="TUZ151" s="284"/>
      <c r="TVA151" s="284"/>
      <c r="TVB151" s="284"/>
      <c r="TVC151" s="284"/>
      <c r="TVD151" s="284"/>
      <c r="TVE151" s="284"/>
      <c r="TVF151" s="284"/>
      <c r="TVG151" s="284"/>
      <c r="TVH151" s="284"/>
      <c r="TVI151" s="284"/>
      <c r="TVJ151" s="284"/>
      <c r="TVK151" s="284"/>
      <c r="TVL151" s="284"/>
      <c r="TVM151" s="284"/>
      <c r="TVN151" s="284"/>
      <c r="TVO151" s="284"/>
      <c r="TVP151" s="284"/>
      <c r="TVQ151" s="284"/>
      <c r="TVR151" s="284"/>
      <c r="TVS151" s="284"/>
      <c r="TVT151" s="284"/>
      <c r="TVU151" s="284"/>
      <c r="TVV151" s="284"/>
      <c r="TVW151" s="284"/>
      <c r="TVX151" s="284"/>
      <c r="TVY151" s="284"/>
      <c r="TVZ151" s="284"/>
      <c r="TWA151" s="284"/>
      <c r="TWB151" s="284"/>
      <c r="TWC151" s="284"/>
      <c r="TWD151" s="284"/>
      <c r="TWE151" s="284"/>
      <c r="TWF151" s="284"/>
      <c r="TWG151" s="284"/>
      <c r="TWH151" s="284"/>
      <c r="TWI151" s="284"/>
      <c r="TWJ151" s="284"/>
      <c r="TWK151" s="284"/>
      <c r="TWL151" s="284"/>
      <c r="TWM151" s="284"/>
      <c r="TWN151" s="284"/>
      <c r="TWO151" s="284"/>
      <c r="TWP151" s="284"/>
      <c r="TWQ151" s="284"/>
      <c r="TWR151" s="284"/>
      <c r="TWS151" s="284"/>
      <c r="TWT151" s="284"/>
      <c r="TWU151" s="284"/>
      <c r="TWV151" s="284"/>
      <c r="TWW151" s="284"/>
      <c r="TWX151" s="284"/>
      <c r="TWY151" s="284"/>
      <c r="TWZ151" s="284"/>
      <c r="TXA151" s="284"/>
      <c r="TXB151" s="284"/>
      <c r="TXC151" s="284"/>
      <c r="TXD151" s="284"/>
      <c r="TXE151" s="284"/>
      <c r="TXF151" s="284"/>
      <c r="TXG151" s="284"/>
      <c r="TXH151" s="284"/>
      <c r="TXI151" s="284"/>
      <c r="TXJ151" s="284"/>
      <c r="TXK151" s="284"/>
      <c r="TXL151" s="284"/>
      <c r="TXM151" s="284"/>
      <c r="TXN151" s="284"/>
      <c r="TXO151" s="284"/>
      <c r="TXP151" s="284"/>
      <c r="TXQ151" s="284"/>
      <c r="TXR151" s="284"/>
      <c r="TXS151" s="284"/>
      <c r="TXT151" s="284"/>
      <c r="TXU151" s="284"/>
      <c r="TXV151" s="284"/>
      <c r="TXW151" s="284"/>
      <c r="TXX151" s="284"/>
      <c r="TXY151" s="284"/>
      <c r="TXZ151" s="284"/>
      <c r="TYA151" s="284"/>
      <c r="TYB151" s="284"/>
      <c r="TYC151" s="284"/>
      <c r="TYD151" s="284"/>
      <c r="TYE151" s="284"/>
      <c r="TYF151" s="284"/>
      <c r="TYG151" s="284"/>
      <c r="TYH151" s="284"/>
      <c r="TYI151" s="284"/>
      <c r="TYJ151" s="284"/>
      <c r="TYK151" s="284"/>
      <c r="TYL151" s="284"/>
      <c r="TYM151" s="284"/>
      <c r="TYN151" s="284"/>
      <c r="TYO151" s="284"/>
      <c r="TYP151" s="284"/>
      <c r="TYQ151" s="284"/>
      <c r="TYR151" s="284"/>
      <c r="TYS151" s="284"/>
      <c r="TYT151" s="284"/>
      <c r="TYU151" s="284"/>
      <c r="TYV151" s="284"/>
      <c r="TYW151" s="284"/>
      <c r="TYX151" s="284"/>
      <c r="TYY151" s="284"/>
      <c r="TYZ151" s="284"/>
      <c r="TZA151" s="284"/>
      <c r="TZB151" s="284"/>
      <c r="TZC151" s="284"/>
      <c r="TZD151" s="284"/>
      <c r="TZE151" s="284"/>
      <c r="TZF151" s="284"/>
      <c r="TZG151" s="284"/>
      <c r="TZH151" s="284"/>
      <c r="TZI151" s="284"/>
      <c r="TZJ151" s="284"/>
      <c r="TZK151" s="284"/>
      <c r="TZL151" s="284"/>
      <c r="TZM151" s="284"/>
      <c r="TZN151" s="284"/>
      <c r="TZO151" s="284"/>
      <c r="TZP151" s="284"/>
      <c r="TZQ151" s="284"/>
      <c r="TZR151" s="284"/>
      <c r="TZS151" s="284"/>
      <c r="TZT151" s="284"/>
      <c r="TZU151" s="284"/>
      <c r="TZV151" s="284"/>
      <c r="TZW151" s="284"/>
      <c r="TZX151" s="284"/>
      <c r="TZY151" s="284"/>
      <c r="TZZ151" s="284"/>
      <c r="UAA151" s="284"/>
      <c r="UAB151" s="284"/>
      <c r="UAC151" s="284"/>
      <c r="UAD151" s="284"/>
      <c r="UAE151" s="284"/>
      <c r="UAF151" s="284"/>
      <c r="UAG151" s="284"/>
      <c r="UAH151" s="284"/>
      <c r="UAI151" s="284"/>
      <c r="UAJ151" s="284"/>
      <c r="UAK151" s="284"/>
      <c r="UAL151" s="284"/>
      <c r="UAM151" s="284"/>
      <c r="UAN151" s="284"/>
      <c r="UAO151" s="284"/>
      <c r="UAP151" s="284"/>
      <c r="UAQ151" s="284"/>
      <c r="UAR151" s="284"/>
      <c r="UAS151" s="284"/>
      <c r="UAT151" s="284"/>
      <c r="UAU151" s="284"/>
      <c r="UAV151" s="284"/>
      <c r="UAW151" s="284"/>
      <c r="UAX151" s="284"/>
      <c r="UAY151" s="284"/>
      <c r="UAZ151" s="284"/>
      <c r="UBA151" s="284"/>
      <c r="UBB151" s="284"/>
      <c r="UBC151" s="284"/>
      <c r="UBD151" s="284"/>
      <c r="UBE151" s="284"/>
      <c r="UBF151" s="284"/>
      <c r="UBG151" s="284"/>
      <c r="UBH151" s="284"/>
      <c r="UBI151" s="284"/>
      <c r="UBJ151" s="284"/>
      <c r="UBK151" s="284"/>
      <c r="UBL151" s="284"/>
      <c r="UBM151" s="284"/>
      <c r="UBN151" s="284"/>
      <c r="UBO151" s="284"/>
      <c r="UBP151" s="284"/>
      <c r="UBQ151" s="284"/>
      <c r="UBR151" s="284"/>
      <c r="UBS151" s="284"/>
      <c r="UBT151" s="284"/>
      <c r="UBU151" s="284"/>
      <c r="UBV151" s="284"/>
      <c r="UBW151" s="284"/>
      <c r="UBX151" s="284"/>
      <c r="UBY151" s="284"/>
      <c r="UBZ151" s="284"/>
      <c r="UCA151" s="284"/>
      <c r="UCB151" s="284"/>
      <c r="UCC151" s="284"/>
      <c r="UCD151" s="284"/>
      <c r="UCE151" s="284"/>
      <c r="UCF151" s="284"/>
      <c r="UCG151" s="284"/>
      <c r="UCH151" s="284"/>
      <c r="UCI151" s="284"/>
      <c r="UCJ151" s="284"/>
      <c r="UCK151" s="284"/>
      <c r="UCL151" s="284"/>
      <c r="UCM151" s="284"/>
      <c r="UCN151" s="284"/>
      <c r="UCO151" s="284"/>
      <c r="UCP151" s="284"/>
      <c r="UCQ151" s="284"/>
      <c r="UCR151" s="284"/>
      <c r="UCS151" s="284"/>
      <c r="UCT151" s="284"/>
      <c r="UCU151" s="284"/>
      <c r="UCV151" s="284"/>
      <c r="UCW151" s="284"/>
      <c r="UCX151" s="284"/>
      <c r="UCY151" s="284"/>
      <c r="UCZ151" s="284"/>
      <c r="UDA151" s="284"/>
      <c r="UDB151" s="284"/>
      <c r="UDC151" s="284"/>
      <c r="UDD151" s="284"/>
      <c r="UDE151" s="284"/>
      <c r="UDF151" s="284"/>
      <c r="UDG151" s="284"/>
      <c r="UDH151" s="284"/>
      <c r="UDI151" s="284"/>
      <c r="UDJ151" s="284"/>
      <c r="UDK151" s="284"/>
      <c r="UDL151" s="284"/>
      <c r="UDM151" s="284"/>
      <c r="UDN151" s="284"/>
      <c r="UDO151" s="284"/>
      <c r="UDP151" s="284"/>
      <c r="UDQ151" s="284"/>
      <c r="UDR151" s="284"/>
      <c r="UDS151" s="284"/>
      <c r="UDT151" s="284"/>
      <c r="UDU151" s="284"/>
      <c r="UDV151" s="284"/>
      <c r="UDW151" s="284"/>
      <c r="UDX151" s="284"/>
      <c r="UDY151" s="284"/>
      <c r="UDZ151" s="284"/>
      <c r="UEA151" s="284"/>
      <c r="UEB151" s="284"/>
      <c r="UEC151" s="284"/>
      <c r="UED151" s="284"/>
      <c r="UEE151" s="284"/>
      <c r="UEF151" s="284"/>
      <c r="UEG151" s="284"/>
      <c r="UEH151" s="284"/>
      <c r="UEI151" s="284"/>
      <c r="UEJ151" s="284"/>
      <c r="UEK151" s="284"/>
      <c r="UEL151" s="284"/>
      <c r="UEM151" s="284"/>
      <c r="UEN151" s="284"/>
      <c r="UEO151" s="284"/>
      <c r="UEP151" s="284"/>
      <c r="UEQ151" s="284"/>
      <c r="UER151" s="284"/>
      <c r="UES151" s="284"/>
      <c r="UET151" s="284"/>
      <c r="UEU151" s="284"/>
      <c r="UEV151" s="284"/>
      <c r="UEW151" s="284"/>
      <c r="UEX151" s="284"/>
      <c r="UEY151" s="284"/>
      <c r="UEZ151" s="284"/>
      <c r="UFA151" s="284"/>
      <c r="UFB151" s="284"/>
      <c r="UFC151" s="284"/>
      <c r="UFD151" s="284"/>
      <c r="UFE151" s="284"/>
      <c r="UFF151" s="284"/>
      <c r="UFG151" s="284"/>
      <c r="UFH151" s="284"/>
      <c r="UFI151" s="284"/>
      <c r="UFJ151" s="284"/>
      <c r="UFK151" s="284"/>
      <c r="UFL151" s="284"/>
      <c r="UFM151" s="284"/>
      <c r="UFN151" s="284"/>
      <c r="UFO151" s="284"/>
      <c r="UFP151" s="284"/>
      <c r="UFQ151" s="284"/>
      <c r="UFR151" s="284"/>
      <c r="UFS151" s="284"/>
      <c r="UFT151" s="284"/>
      <c r="UFU151" s="284"/>
      <c r="UFV151" s="284"/>
      <c r="UFW151" s="284"/>
      <c r="UFX151" s="284"/>
      <c r="UFY151" s="284"/>
      <c r="UFZ151" s="284"/>
      <c r="UGA151" s="284"/>
      <c r="UGB151" s="284"/>
      <c r="UGC151" s="284"/>
      <c r="UGD151" s="284"/>
      <c r="UGE151" s="284"/>
      <c r="UGF151" s="284"/>
      <c r="UGG151" s="284"/>
      <c r="UGH151" s="284"/>
      <c r="UGI151" s="284"/>
      <c r="UGJ151" s="284"/>
      <c r="UGK151" s="284"/>
      <c r="UGL151" s="284"/>
      <c r="UGM151" s="284"/>
      <c r="UGN151" s="284"/>
      <c r="UGO151" s="284"/>
      <c r="UGP151" s="284"/>
      <c r="UGQ151" s="284"/>
      <c r="UGR151" s="284"/>
      <c r="UGS151" s="284"/>
      <c r="UGT151" s="284"/>
      <c r="UGU151" s="284"/>
      <c r="UGV151" s="284"/>
      <c r="UGW151" s="284"/>
      <c r="UGX151" s="284"/>
      <c r="UGY151" s="284"/>
      <c r="UGZ151" s="284"/>
      <c r="UHA151" s="284"/>
      <c r="UHB151" s="284"/>
      <c r="UHC151" s="284"/>
      <c r="UHD151" s="284"/>
      <c r="UHE151" s="284"/>
      <c r="UHF151" s="284"/>
      <c r="UHG151" s="284"/>
      <c r="UHH151" s="284"/>
      <c r="UHI151" s="284"/>
      <c r="UHJ151" s="284"/>
      <c r="UHK151" s="284"/>
      <c r="UHL151" s="284"/>
      <c r="UHM151" s="284"/>
      <c r="UHN151" s="284"/>
      <c r="UHO151" s="284"/>
      <c r="UHP151" s="284"/>
      <c r="UHQ151" s="284"/>
      <c r="UHR151" s="284"/>
      <c r="UHS151" s="284"/>
      <c r="UHT151" s="284"/>
      <c r="UHU151" s="284"/>
      <c r="UHV151" s="284"/>
      <c r="UHW151" s="284"/>
      <c r="UHX151" s="284"/>
      <c r="UHY151" s="284"/>
      <c r="UHZ151" s="284"/>
      <c r="UIA151" s="284"/>
      <c r="UIB151" s="284"/>
      <c r="UIC151" s="284"/>
      <c r="UID151" s="284"/>
      <c r="UIE151" s="284"/>
      <c r="UIF151" s="284"/>
      <c r="UIG151" s="284"/>
      <c r="UIH151" s="284"/>
      <c r="UII151" s="284"/>
      <c r="UIJ151" s="284"/>
      <c r="UIK151" s="284"/>
      <c r="UIL151" s="284"/>
      <c r="UIM151" s="284"/>
      <c r="UIN151" s="284"/>
      <c r="UIO151" s="284"/>
      <c r="UIP151" s="284"/>
      <c r="UIQ151" s="284"/>
      <c r="UIR151" s="284"/>
      <c r="UIS151" s="284"/>
      <c r="UIT151" s="284"/>
      <c r="UIU151" s="284"/>
      <c r="UIV151" s="284"/>
      <c r="UIW151" s="284"/>
      <c r="UIX151" s="284"/>
      <c r="UIY151" s="284"/>
      <c r="UIZ151" s="284"/>
      <c r="UJA151" s="284"/>
      <c r="UJB151" s="284"/>
      <c r="UJC151" s="284"/>
      <c r="UJD151" s="284"/>
      <c r="UJE151" s="284"/>
      <c r="UJF151" s="284"/>
      <c r="UJG151" s="284"/>
      <c r="UJH151" s="284"/>
      <c r="UJI151" s="284"/>
      <c r="UJJ151" s="284"/>
      <c r="UJK151" s="284"/>
      <c r="UJL151" s="284"/>
      <c r="UJM151" s="284"/>
      <c r="UJN151" s="284"/>
      <c r="UJO151" s="284"/>
      <c r="UJP151" s="284"/>
      <c r="UJQ151" s="284"/>
      <c r="UJR151" s="284"/>
      <c r="UJS151" s="284"/>
      <c r="UJT151" s="284"/>
      <c r="UJU151" s="284"/>
      <c r="UJV151" s="284"/>
      <c r="UJW151" s="284"/>
      <c r="UJX151" s="284"/>
      <c r="UJY151" s="284"/>
      <c r="UJZ151" s="284"/>
      <c r="UKA151" s="284"/>
      <c r="UKB151" s="284"/>
      <c r="UKC151" s="284"/>
      <c r="UKD151" s="284"/>
      <c r="UKE151" s="284"/>
      <c r="UKF151" s="284"/>
      <c r="UKG151" s="284"/>
      <c r="UKH151" s="284"/>
      <c r="UKI151" s="284"/>
      <c r="UKJ151" s="284"/>
      <c r="UKK151" s="284"/>
      <c r="UKL151" s="284"/>
      <c r="UKM151" s="284"/>
      <c r="UKN151" s="284"/>
      <c r="UKO151" s="284"/>
      <c r="UKP151" s="284"/>
      <c r="UKQ151" s="284"/>
      <c r="UKR151" s="284"/>
      <c r="UKS151" s="284"/>
      <c r="UKT151" s="284"/>
      <c r="UKU151" s="284"/>
      <c r="UKV151" s="284"/>
      <c r="UKW151" s="284"/>
      <c r="UKX151" s="284"/>
      <c r="UKY151" s="284"/>
      <c r="UKZ151" s="284"/>
      <c r="ULA151" s="284"/>
      <c r="ULB151" s="284"/>
      <c r="ULC151" s="284"/>
      <c r="ULD151" s="284"/>
      <c r="ULE151" s="284"/>
      <c r="ULF151" s="284"/>
      <c r="ULG151" s="284"/>
      <c r="ULH151" s="284"/>
      <c r="ULI151" s="284"/>
      <c r="ULJ151" s="284"/>
      <c r="ULK151" s="284"/>
      <c r="ULL151" s="284"/>
      <c r="ULM151" s="284"/>
      <c r="ULN151" s="284"/>
      <c r="ULO151" s="284"/>
      <c r="ULP151" s="284"/>
      <c r="ULQ151" s="284"/>
      <c r="ULR151" s="284"/>
      <c r="ULS151" s="284"/>
      <c r="ULT151" s="284"/>
      <c r="ULU151" s="284"/>
      <c r="ULV151" s="284"/>
      <c r="ULW151" s="284"/>
      <c r="ULX151" s="284"/>
      <c r="ULY151" s="284"/>
      <c r="ULZ151" s="284"/>
      <c r="UMA151" s="284"/>
      <c r="UMB151" s="284"/>
      <c r="UMC151" s="284"/>
      <c r="UMD151" s="284"/>
      <c r="UME151" s="284"/>
      <c r="UMF151" s="284"/>
      <c r="UMG151" s="284"/>
      <c r="UMH151" s="284"/>
      <c r="UMI151" s="284"/>
      <c r="UMJ151" s="284"/>
      <c r="UMK151" s="284"/>
      <c r="UML151" s="284"/>
      <c r="UMM151" s="284"/>
      <c r="UMN151" s="284"/>
      <c r="UMO151" s="284"/>
      <c r="UMP151" s="284"/>
      <c r="UMQ151" s="284"/>
      <c r="UMR151" s="284"/>
      <c r="UMS151" s="284"/>
      <c r="UMT151" s="284"/>
      <c r="UMU151" s="284"/>
      <c r="UMV151" s="284"/>
      <c r="UMW151" s="284"/>
      <c r="UMX151" s="284"/>
      <c r="UMY151" s="284"/>
      <c r="UMZ151" s="284"/>
      <c r="UNA151" s="284"/>
      <c r="UNB151" s="284"/>
      <c r="UNC151" s="284"/>
      <c r="UND151" s="284"/>
      <c r="UNE151" s="284"/>
      <c r="UNF151" s="284"/>
      <c r="UNG151" s="284"/>
      <c r="UNH151" s="284"/>
      <c r="UNI151" s="284"/>
      <c r="UNJ151" s="284"/>
      <c r="UNK151" s="284"/>
      <c r="UNL151" s="284"/>
      <c r="UNM151" s="284"/>
      <c r="UNN151" s="284"/>
      <c r="UNO151" s="284"/>
      <c r="UNP151" s="284"/>
      <c r="UNQ151" s="284"/>
      <c r="UNR151" s="284"/>
      <c r="UNS151" s="284"/>
      <c r="UNT151" s="284"/>
      <c r="UNU151" s="284"/>
      <c r="UNV151" s="284"/>
      <c r="UNW151" s="284"/>
      <c r="UNX151" s="284"/>
      <c r="UNY151" s="284"/>
      <c r="UNZ151" s="284"/>
      <c r="UOA151" s="284"/>
      <c r="UOB151" s="284"/>
      <c r="UOC151" s="284"/>
      <c r="UOD151" s="284"/>
      <c r="UOE151" s="284"/>
      <c r="UOF151" s="284"/>
      <c r="UOG151" s="284"/>
      <c r="UOH151" s="284"/>
      <c r="UOI151" s="284"/>
      <c r="UOJ151" s="284"/>
      <c r="UOK151" s="284"/>
      <c r="UOL151" s="284"/>
      <c r="UOM151" s="284"/>
      <c r="UON151" s="284"/>
      <c r="UOO151" s="284"/>
      <c r="UOP151" s="284"/>
      <c r="UOQ151" s="284"/>
      <c r="UOR151" s="284"/>
      <c r="UOS151" s="284"/>
      <c r="UOT151" s="284"/>
      <c r="UOU151" s="284"/>
      <c r="UOV151" s="284"/>
      <c r="UOW151" s="284"/>
      <c r="UOX151" s="284"/>
      <c r="UOY151" s="284"/>
      <c r="UOZ151" s="284"/>
      <c r="UPA151" s="284"/>
      <c r="UPB151" s="284"/>
      <c r="UPC151" s="284"/>
      <c r="UPD151" s="284"/>
      <c r="UPE151" s="284"/>
      <c r="UPF151" s="284"/>
      <c r="UPG151" s="284"/>
      <c r="UPH151" s="284"/>
      <c r="UPI151" s="284"/>
      <c r="UPJ151" s="284"/>
      <c r="UPK151" s="284"/>
      <c r="UPL151" s="284"/>
      <c r="UPM151" s="284"/>
      <c r="UPN151" s="284"/>
      <c r="UPO151" s="284"/>
      <c r="UPP151" s="284"/>
      <c r="UPQ151" s="284"/>
      <c r="UPR151" s="284"/>
      <c r="UPS151" s="284"/>
      <c r="UPT151" s="284"/>
      <c r="UPU151" s="284"/>
      <c r="UPV151" s="284"/>
      <c r="UPW151" s="284"/>
      <c r="UPX151" s="284"/>
      <c r="UPY151" s="284"/>
      <c r="UPZ151" s="284"/>
      <c r="UQA151" s="284"/>
      <c r="UQB151" s="284"/>
      <c r="UQC151" s="284"/>
      <c r="UQD151" s="284"/>
      <c r="UQE151" s="284"/>
      <c r="UQF151" s="284"/>
      <c r="UQG151" s="284"/>
      <c r="UQH151" s="284"/>
      <c r="UQI151" s="284"/>
      <c r="UQJ151" s="284"/>
      <c r="UQK151" s="284"/>
      <c r="UQL151" s="284"/>
      <c r="UQM151" s="284"/>
      <c r="UQN151" s="284"/>
      <c r="UQO151" s="284"/>
      <c r="UQP151" s="284"/>
      <c r="UQQ151" s="284"/>
      <c r="UQR151" s="284"/>
      <c r="UQS151" s="284"/>
      <c r="UQT151" s="284"/>
      <c r="UQU151" s="284"/>
      <c r="UQV151" s="284"/>
      <c r="UQW151" s="284"/>
      <c r="UQX151" s="284"/>
      <c r="UQY151" s="284"/>
      <c r="UQZ151" s="284"/>
      <c r="URA151" s="284"/>
      <c r="URB151" s="284"/>
      <c r="URC151" s="284"/>
      <c r="URD151" s="284"/>
      <c r="URE151" s="284"/>
      <c r="URF151" s="284"/>
      <c r="URG151" s="284"/>
      <c r="URH151" s="284"/>
      <c r="URI151" s="284"/>
      <c r="URJ151" s="284"/>
      <c r="URK151" s="284"/>
      <c r="URL151" s="284"/>
      <c r="URM151" s="284"/>
      <c r="URN151" s="284"/>
      <c r="URO151" s="284"/>
      <c r="URP151" s="284"/>
      <c r="URQ151" s="284"/>
      <c r="URR151" s="284"/>
      <c r="URS151" s="284"/>
      <c r="URT151" s="284"/>
      <c r="URU151" s="284"/>
      <c r="URV151" s="284"/>
      <c r="URW151" s="284"/>
      <c r="URX151" s="284"/>
      <c r="URY151" s="284"/>
      <c r="URZ151" s="284"/>
      <c r="USA151" s="284"/>
      <c r="USB151" s="284"/>
      <c r="USC151" s="284"/>
      <c r="USD151" s="284"/>
      <c r="USE151" s="284"/>
      <c r="USF151" s="284"/>
      <c r="USG151" s="284"/>
      <c r="USH151" s="284"/>
      <c r="USI151" s="284"/>
      <c r="USJ151" s="284"/>
      <c r="USK151" s="284"/>
      <c r="USL151" s="284"/>
      <c r="USM151" s="284"/>
      <c r="USN151" s="284"/>
      <c r="USO151" s="284"/>
      <c r="USP151" s="284"/>
      <c r="USQ151" s="284"/>
      <c r="USR151" s="284"/>
      <c r="USS151" s="284"/>
      <c r="UST151" s="284"/>
      <c r="USU151" s="284"/>
      <c r="USV151" s="284"/>
      <c r="USW151" s="284"/>
      <c r="USX151" s="284"/>
      <c r="USY151" s="284"/>
      <c r="USZ151" s="284"/>
      <c r="UTA151" s="284"/>
      <c r="UTB151" s="284"/>
      <c r="UTC151" s="284"/>
      <c r="UTD151" s="284"/>
      <c r="UTE151" s="284"/>
      <c r="UTF151" s="284"/>
      <c r="UTG151" s="284"/>
      <c r="UTH151" s="284"/>
      <c r="UTI151" s="284"/>
      <c r="UTJ151" s="284"/>
      <c r="UTK151" s="284"/>
      <c r="UTL151" s="284"/>
      <c r="UTM151" s="284"/>
      <c r="UTN151" s="284"/>
      <c r="UTO151" s="284"/>
      <c r="UTP151" s="284"/>
      <c r="UTQ151" s="284"/>
      <c r="UTR151" s="284"/>
      <c r="UTS151" s="284"/>
      <c r="UTT151" s="284"/>
      <c r="UTU151" s="284"/>
      <c r="UTV151" s="284"/>
      <c r="UTW151" s="284"/>
      <c r="UTX151" s="284"/>
      <c r="UTY151" s="284"/>
      <c r="UTZ151" s="284"/>
      <c r="UUA151" s="284"/>
      <c r="UUB151" s="284"/>
      <c r="UUC151" s="284"/>
      <c r="UUD151" s="284"/>
      <c r="UUE151" s="284"/>
      <c r="UUF151" s="284"/>
      <c r="UUG151" s="284"/>
      <c r="UUH151" s="284"/>
      <c r="UUI151" s="284"/>
      <c r="UUJ151" s="284"/>
      <c r="UUK151" s="284"/>
      <c r="UUL151" s="284"/>
      <c r="UUM151" s="284"/>
      <c r="UUN151" s="284"/>
      <c r="UUO151" s="284"/>
      <c r="UUP151" s="284"/>
      <c r="UUQ151" s="284"/>
      <c r="UUR151" s="284"/>
      <c r="UUS151" s="284"/>
      <c r="UUT151" s="284"/>
      <c r="UUU151" s="284"/>
      <c r="UUV151" s="284"/>
      <c r="UUW151" s="284"/>
      <c r="UUX151" s="284"/>
      <c r="UUY151" s="284"/>
      <c r="UUZ151" s="284"/>
      <c r="UVA151" s="284"/>
      <c r="UVB151" s="284"/>
      <c r="UVC151" s="284"/>
      <c r="UVD151" s="284"/>
      <c r="UVE151" s="284"/>
      <c r="UVF151" s="284"/>
      <c r="UVG151" s="284"/>
      <c r="UVH151" s="284"/>
      <c r="UVI151" s="284"/>
      <c r="UVJ151" s="284"/>
      <c r="UVK151" s="284"/>
      <c r="UVL151" s="284"/>
      <c r="UVM151" s="284"/>
      <c r="UVN151" s="284"/>
      <c r="UVO151" s="284"/>
      <c r="UVP151" s="284"/>
      <c r="UVQ151" s="284"/>
      <c r="UVR151" s="284"/>
      <c r="UVS151" s="284"/>
      <c r="UVT151" s="284"/>
      <c r="UVU151" s="284"/>
      <c r="UVV151" s="284"/>
      <c r="UVW151" s="284"/>
      <c r="UVX151" s="284"/>
      <c r="UVY151" s="284"/>
      <c r="UVZ151" s="284"/>
      <c r="UWA151" s="284"/>
      <c r="UWB151" s="284"/>
      <c r="UWC151" s="284"/>
      <c r="UWD151" s="284"/>
      <c r="UWE151" s="284"/>
      <c r="UWF151" s="284"/>
      <c r="UWG151" s="284"/>
      <c r="UWH151" s="284"/>
      <c r="UWI151" s="284"/>
      <c r="UWJ151" s="284"/>
      <c r="UWK151" s="284"/>
      <c r="UWL151" s="284"/>
      <c r="UWM151" s="284"/>
      <c r="UWN151" s="284"/>
      <c r="UWO151" s="284"/>
      <c r="UWP151" s="284"/>
      <c r="UWQ151" s="284"/>
      <c r="UWR151" s="284"/>
      <c r="UWS151" s="284"/>
      <c r="UWT151" s="284"/>
      <c r="UWU151" s="284"/>
      <c r="UWV151" s="284"/>
      <c r="UWW151" s="284"/>
      <c r="UWX151" s="284"/>
      <c r="UWY151" s="284"/>
      <c r="UWZ151" s="284"/>
      <c r="UXA151" s="284"/>
      <c r="UXB151" s="284"/>
      <c r="UXC151" s="284"/>
      <c r="UXD151" s="284"/>
      <c r="UXE151" s="284"/>
      <c r="UXF151" s="284"/>
      <c r="UXG151" s="284"/>
      <c r="UXH151" s="284"/>
      <c r="UXI151" s="284"/>
      <c r="UXJ151" s="284"/>
      <c r="UXK151" s="284"/>
      <c r="UXL151" s="284"/>
      <c r="UXM151" s="284"/>
      <c r="UXN151" s="284"/>
      <c r="UXO151" s="284"/>
      <c r="UXP151" s="284"/>
      <c r="UXQ151" s="284"/>
      <c r="UXR151" s="284"/>
      <c r="UXS151" s="284"/>
      <c r="UXT151" s="284"/>
      <c r="UXU151" s="284"/>
      <c r="UXV151" s="284"/>
      <c r="UXW151" s="284"/>
      <c r="UXX151" s="284"/>
      <c r="UXY151" s="284"/>
      <c r="UXZ151" s="284"/>
      <c r="UYA151" s="284"/>
      <c r="UYB151" s="284"/>
      <c r="UYC151" s="284"/>
      <c r="UYD151" s="284"/>
      <c r="UYE151" s="284"/>
      <c r="UYF151" s="284"/>
      <c r="UYG151" s="284"/>
      <c r="UYH151" s="284"/>
      <c r="UYI151" s="284"/>
      <c r="UYJ151" s="284"/>
      <c r="UYK151" s="284"/>
      <c r="UYL151" s="284"/>
      <c r="UYM151" s="284"/>
      <c r="UYN151" s="284"/>
      <c r="UYO151" s="284"/>
      <c r="UYP151" s="284"/>
      <c r="UYQ151" s="284"/>
      <c r="UYR151" s="284"/>
      <c r="UYS151" s="284"/>
      <c r="UYT151" s="284"/>
      <c r="UYU151" s="284"/>
      <c r="UYV151" s="284"/>
      <c r="UYW151" s="284"/>
      <c r="UYX151" s="284"/>
      <c r="UYY151" s="284"/>
      <c r="UYZ151" s="284"/>
      <c r="UZA151" s="284"/>
      <c r="UZB151" s="284"/>
      <c r="UZC151" s="284"/>
      <c r="UZD151" s="284"/>
      <c r="UZE151" s="284"/>
      <c r="UZF151" s="284"/>
      <c r="UZG151" s="284"/>
      <c r="UZH151" s="284"/>
      <c r="UZI151" s="284"/>
      <c r="UZJ151" s="284"/>
      <c r="UZK151" s="284"/>
      <c r="UZL151" s="284"/>
      <c r="UZM151" s="284"/>
      <c r="UZN151" s="284"/>
      <c r="UZO151" s="284"/>
      <c r="UZP151" s="284"/>
      <c r="UZQ151" s="284"/>
      <c r="UZR151" s="284"/>
      <c r="UZS151" s="284"/>
      <c r="UZT151" s="284"/>
      <c r="UZU151" s="284"/>
      <c r="UZV151" s="284"/>
      <c r="UZW151" s="284"/>
      <c r="UZX151" s="284"/>
      <c r="UZY151" s="284"/>
      <c r="UZZ151" s="284"/>
      <c r="VAA151" s="284"/>
      <c r="VAB151" s="284"/>
      <c r="VAC151" s="284"/>
      <c r="VAD151" s="284"/>
      <c r="VAE151" s="284"/>
      <c r="VAF151" s="284"/>
      <c r="VAG151" s="284"/>
      <c r="VAH151" s="284"/>
      <c r="VAI151" s="284"/>
      <c r="VAJ151" s="284"/>
      <c r="VAK151" s="284"/>
      <c r="VAL151" s="284"/>
      <c r="VAM151" s="284"/>
      <c r="VAN151" s="284"/>
      <c r="VAO151" s="284"/>
      <c r="VAP151" s="284"/>
      <c r="VAQ151" s="284"/>
      <c r="VAR151" s="284"/>
      <c r="VAS151" s="284"/>
      <c r="VAT151" s="284"/>
      <c r="VAU151" s="284"/>
      <c r="VAV151" s="284"/>
      <c r="VAW151" s="284"/>
      <c r="VAX151" s="284"/>
      <c r="VAY151" s="284"/>
      <c r="VAZ151" s="284"/>
      <c r="VBA151" s="284"/>
      <c r="VBB151" s="284"/>
      <c r="VBC151" s="284"/>
      <c r="VBD151" s="284"/>
      <c r="VBE151" s="284"/>
      <c r="VBF151" s="284"/>
      <c r="VBG151" s="284"/>
      <c r="VBH151" s="284"/>
      <c r="VBI151" s="284"/>
      <c r="VBJ151" s="284"/>
      <c r="VBK151" s="284"/>
      <c r="VBL151" s="284"/>
      <c r="VBM151" s="284"/>
      <c r="VBN151" s="284"/>
      <c r="VBO151" s="284"/>
      <c r="VBP151" s="284"/>
      <c r="VBQ151" s="284"/>
      <c r="VBR151" s="284"/>
      <c r="VBS151" s="284"/>
      <c r="VBT151" s="284"/>
      <c r="VBU151" s="284"/>
      <c r="VBV151" s="284"/>
      <c r="VBW151" s="284"/>
      <c r="VBX151" s="284"/>
      <c r="VBY151" s="284"/>
      <c r="VBZ151" s="284"/>
      <c r="VCA151" s="284"/>
      <c r="VCB151" s="284"/>
      <c r="VCC151" s="284"/>
      <c r="VCD151" s="284"/>
      <c r="VCE151" s="284"/>
      <c r="VCF151" s="284"/>
      <c r="VCG151" s="284"/>
      <c r="VCH151" s="284"/>
      <c r="VCI151" s="284"/>
      <c r="VCJ151" s="284"/>
      <c r="VCK151" s="284"/>
      <c r="VCL151" s="284"/>
      <c r="VCM151" s="284"/>
      <c r="VCN151" s="284"/>
      <c r="VCO151" s="284"/>
      <c r="VCP151" s="284"/>
      <c r="VCQ151" s="284"/>
      <c r="VCR151" s="284"/>
      <c r="VCS151" s="284"/>
      <c r="VCT151" s="284"/>
      <c r="VCU151" s="284"/>
      <c r="VCV151" s="284"/>
      <c r="VCW151" s="284"/>
      <c r="VCX151" s="284"/>
      <c r="VCY151" s="284"/>
      <c r="VCZ151" s="284"/>
      <c r="VDA151" s="284"/>
      <c r="VDB151" s="284"/>
      <c r="VDC151" s="284"/>
      <c r="VDD151" s="284"/>
      <c r="VDE151" s="284"/>
      <c r="VDF151" s="284"/>
      <c r="VDG151" s="284"/>
      <c r="VDH151" s="284"/>
      <c r="VDI151" s="284"/>
      <c r="VDJ151" s="284"/>
      <c r="VDK151" s="284"/>
      <c r="VDL151" s="284"/>
      <c r="VDM151" s="284"/>
      <c r="VDN151" s="284"/>
      <c r="VDO151" s="284"/>
      <c r="VDP151" s="284"/>
      <c r="VDQ151" s="284"/>
      <c r="VDR151" s="284"/>
      <c r="VDS151" s="284"/>
      <c r="VDT151" s="284"/>
      <c r="VDU151" s="284"/>
      <c r="VDV151" s="284"/>
      <c r="VDW151" s="284"/>
      <c r="VDX151" s="284"/>
      <c r="VDY151" s="284"/>
      <c r="VDZ151" s="284"/>
      <c r="VEA151" s="284"/>
      <c r="VEB151" s="284"/>
      <c r="VEC151" s="284"/>
      <c r="VED151" s="284"/>
      <c r="VEE151" s="284"/>
      <c r="VEF151" s="284"/>
      <c r="VEG151" s="284"/>
      <c r="VEH151" s="284"/>
      <c r="VEI151" s="284"/>
      <c r="VEJ151" s="284"/>
      <c r="VEK151" s="284"/>
      <c r="VEL151" s="284"/>
      <c r="VEM151" s="284"/>
      <c r="VEN151" s="284"/>
      <c r="VEO151" s="284"/>
      <c r="VEP151" s="284"/>
      <c r="VEQ151" s="284"/>
      <c r="VER151" s="284"/>
      <c r="VES151" s="284"/>
      <c r="VET151" s="284"/>
      <c r="VEU151" s="284"/>
      <c r="VEV151" s="284"/>
      <c r="VEW151" s="284"/>
      <c r="VEX151" s="284"/>
      <c r="VEY151" s="284"/>
      <c r="VEZ151" s="284"/>
      <c r="VFA151" s="284"/>
      <c r="VFB151" s="284"/>
      <c r="VFC151" s="284"/>
      <c r="VFD151" s="284"/>
      <c r="VFE151" s="284"/>
      <c r="VFF151" s="284"/>
      <c r="VFG151" s="284"/>
      <c r="VFH151" s="284"/>
      <c r="VFI151" s="284"/>
      <c r="VFJ151" s="284"/>
      <c r="VFK151" s="284"/>
      <c r="VFL151" s="284"/>
      <c r="VFM151" s="284"/>
      <c r="VFN151" s="284"/>
      <c r="VFO151" s="284"/>
      <c r="VFP151" s="284"/>
      <c r="VFQ151" s="284"/>
      <c r="VFR151" s="284"/>
      <c r="VFS151" s="284"/>
      <c r="VFT151" s="284"/>
      <c r="VFU151" s="284"/>
      <c r="VFV151" s="284"/>
      <c r="VFW151" s="284"/>
      <c r="VFX151" s="284"/>
      <c r="VFY151" s="284"/>
      <c r="VFZ151" s="284"/>
      <c r="VGA151" s="284"/>
      <c r="VGB151" s="284"/>
      <c r="VGC151" s="284"/>
      <c r="VGD151" s="284"/>
      <c r="VGE151" s="284"/>
      <c r="VGF151" s="284"/>
      <c r="VGG151" s="284"/>
      <c r="VGH151" s="284"/>
      <c r="VGI151" s="284"/>
      <c r="VGJ151" s="284"/>
      <c r="VGK151" s="284"/>
      <c r="VGL151" s="284"/>
      <c r="VGM151" s="284"/>
      <c r="VGN151" s="284"/>
      <c r="VGO151" s="284"/>
      <c r="VGP151" s="284"/>
      <c r="VGQ151" s="284"/>
      <c r="VGR151" s="284"/>
      <c r="VGS151" s="284"/>
      <c r="VGT151" s="284"/>
      <c r="VGU151" s="284"/>
      <c r="VGV151" s="284"/>
      <c r="VGW151" s="284"/>
      <c r="VGX151" s="284"/>
      <c r="VGY151" s="284"/>
      <c r="VGZ151" s="284"/>
      <c r="VHA151" s="284"/>
      <c r="VHB151" s="284"/>
      <c r="VHC151" s="284"/>
      <c r="VHD151" s="284"/>
      <c r="VHE151" s="284"/>
      <c r="VHF151" s="284"/>
      <c r="VHG151" s="284"/>
      <c r="VHH151" s="284"/>
      <c r="VHI151" s="284"/>
      <c r="VHJ151" s="284"/>
      <c r="VHK151" s="284"/>
      <c r="VHL151" s="284"/>
      <c r="VHM151" s="284"/>
      <c r="VHN151" s="284"/>
      <c r="VHO151" s="284"/>
      <c r="VHP151" s="284"/>
      <c r="VHQ151" s="284"/>
      <c r="VHR151" s="284"/>
      <c r="VHS151" s="284"/>
      <c r="VHT151" s="284"/>
      <c r="VHU151" s="284"/>
      <c r="VHV151" s="284"/>
      <c r="VHW151" s="284"/>
      <c r="VHX151" s="284"/>
      <c r="VHY151" s="284"/>
      <c r="VHZ151" s="284"/>
      <c r="VIA151" s="284"/>
      <c r="VIB151" s="284"/>
      <c r="VIC151" s="284"/>
      <c r="VID151" s="284"/>
      <c r="VIE151" s="284"/>
      <c r="VIF151" s="284"/>
      <c r="VIG151" s="284"/>
      <c r="VIH151" s="284"/>
      <c r="VII151" s="284"/>
      <c r="VIJ151" s="284"/>
      <c r="VIK151" s="284"/>
      <c r="VIL151" s="284"/>
      <c r="VIM151" s="284"/>
      <c r="VIN151" s="284"/>
      <c r="VIO151" s="284"/>
      <c r="VIP151" s="284"/>
      <c r="VIQ151" s="284"/>
      <c r="VIR151" s="284"/>
      <c r="VIS151" s="284"/>
      <c r="VIT151" s="284"/>
      <c r="VIU151" s="284"/>
      <c r="VIV151" s="284"/>
      <c r="VIW151" s="284"/>
      <c r="VIX151" s="284"/>
      <c r="VIY151" s="284"/>
      <c r="VIZ151" s="284"/>
      <c r="VJA151" s="284"/>
      <c r="VJB151" s="284"/>
      <c r="VJC151" s="284"/>
      <c r="VJD151" s="284"/>
      <c r="VJE151" s="284"/>
      <c r="VJF151" s="284"/>
      <c r="VJG151" s="284"/>
      <c r="VJH151" s="284"/>
      <c r="VJI151" s="284"/>
      <c r="VJJ151" s="284"/>
      <c r="VJK151" s="284"/>
      <c r="VJL151" s="284"/>
      <c r="VJM151" s="284"/>
      <c r="VJN151" s="284"/>
      <c r="VJO151" s="284"/>
      <c r="VJP151" s="284"/>
      <c r="VJQ151" s="284"/>
      <c r="VJR151" s="284"/>
      <c r="VJS151" s="284"/>
      <c r="VJT151" s="284"/>
      <c r="VJU151" s="284"/>
      <c r="VJV151" s="284"/>
      <c r="VJW151" s="284"/>
      <c r="VJX151" s="284"/>
      <c r="VJY151" s="284"/>
      <c r="VJZ151" s="284"/>
      <c r="VKA151" s="284"/>
      <c r="VKB151" s="284"/>
      <c r="VKC151" s="284"/>
      <c r="VKD151" s="284"/>
      <c r="VKE151" s="284"/>
      <c r="VKF151" s="284"/>
      <c r="VKG151" s="284"/>
      <c r="VKH151" s="284"/>
      <c r="VKI151" s="284"/>
      <c r="VKJ151" s="284"/>
      <c r="VKK151" s="284"/>
      <c r="VKL151" s="284"/>
      <c r="VKM151" s="284"/>
      <c r="VKN151" s="284"/>
      <c r="VKO151" s="284"/>
      <c r="VKP151" s="284"/>
      <c r="VKQ151" s="284"/>
      <c r="VKR151" s="284"/>
      <c r="VKS151" s="284"/>
      <c r="VKT151" s="284"/>
      <c r="VKU151" s="284"/>
      <c r="VKV151" s="284"/>
      <c r="VKW151" s="284"/>
      <c r="VKX151" s="284"/>
      <c r="VKY151" s="284"/>
      <c r="VKZ151" s="284"/>
      <c r="VLA151" s="284"/>
      <c r="VLB151" s="284"/>
      <c r="VLC151" s="284"/>
      <c r="VLD151" s="284"/>
      <c r="VLE151" s="284"/>
      <c r="VLF151" s="284"/>
      <c r="VLG151" s="284"/>
      <c r="VLH151" s="284"/>
      <c r="VLI151" s="284"/>
      <c r="VLJ151" s="284"/>
      <c r="VLK151" s="284"/>
      <c r="VLL151" s="284"/>
      <c r="VLM151" s="284"/>
      <c r="VLN151" s="284"/>
      <c r="VLO151" s="284"/>
      <c r="VLP151" s="284"/>
      <c r="VLQ151" s="284"/>
      <c r="VLR151" s="284"/>
      <c r="VLS151" s="284"/>
      <c r="VLT151" s="284"/>
      <c r="VLU151" s="284"/>
      <c r="VLV151" s="284"/>
      <c r="VLW151" s="284"/>
      <c r="VLX151" s="284"/>
      <c r="VLY151" s="284"/>
      <c r="VLZ151" s="284"/>
      <c r="VMA151" s="284"/>
      <c r="VMB151" s="284"/>
      <c r="VMC151" s="284"/>
      <c r="VMD151" s="284"/>
      <c r="VME151" s="284"/>
      <c r="VMF151" s="284"/>
      <c r="VMG151" s="284"/>
      <c r="VMH151" s="284"/>
      <c r="VMI151" s="284"/>
      <c r="VMJ151" s="284"/>
      <c r="VMK151" s="284"/>
      <c r="VML151" s="284"/>
      <c r="VMM151" s="284"/>
      <c r="VMN151" s="284"/>
      <c r="VMO151" s="284"/>
      <c r="VMP151" s="284"/>
      <c r="VMQ151" s="284"/>
      <c r="VMR151" s="284"/>
      <c r="VMS151" s="284"/>
      <c r="VMT151" s="284"/>
      <c r="VMU151" s="284"/>
      <c r="VMV151" s="284"/>
      <c r="VMW151" s="284"/>
      <c r="VMX151" s="284"/>
      <c r="VMY151" s="284"/>
      <c r="VMZ151" s="284"/>
      <c r="VNA151" s="284"/>
      <c r="VNB151" s="284"/>
      <c r="VNC151" s="284"/>
      <c r="VND151" s="284"/>
      <c r="VNE151" s="284"/>
      <c r="VNF151" s="284"/>
      <c r="VNG151" s="284"/>
      <c r="VNH151" s="284"/>
      <c r="VNI151" s="284"/>
      <c r="VNJ151" s="284"/>
      <c r="VNK151" s="284"/>
      <c r="VNL151" s="284"/>
      <c r="VNM151" s="284"/>
      <c r="VNN151" s="284"/>
      <c r="VNO151" s="284"/>
      <c r="VNP151" s="284"/>
      <c r="VNQ151" s="284"/>
      <c r="VNR151" s="284"/>
      <c r="VNS151" s="284"/>
      <c r="VNT151" s="284"/>
      <c r="VNU151" s="284"/>
      <c r="VNV151" s="284"/>
      <c r="VNW151" s="284"/>
      <c r="VNX151" s="284"/>
      <c r="VNY151" s="284"/>
      <c r="VNZ151" s="284"/>
      <c r="VOA151" s="284"/>
      <c r="VOB151" s="284"/>
      <c r="VOC151" s="284"/>
      <c r="VOD151" s="284"/>
      <c r="VOE151" s="284"/>
      <c r="VOF151" s="284"/>
      <c r="VOG151" s="284"/>
      <c r="VOH151" s="284"/>
      <c r="VOI151" s="284"/>
      <c r="VOJ151" s="284"/>
      <c r="VOK151" s="284"/>
      <c r="VOL151" s="284"/>
      <c r="VOM151" s="284"/>
      <c r="VON151" s="284"/>
      <c r="VOO151" s="284"/>
      <c r="VOP151" s="284"/>
      <c r="VOQ151" s="284"/>
      <c r="VOR151" s="284"/>
      <c r="VOS151" s="284"/>
      <c r="VOT151" s="284"/>
      <c r="VOU151" s="284"/>
      <c r="VOV151" s="284"/>
      <c r="VOW151" s="284"/>
      <c r="VOX151" s="284"/>
      <c r="VOY151" s="284"/>
      <c r="VOZ151" s="284"/>
      <c r="VPA151" s="284"/>
      <c r="VPB151" s="284"/>
      <c r="VPC151" s="284"/>
      <c r="VPD151" s="284"/>
      <c r="VPE151" s="284"/>
      <c r="VPF151" s="284"/>
      <c r="VPG151" s="284"/>
      <c r="VPH151" s="284"/>
      <c r="VPI151" s="284"/>
      <c r="VPJ151" s="284"/>
      <c r="VPK151" s="284"/>
      <c r="VPL151" s="284"/>
      <c r="VPM151" s="284"/>
      <c r="VPN151" s="284"/>
      <c r="VPO151" s="284"/>
      <c r="VPP151" s="284"/>
      <c r="VPQ151" s="284"/>
      <c r="VPR151" s="284"/>
      <c r="VPS151" s="284"/>
      <c r="VPT151" s="284"/>
      <c r="VPU151" s="284"/>
      <c r="VPV151" s="284"/>
      <c r="VPW151" s="284"/>
      <c r="VPX151" s="284"/>
      <c r="VPY151" s="284"/>
      <c r="VPZ151" s="284"/>
      <c r="VQA151" s="284"/>
      <c r="VQB151" s="284"/>
      <c r="VQC151" s="284"/>
      <c r="VQD151" s="284"/>
      <c r="VQE151" s="284"/>
      <c r="VQF151" s="284"/>
      <c r="VQG151" s="284"/>
      <c r="VQH151" s="284"/>
      <c r="VQI151" s="284"/>
      <c r="VQJ151" s="284"/>
      <c r="VQK151" s="284"/>
      <c r="VQL151" s="284"/>
      <c r="VQM151" s="284"/>
      <c r="VQN151" s="284"/>
      <c r="VQO151" s="284"/>
      <c r="VQP151" s="284"/>
      <c r="VQQ151" s="284"/>
      <c r="VQR151" s="284"/>
      <c r="VQS151" s="284"/>
      <c r="VQT151" s="284"/>
      <c r="VQU151" s="284"/>
      <c r="VQV151" s="284"/>
      <c r="VQW151" s="284"/>
      <c r="VQX151" s="284"/>
      <c r="VQY151" s="284"/>
      <c r="VQZ151" s="284"/>
      <c r="VRA151" s="284"/>
      <c r="VRB151" s="284"/>
      <c r="VRC151" s="284"/>
      <c r="VRD151" s="284"/>
      <c r="VRE151" s="284"/>
      <c r="VRF151" s="284"/>
      <c r="VRG151" s="284"/>
      <c r="VRH151" s="284"/>
      <c r="VRI151" s="284"/>
      <c r="VRJ151" s="284"/>
      <c r="VRK151" s="284"/>
      <c r="VRL151" s="284"/>
      <c r="VRM151" s="284"/>
      <c r="VRN151" s="284"/>
      <c r="VRO151" s="284"/>
      <c r="VRP151" s="284"/>
      <c r="VRQ151" s="284"/>
      <c r="VRR151" s="284"/>
      <c r="VRS151" s="284"/>
      <c r="VRT151" s="284"/>
      <c r="VRU151" s="284"/>
      <c r="VRV151" s="284"/>
      <c r="VRW151" s="284"/>
      <c r="VRX151" s="284"/>
      <c r="VRY151" s="284"/>
      <c r="VRZ151" s="284"/>
      <c r="VSA151" s="284"/>
      <c r="VSB151" s="284"/>
      <c r="VSC151" s="284"/>
      <c r="VSD151" s="284"/>
      <c r="VSE151" s="284"/>
      <c r="VSF151" s="284"/>
      <c r="VSG151" s="284"/>
      <c r="VSH151" s="284"/>
      <c r="VSI151" s="284"/>
      <c r="VSJ151" s="284"/>
      <c r="VSK151" s="284"/>
      <c r="VSL151" s="284"/>
      <c r="VSM151" s="284"/>
      <c r="VSN151" s="284"/>
      <c r="VSO151" s="284"/>
      <c r="VSP151" s="284"/>
      <c r="VSQ151" s="284"/>
      <c r="VSR151" s="284"/>
      <c r="VSS151" s="284"/>
      <c r="VST151" s="284"/>
      <c r="VSU151" s="284"/>
      <c r="VSV151" s="284"/>
      <c r="VSW151" s="284"/>
      <c r="VSX151" s="284"/>
      <c r="VSY151" s="284"/>
      <c r="VSZ151" s="284"/>
      <c r="VTA151" s="284"/>
      <c r="VTB151" s="284"/>
      <c r="VTC151" s="284"/>
      <c r="VTD151" s="284"/>
      <c r="VTE151" s="284"/>
      <c r="VTF151" s="284"/>
      <c r="VTG151" s="284"/>
      <c r="VTH151" s="284"/>
      <c r="VTI151" s="284"/>
      <c r="VTJ151" s="284"/>
      <c r="VTK151" s="284"/>
      <c r="VTL151" s="284"/>
      <c r="VTM151" s="284"/>
      <c r="VTN151" s="284"/>
      <c r="VTO151" s="284"/>
      <c r="VTP151" s="284"/>
      <c r="VTQ151" s="284"/>
      <c r="VTR151" s="284"/>
      <c r="VTS151" s="284"/>
      <c r="VTT151" s="284"/>
      <c r="VTU151" s="284"/>
      <c r="VTV151" s="284"/>
      <c r="VTW151" s="284"/>
      <c r="VTX151" s="284"/>
      <c r="VTY151" s="284"/>
      <c r="VTZ151" s="284"/>
      <c r="VUA151" s="284"/>
      <c r="VUB151" s="284"/>
      <c r="VUC151" s="284"/>
      <c r="VUD151" s="284"/>
      <c r="VUE151" s="284"/>
      <c r="VUF151" s="284"/>
      <c r="VUG151" s="284"/>
      <c r="VUH151" s="284"/>
      <c r="VUI151" s="284"/>
      <c r="VUJ151" s="284"/>
      <c r="VUK151" s="284"/>
      <c r="VUL151" s="284"/>
      <c r="VUM151" s="284"/>
      <c r="VUN151" s="284"/>
      <c r="VUO151" s="284"/>
      <c r="VUP151" s="284"/>
      <c r="VUQ151" s="284"/>
      <c r="VUR151" s="284"/>
      <c r="VUS151" s="284"/>
      <c r="VUT151" s="284"/>
      <c r="VUU151" s="284"/>
      <c r="VUV151" s="284"/>
      <c r="VUW151" s="284"/>
      <c r="VUX151" s="284"/>
      <c r="VUY151" s="284"/>
      <c r="VUZ151" s="284"/>
      <c r="VVA151" s="284"/>
      <c r="VVB151" s="284"/>
      <c r="VVC151" s="284"/>
      <c r="VVD151" s="284"/>
      <c r="VVE151" s="284"/>
      <c r="VVF151" s="284"/>
      <c r="VVG151" s="284"/>
      <c r="VVH151" s="284"/>
      <c r="VVI151" s="284"/>
      <c r="VVJ151" s="284"/>
      <c r="VVK151" s="284"/>
      <c r="VVL151" s="284"/>
      <c r="VVM151" s="284"/>
      <c r="VVN151" s="284"/>
      <c r="VVO151" s="284"/>
      <c r="VVP151" s="284"/>
      <c r="VVQ151" s="284"/>
      <c r="VVR151" s="284"/>
      <c r="VVS151" s="284"/>
      <c r="VVT151" s="284"/>
      <c r="VVU151" s="284"/>
      <c r="VVV151" s="284"/>
      <c r="VVW151" s="284"/>
      <c r="VVX151" s="284"/>
      <c r="VVY151" s="284"/>
      <c r="VVZ151" s="284"/>
      <c r="VWA151" s="284"/>
      <c r="VWB151" s="284"/>
      <c r="VWC151" s="284"/>
      <c r="VWD151" s="284"/>
      <c r="VWE151" s="284"/>
      <c r="VWF151" s="284"/>
      <c r="VWG151" s="284"/>
      <c r="VWH151" s="284"/>
      <c r="VWI151" s="284"/>
      <c r="VWJ151" s="284"/>
      <c r="VWK151" s="284"/>
      <c r="VWL151" s="284"/>
      <c r="VWM151" s="284"/>
      <c r="VWN151" s="284"/>
      <c r="VWO151" s="284"/>
      <c r="VWP151" s="284"/>
      <c r="VWQ151" s="284"/>
      <c r="VWR151" s="284"/>
      <c r="VWS151" s="284"/>
      <c r="VWT151" s="284"/>
      <c r="VWU151" s="284"/>
      <c r="VWV151" s="284"/>
      <c r="VWW151" s="284"/>
      <c r="VWX151" s="284"/>
      <c r="VWY151" s="284"/>
      <c r="VWZ151" s="284"/>
      <c r="VXA151" s="284"/>
      <c r="VXB151" s="284"/>
      <c r="VXC151" s="284"/>
      <c r="VXD151" s="284"/>
      <c r="VXE151" s="284"/>
      <c r="VXF151" s="284"/>
      <c r="VXG151" s="284"/>
      <c r="VXH151" s="284"/>
      <c r="VXI151" s="284"/>
      <c r="VXJ151" s="284"/>
      <c r="VXK151" s="284"/>
      <c r="VXL151" s="284"/>
      <c r="VXM151" s="284"/>
      <c r="VXN151" s="284"/>
      <c r="VXO151" s="284"/>
      <c r="VXP151" s="284"/>
      <c r="VXQ151" s="284"/>
      <c r="VXR151" s="284"/>
      <c r="VXS151" s="284"/>
      <c r="VXT151" s="284"/>
      <c r="VXU151" s="284"/>
      <c r="VXV151" s="284"/>
      <c r="VXW151" s="284"/>
      <c r="VXX151" s="284"/>
      <c r="VXY151" s="284"/>
      <c r="VXZ151" s="284"/>
      <c r="VYA151" s="284"/>
      <c r="VYB151" s="284"/>
      <c r="VYC151" s="284"/>
      <c r="VYD151" s="284"/>
      <c r="VYE151" s="284"/>
      <c r="VYF151" s="284"/>
      <c r="VYG151" s="284"/>
      <c r="VYH151" s="284"/>
      <c r="VYI151" s="284"/>
      <c r="VYJ151" s="284"/>
      <c r="VYK151" s="284"/>
      <c r="VYL151" s="284"/>
      <c r="VYM151" s="284"/>
      <c r="VYN151" s="284"/>
      <c r="VYO151" s="284"/>
      <c r="VYP151" s="284"/>
      <c r="VYQ151" s="284"/>
      <c r="VYR151" s="284"/>
      <c r="VYS151" s="284"/>
      <c r="VYT151" s="284"/>
      <c r="VYU151" s="284"/>
      <c r="VYV151" s="284"/>
      <c r="VYW151" s="284"/>
      <c r="VYX151" s="284"/>
      <c r="VYY151" s="284"/>
      <c r="VYZ151" s="284"/>
      <c r="VZA151" s="284"/>
      <c r="VZB151" s="284"/>
      <c r="VZC151" s="284"/>
      <c r="VZD151" s="284"/>
      <c r="VZE151" s="284"/>
      <c r="VZF151" s="284"/>
      <c r="VZG151" s="284"/>
      <c r="VZH151" s="284"/>
      <c r="VZI151" s="284"/>
      <c r="VZJ151" s="284"/>
      <c r="VZK151" s="284"/>
      <c r="VZL151" s="284"/>
      <c r="VZM151" s="284"/>
      <c r="VZN151" s="284"/>
      <c r="VZO151" s="284"/>
      <c r="VZP151" s="284"/>
      <c r="VZQ151" s="284"/>
      <c r="VZR151" s="284"/>
      <c r="VZS151" s="284"/>
      <c r="VZT151" s="284"/>
      <c r="VZU151" s="284"/>
      <c r="VZV151" s="284"/>
      <c r="VZW151" s="284"/>
      <c r="VZX151" s="284"/>
      <c r="VZY151" s="284"/>
      <c r="VZZ151" s="284"/>
      <c r="WAA151" s="284"/>
      <c r="WAB151" s="284"/>
      <c r="WAC151" s="284"/>
      <c r="WAD151" s="284"/>
      <c r="WAE151" s="284"/>
      <c r="WAF151" s="284"/>
      <c r="WAG151" s="284"/>
      <c r="WAH151" s="284"/>
      <c r="WAI151" s="284"/>
      <c r="WAJ151" s="284"/>
      <c r="WAK151" s="284"/>
      <c r="WAL151" s="284"/>
      <c r="WAM151" s="284"/>
      <c r="WAN151" s="284"/>
      <c r="WAO151" s="284"/>
      <c r="WAP151" s="284"/>
      <c r="WAQ151" s="284"/>
      <c r="WAR151" s="284"/>
      <c r="WAS151" s="284"/>
      <c r="WAT151" s="284"/>
      <c r="WAU151" s="284"/>
      <c r="WAV151" s="284"/>
      <c r="WAW151" s="284"/>
      <c r="WAX151" s="284"/>
      <c r="WAY151" s="284"/>
      <c r="WAZ151" s="284"/>
      <c r="WBA151" s="284"/>
      <c r="WBB151" s="284"/>
      <c r="WBC151" s="284"/>
      <c r="WBD151" s="284"/>
      <c r="WBE151" s="284"/>
      <c r="WBF151" s="284"/>
      <c r="WBG151" s="284"/>
      <c r="WBH151" s="284"/>
      <c r="WBI151" s="284"/>
      <c r="WBJ151" s="284"/>
      <c r="WBK151" s="284"/>
      <c r="WBL151" s="284"/>
      <c r="WBM151" s="284"/>
      <c r="WBN151" s="284"/>
      <c r="WBO151" s="284"/>
      <c r="WBP151" s="284"/>
      <c r="WBQ151" s="284"/>
      <c r="WBR151" s="284"/>
      <c r="WBS151" s="284"/>
      <c r="WBT151" s="284"/>
      <c r="WBU151" s="284"/>
      <c r="WBV151" s="284"/>
      <c r="WBW151" s="284"/>
      <c r="WBX151" s="284"/>
      <c r="WBY151" s="284"/>
      <c r="WBZ151" s="284"/>
      <c r="WCA151" s="284"/>
      <c r="WCB151" s="284"/>
      <c r="WCC151" s="284"/>
      <c r="WCD151" s="284"/>
      <c r="WCE151" s="284"/>
      <c r="WCF151" s="284"/>
      <c r="WCG151" s="284"/>
      <c r="WCH151" s="284"/>
      <c r="WCI151" s="284"/>
      <c r="WCJ151" s="284"/>
      <c r="WCK151" s="284"/>
      <c r="WCL151" s="284"/>
      <c r="WCM151" s="284"/>
      <c r="WCN151" s="284"/>
      <c r="WCO151" s="284"/>
      <c r="WCP151" s="284"/>
      <c r="WCQ151" s="284"/>
      <c r="WCR151" s="284"/>
      <c r="WCS151" s="284"/>
      <c r="WCT151" s="284"/>
      <c r="WCU151" s="284"/>
      <c r="WCV151" s="284"/>
      <c r="WCW151" s="284"/>
      <c r="WCX151" s="284"/>
      <c r="WCY151" s="284"/>
      <c r="WCZ151" s="284"/>
      <c r="WDA151" s="284"/>
      <c r="WDB151" s="284"/>
      <c r="WDC151" s="284"/>
      <c r="WDD151" s="284"/>
      <c r="WDE151" s="284"/>
      <c r="WDF151" s="284"/>
      <c r="WDG151" s="284"/>
      <c r="WDH151" s="284"/>
      <c r="WDI151" s="284"/>
      <c r="WDJ151" s="284"/>
      <c r="WDK151" s="284"/>
      <c r="WDL151" s="284"/>
      <c r="WDM151" s="284"/>
      <c r="WDN151" s="284"/>
      <c r="WDO151" s="284"/>
      <c r="WDP151" s="284"/>
      <c r="WDQ151" s="284"/>
      <c r="WDR151" s="284"/>
      <c r="WDS151" s="284"/>
      <c r="WDT151" s="284"/>
      <c r="WDU151" s="284"/>
      <c r="WDV151" s="284"/>
      <c r="WDW151" s="284"/>
      <c r="WDX151" s="284"/>
      <c r="WDY151" s="284"/>
      <c r="WDZ151" s="284"/>
      <c r="WEA151" s="284"/>
      <c r="WEB151" s="284"/>
      <c r="WEC151" s="284"/>
      <c r="WED151" s="284"/>
      <c r="WEE151" s="284"/>
      <c r="WEF151" s="284"/>
      <c r="WEG151" s="284"/>
      <c r="WEH151" s="284"/>
      <c r="WEI151" s="284"/>
      <c r="WEJ151" s="284"/>
      <c r="WEK151" s="284"/>
      <c r="WEL151" s="284"/>
      <c r="WEM151" s="284"/>
      <c r="WEN151" s="284"/>
      <c r="WEO151" s="284"/>
      <c r="WEP151" s="284"/>
      <c r="WEQ151" s="284"/>
      <c r="WER151" s="284"/>
      <c r="WES151" s="284"/>
      <c r="WET151" s="284"/>
      <c r="WEU151" s="284"/>
      <c r="WEV151" s="284"/>
      <c r="WEW151" s="284"/>
      <c r="WEX151" s="284"/>
      <c r="WEY151" s="284"/>
      <c r="WEZ151" s="284"/>
      <c r="WFA151" s="284"/>
      <c r="WFB151" s="284"/>
      <c r="WFC151" s="284"/>
      <c r="WFD151" s="284"/>
      <c r="WFE151" s="284"/>
      <c r="WFF151" s="284"/>
      <c r="WFG151" s="284"/>
      <c r="WFH151" s="284"/>
      <c r="WFI151" s="284"/>
      <c r="WFJ151" s="284"/>
      <c r="WFK151" s="284"/>
      <c r="WFL151" s="284"/>
      <c r="WFM151" s="284"/>
      <c r="WFN151" s="284"/>
      <c r="WFO151" s="284"/>
      <c r="WFP151" s="284"/>
      <c r="WFQ151" s="284"/>
      <c r="WFR151" s="284"/>
      <c r="WFS151" s="284"/>
      <c r="WFT151" s="284"/>
      <c r="WFU151" s="284"/>
      <c r="WFV151" s="284"/>
      <c r="WFW151" s="284"/>
      <c r="WFX151" s="284"/>
      <c r="WFY151" s="284"/>
      <c r="WFZ151" s="284"/>
      <c r="WGA151" s="284"/>
      <c r="WGB151" s="284"/>
      <c r="WGC151" s="284"/>
      <c r="WGD151" s="284"/>
      <c r="WGE151" s="284"/>
      <c r="WGF151" s="284"/>
      <c r="WGG151" s="284"/>
      <c r="WGH151" s="284"/>
      <c r="WGI151" s="284"/>
      <c r="WGJ151" s="284"/>
      <c r="WGK151" s="284"/>
      <c r="WGL151" s="284"/>
      <c r="WGM151" s="284"/>
      <c r="WGN151" s="284"/>
      <c r="WGO151" s="284"/>
      <c r="WGP151" s="284"/>
      <c r="WGQ151" s="284"/>
      <c r="WGR151" s="284"/>
      <c r="WGS151" s="284"/>
      <c r="WGT151" s="284"/>
      <c r="WGU151" s="284"/>
      <c r="WGV151" s="284"/>
      <c r="WGW151" s="284"/>
      <c r="WGX151" s="284"/>
      <c r="WGY151" s="284"/>
      <c r="WGZ151" s="284"/>
      <c r="WHA151" s="284"/>
      <c r="WHB151" s="284"/>
      <c r="WHC151" s="284"/>
      <c r="WHD151" s="284"/>
      <c r="WHE151" s="284"/>
      <c r="WHF151" s="284"/>
      <c r="WHG151" s="284"/>
      <c r="WHH151" s="284"/>
      <c r="WHI151" s="284"/>
      <c r="WHJ151" s="284"/>
      <c r="WHK151" s="284"/>
      <c r="WHL151" s="284"/>
      <c r="WHM151" s="284"/>
      <c r="WHN151" s="284"/>
      <c r="WHO151" s="284"/>
      <c r="WHP151" s="284"/>
      <c r="WHQ151" s="284"/>
      <c r="WHR151" s="284"/>
      <c r="WHS151" s="284"/>
      <c r="WHT151" s="284"/>
      <c r="WHU151" s="284"/>
      <c r="WHV151" s="284"/>
      <c r="WHW151" s="284"/>
      <c r="WHX151" s="284"/>
      <c r="WHY151" s="284"/>
      <c r="WHZ151" s="284"/>
      <c r="WIA151" s="284"/>
      <c r="WIB151" s="284"/>
      <c r="WIC151" s="284"/>
      <c r="WID151" s="284"/>
      <c r="WIE151" s="284"/>
      <c r="WIF151" s="284"/>
      <c r="WIG151" s="284"/>
      <c r="WIH151" s="284"/>
      <c r="WII151" s="284"/>
      <c r="WIJ151" s="284"/>
      <c r="WIK151" s="284"/>
      <c r="WIL151" s="284"/>
      <c r="WIM151" s="284"/>
      <c r="WIN151" s="284"/>
      <c r="WIO151" s="284"/>
      <c r="WIP151" s="284"/>
      <c r="WIQ151" s="284"/>
      <c r="WIR151" s="284"/>
      <c r="WIS151" s="284"/>
      <c r="WIT151" s="284"/>
      <c r="WIU151" s="284"/>
      <c r="WIV151" s="284"/>
      <c r="WIW151" s="284"/>
      <c r="WIX151" s="284"/>
      <c r="WIY151" s="284"/>
      <c r="WIZ151" s="284"/>
      <c r="WJA151" s="284"/>
      <c r="WJB151" s="284"/>
      <c r="WJC151" s="284"/>
      <c r="WJD151" s="284"/>
      <c r="WJE151" s="284"/>
      <c r="WJF151" s="284"/>
      <c r="WJG151" s="284"/>
      <c r="WJH151" s="284"/>
      <c r="WJI151" s="284"/>
      <c r="WJJ151" s="284"/>
      <c r="WJK151" s="284"/>
      <c r="WJL151" s="284"/>
      <c r="WJM151" s="284"/>
      <c r="WJN151" s="284"/>
      <c r="WJO151" s="284"/>
      <c r="WJP151" s="284"/>
      <c r="WJQ151" s="284"/>
      <c r="WJR151" s="284"/>
      <c r="WJS151" s="284"/>
      <c r="WJT151" s="284"/>
      <c r="WJU151" s="284"/>
      <c r="WJV151" s="284"/>
      <c r="WJW151" s="284"/>
      <c r="WJX151" s="284"/>
      <c r="WJY151" s="284"/>
      <c r="WJZ151" s="284"/>
      <c r="WKA151" s="284"/>
      <c r="WKB151" s="284"/>
      <c r="WKC151" s="284"/>
      <c r="WKD151" s="284"/>
      <c r="WKE151" s="284"/>
      <c r="WKF151" s="284"/>
      <c r="WKG151" s="284"/>
      <c r="WKH151" s="284"/>
      <c r="WKI151" s="284"/>
      <c r="WKJ151" s="284"/>
      <c r="WKK151" s="284"/>
      <c r="WKL151" s="284"/>
      <c r="WKM151" s="284"/>
      <c r="WKN151" s="284"/>
      <c r="WKO151" s="284"/>
      <c r="WKP151" s="284"/>
      <c r="WKQ151" s="284"/>
      <c r="WKR151" s="284"/>
      <c r="WKS151" s="284"/>
      <c r="WKT151" s="284"/>
      <c r="WKU151" s="284"/>
      <c r="WKV151" s="284"/>
      <c r="WKW151" s="284"/>
      <c r="WKX151" s="284"/>
      <c r="WKY151" s="284"/>
      <c r="WKZ151" s="284"/>
      <c r="WLA151" s="284"/>
      <c r="WLB151" s="284"/>
      <c r="WLC151" s="284"/>
      <c r="WLD151" s="284"/>
      <c r="WLE151" s="284"/>
      <c r="WLF151" s="284"/>
      <c r="WLG151" s="284"/>
      <c r="WLH151" s="284"/>
      <c r="WLI151" s="284"/>
      <c r="WLJ151" s="284"/>
      <c r="WLK151" s="284"/>
      <c r="WLL151" s="284"/>
      <c r="WLM151" s="284"/>
      <c r="WLN151" s="284"/>
      <c r="WLO151" s="284"/>
      <c r="WLP151" s="284"/>
      <c r="WLQ151" s="284"/>
      <c r="WLR151" s="284"/>
      <c r="WLS151" s="284"/>
      <c r="WLT151" s="284"/>
      <c r="WLU151" s="284"/>
      <c r="WLV151" s="284"/>
      <c r="WLW151" s="284"/>
      <c r="WLX151" s="284"/>
      <c r="WLY151" s="284"/>
      <c r="WLZ151" s="284"/>
      <c r="WMA151" s="284"/>
      <c r="WMB151" s="284"/>
      <c r="WMC151" s="284"/>
      <c r="WMD151" s="284"/>
      <c r="WME151" s="284"/>
      <c r="WMF151" s="284"/>
      <c r="WMG151" s="284"/>
      <c r="WMH151" s="284"/>
      <c r="WMI151" s="284"/>
      <c r="WMJ151" s="284"/>
      <c r="WMK151" s="284"/>
      <c r="WML151" s="284"/>
      <c r="WMM151" s="284"/>
      <c r="WMN151" s="284"/>
      <c r="WMO151" s="284"/>
      <c r="WMP151" s="284"/>
      <c r="WMQ151" s="284"/>
      <c r="WMR151" s="284"/>
      <c r="WMS151" s="284"/>
      <c r="WMT151" s="284"/>
      <c r="WMU151" s="284"/>
      <c r="WMV151" s="284"/>
      <c r="WMW151" s="284"/>
      <c r="WMX151" s="284"/>
      <c r="WMY151" s="284"/>
      <c r="WMZ151" s="284"/>
      <c r="WNA151" s="284"/>
      <c r="WNB151" s="284"/>
      <c r="WNC151" s="284"/>
      <c r="WND151" s="284"/>
      <c r="WNE151" s="284"/>
      <c r="WNF151" s="284"/>
      <c r="WNG151" s="284"/>
      <c r="WNH151" s="284"/>
      <c r="WNI151" s="284"/>
      <c r="WNJ151" s="284"/>
      <c r="WNK151" s="284"/>
      <c r="WNL151" s="284"/>
      <c r="WNM151" s="284"/>
      <c r="WNN151" s="284"/>
      <c r="WNO151" s="284"/>
      <c r="WNP151" s="284"/>
      <c r="WNQ151" s="284"/>
      <c r="WNR151" s="284"/>
      <c r="WNS151" s="284"/>
      <c r="WNT151" s="284"/>
      <c r="WNU151" s="284"/>
      <c r="WNV151" s="284"/>
      <c r="WNW151" s="284"/>
      <c r="WNX151" s="284"/>
      <c r="WNY151" s="284"/>
      <c r="WNZ151" s="284"/>
      <c r="WOA151" s="284"/>
      <c r="WOB151" s="284"/>
      <c r="WOC151" s="284"/>
      <c r="WOD151" s="284"/>
      <c r="WOE151" s="284"/>
      <c r="WOF151" s="284"/>
      <c r="WOG151" s="284"/>
      <c r="WOH151" s="284"/>
      <c r="WOI151" s="284"/>
      <c r="WOJ151" s="284"/>
      <c r="WOK151" s="284"/>
      <c r="WOL151" s="284"/>
      <c r="WOM151" s="284"/>
      <c r="WON151" s="284"/>
      <c r="WOO151" s="284"/>
      <c r="WOP151" s="284"/>
      <c r="WOQ151" s="284"/>
      <c r="WOR151" s="284"/>
      <c r="WOS151" s="284"/>
      <c r="WOT151" s="284"/>
      <c r="WOU151" s="284"/>
      <c r="WOV151" s="284"/>
      <c r="WOW151" s="284"/>
      <c r="WOX151" s="284"/>
      <c r="WOY151" s="284"/>
      <c r="WOZ151" s="284"/>
      <c r="WPA151" s="284"/>
      <c r="WPB151" s="284"/>
      <c r="WPC151" s="284"/>
      <c r="WPD151" s="284"/>
      <c r="WPE151" s="284"/>
      <c r="WPF151" s="284"/>
      <c r="WPG151" s="284"/>
      <c r="WPH151" s="284"/>
      <c r="WPI151" s="284"/>
      <c r="WPJ151" s="284"/>
      <c r="WPK151" s="284"/>
      <c r="WPL151" s="284"/>
      <c r="WPM151" s="284"/>
      <c r="WPN151" s="284"/>
      <c r="WPO151" s="284"/>
      <c r="WPP151" s="284"/>
      <c r="WPQ151" s="284"/>
      <c r="WPR151" s="284"/>
      <c r="WPS151" s="284"/>
      <c r="WPT151" s="284"/>
      <c r="WPU151" s="284"/>
      <c r="WPV151" s="284"/>
      <c r="WPW151" s="284"/>
      <c r="WPX151" s="284"/>
      <c r="WPY151" s="284"/>
      <c r="WPZ151" s="284"/>
      <c r="WQA151" s="284"/>
      <c r="WQB151" s="284"/>
      <c r="WQC151" s="284"/>
      <c r="WQD151" s="284"/>
      <c r="WQE151" s="284"/>
      <c r="WQF151" s="284"/>
      <c r="WQG151" s="284"/>
      <c r="WQH151" s="284"/>
      <c r="WQI151" s="284"/>
      <c r="WQJ151" s="284"/>
      <c r="WQK151" s="284"/>
      <c r="WQL151" s="284"/>
      <c r="WQM151" s="284"/>
      <c r="WQN151" s="284"/>
      <c r="WQO151" s="284"/>
      <c r="WQP151" s="284"/>
      <c r="WQQ151" s="284"/>
      <c r="WQR151" s="284"/>
      <c r="WQS151" s="284"/>
      <c r="WQT151" s="284"/>
      <c r="WQU151" s="284"/>
      <c r="WQV151" s="284"/>
      <c r="WQW151" s="284"/>
      <c r="WQX151" s="284"/>
      <c r="WQY151" s="284"/>
      <c r="WQZ151" s="284"/>
      <c r="WRA151" s="284"/>
      <c r="WRB151" s="284"/>
      <c r="WRC151" s="284"/>
      <c r="WRD151" s="284"/>
      <c r="WRE151" s="284"/>
      <c r="WRF151" s="284"/>
      <c r="WRG151" s="284"/>
      <c r="WRH151" s="284"/>
      <c r="WRI151" s="284"/>
      <c r="WRJ151" s="284"/>
      <c r="WRK151" s="284"/>
      <c r="WRL151" s="284"/>
      <c r="WRM151" s="284"/>
      <c r="WRN151" s="284"/>
      <c r="WRO151" s="284"/>
      <c r="WRP151" s="284"/>
      <c r="WRQ151" s="284"/>
      <c r="WRR151" s="284"/>
      <c r="WRS151" s="284"/>
      <c r="WRT151" s="284"/>
      <c r="WRU151" s="284"/>
      <c r="WRV151" s="284"/>
      <c r="WRW151" s="284"/>
      <c r="WRX151" s="284"/>
      <c r="WRY151" s="284"/>
      <c r="WRZ151" s="284"/>
      <c r="WSA151" s="284"/>
      <c r="WSB151" s="284"/>
      <c r="WSC151" s="284"/>
      <c r="WSD151" s="284"/>
      <c r="WSE151" s="284"/>
      <c r="WSF151" s="284"/>
      <c r="WSG151" s="284"/>
      <c r="WSH151" s="284"/>
      <c r="WSI151" s="284"/>
      <c r="WSJ151" s="284"/>
      <c r="WSK151" s="284"/>
      <c r="WSL151" s="284"/>
      <c r="WSM151" s="284"/>
      <c r="WSN151" s="284"/>
      <c r="WSO151" s="284"/>
      <c r="WSP151" s="284"/>
      <c r="WSQ151" s="284"/>
      <c r="WSR151" s="284"/>
      <c r="WSS151" s="284"/>
      <c r="WST151" s="284"/>
      <c r="WSU151" s="284"/>
      <c r="WSV151" s="284"/>
      <c r="WSW151" s="284"/>
      <c r="WSX151" s="284"/>
      <c r="WSY151" s="284"/>
      <c r="WSZ151" s="284"/>
      <c r="WTA151" s="284"/>
      <c r="WTB151" s="284"/>
      <c r="WTC151" s="284"/>
      <c r="WTD151" s="284"/>
      <c r="WTE151" s="284"/>
      <c r="WTF151" s="284"/>
      <c r="WTG151" s="284"/>
      <c r="WTH151" s="284"/>
      <c r="WTI151" s="284"/>
      <c r="WTJ151" s="284"/>
      <c r="WTK151" s="284"/>
      <c r="WTL151" s="284"/>
      <c r="WTM151" s="284"/>
      <c r="WTN151" s="284"/>
      <c r="WTO151" s="284"/>
      <c r="WTP151" s="284"/>
      <c r="WTQ151" s="284"/>
      <c r="WTR151" s="284"/>
      <c r="WTS151" s="284"/>
      <c r="WTT151" s="284"/>
      <c r="WTU151" s="284"/>
      <c r="WTV151" s="284"/>
      <c r="WTW151" s="284"/>
      <c r="WTX151" s="284"/>
      <c r="WTY151" s="284"/>
      <c r="WTZ151" s="284"/>
      <c r="WUA151" s="284"/>
      <c r="WUB151" s="284"/>
      <c r="WUC151" s="284"/>
      <c r="WUD151" s="284"/>
      <c r="WUE151" s="284"/>
      <c r="WUF151" s="284"/>
      <c r="WUG151" s="284"/>
      <c r="WUH151" s="284"/>
      <c r="WUI151" s="284"/>
      <c r="WUJ151" s="284"/>
      <c r="WUK151" s="284"/>
      <c r="WUL151" s="284"/>
      <c r="WUM151" s="284"/>
      <c r="WUN151" s="284"/>
      <c r="WUO151" s="284"/>
      <c r="WUP151" s="284"/>
      <c r="WUQ151" s="284"/>
      <c r="WUR151" s="284"/>
      <c r="WUS151" s="284"/>
      <c r="WUT151" s="284"/>
      <c r="WUU151" s="284"/>
      <c r="WUV151" s="284"/>
      <c r="WUW151" s="284"/>
      <c r="WUX151" s="284"/>
      <c r="WUY151" s="284"/>
      <c r="WUZ151" s="284"/>
      <c r="WVA151" s="284"/>
      <c r="WVB151" s="284"/>
      <c r="WVC151" s="284"/>
      <c r="WVD151" s="284"/>
      <c r="WVE151" s="284"/>
      <c r="WVF151" s="284"/>
      <c r="WVG151" s="284"/>
      <c r="WVH151" s="284"/>
      <c r="WVI151" s="284"/>
      <c r="WVJ151" s="284"/>
      <c r="WVK151" s="284"/>
      <c r="WVL151" s="284"/>
      <c r="WVM151" s="284"/>
      <c r="WVN151" s="284"/>
      <c r="WVO151" s="284"/>
      <c r="WVP151" s="284"/>
      <c r="WVQ151" s="284"/>
      <c r="WVR151" s="284"/>
      <c r="WVS151" s="284"/>
      <c r="WVT151" s="284"/>
      <c r="WVU151" s="284"/>
      <c r="WVV151" s="284"/>
      <c r="WVW151" s="284"/>
      <c r="WVX151" s="284"/>
      <c r="WVY151" s="284"/>
      <c r="WVZ151" s="284"/>
      <c r="WWA151" s="284"/>
      <c r="WWB151" s="284"/>
      <c r="WWC151" s="284"/>
      <c r="WWD151" s="284"/>
      <c r="WWE151" s="284"/>
      <c r="WWF151" s="284"/>
      <c r="WWG151" s="284"/>
      <c r="WWH151" s="284"/>
      <c r="WWI151" s="284"/>
      <c r="WWJ151" s="284"/>
      <c r="WWK151" s="284"/>
      <c r="WWL151" s="284"/>
      <c r="WWM151" s="284"/>
      <c r="WWN151" s="284"/>
      <c r="WWO151" s="284"/>
      <c r="WWP151" s="284"/>
      <c r="WWQ151" s="284"/>
      <c r="WWR151" s="284"/>
      <c r="WWS151" s="284"/>
      <c r="WWT151" s="284"/>
      <c r="WWU151" s="284"/>
      <c r="WWV151" s="284"/>
      <c r="WWW151" s="284"/>
      <c r="WWX151" s="284"/>
      <c r="WWY151" s="284"/>
      <c r="WWZ151" s="284"/>
      <c r="WXA151" s="284"/>
      <c r="WXB151" s="284"/>
      <c r="WXC151" s="284"/>
      <c r="WXD151" s="284"/>
      <c r="WXE151" s="284"/>
      <c r="WXF151" s="284"/>
      <c r="WXG151" s="284"/>
      <c r="WXH151" s="284"/>
      <c r="WXI151" s="284"/>
      <c r="WXJ151" s="284"/>
      <c r="WXK151" s="284"/>
      <c r="WXL151" s="284"/>
      <c r="WXM151" s="284"/>
      <c r="WXN151" s="284"/>
      <c r="WXO151" s="284"/>
      <c r="WXP151" s="284"/>
      <c r="WXQ151" s="284"/>
      <c r="WXR151" s="284"/>
      <c r="WXS151" s="284"/>
      <c r="WXT151" s="284"/>
      <c r="WXU151" s="284"/>
      <c r="WXV151" s="284"/>
      <c r="WXW151" s="284"/>
      <c r="WXX151" s="284"/>
      <c r="WXY151" s="284"/>
      <c r="WXZ151" s="284"/>
      <c r="WYA151" s="284"/>
      <c r="WYB151" s="284"/>
      <c r="WYC151" s="284"/>
      <c r="WYD151" s="284"/>
      <c r="WYE151" s="284"/>
      <c r="WYF151" s="284"/>
      <c r="WYG151" s="284"/>
      <c r="WYH151" s="284"/>
      <c r="WYI151" s="284"/>
      <c r="WYJ151" s="284"/>
      <c r="WYK151" s="284"/>
      <c r="WYL151" s="284"/>
      <c r="WYM151" s="284"/>
      <c r="WYN151" s="284"/>
      <c r="WYO151" s="284"/>
      <c r="WYP151" s="284"/>
      <c r="WYQ151" s="284"/>
      <c r="WYR151" s="284"/>
      <c r="WYS151" s="284"/>
      <c r="WYT151" s="284"/>
      <c r="WYU151" s="284"/>
      <c r="WYV151" s="284"/>
      <c r="WYW151" s="284"/>
      <c r="WYX151" s="284"/>
      <c r="WYY151" s="284"/>
      <c r="WYZ151" s="284"/>
      <c r="WZA151" s="284"/>
      <c r="WZB151" s="284"/>
      <c r="WZC151" s="284"/>
      <c r="WZD151" s="284"/>
      <c r="WZE151" s="284"/>
      <c r="WZF151" s="284"/>
      <c r="WZG151" s="284"/>
      <c r="WZH151" s="284"/>
      <c r="WZI151" s="284"/>
      <c r="WZJ151" s="284"/>
      <c r="WZK151" s="284"/>
      <c r="WZL151" s="284"/>
      <c r="WZM151" s="284"/>
      <c r="WZN151" s="284"/>
      <c r="WZO151" s="284"/>
      <c r="WZP151" s="284"/>
      <c r="WZQ151" s="284"/>
      <c r="WZR151" s="284"/>
      <c r="WZS151" s="284"/>
      <c r="WZT151" s="284"/>
      <c r="WZU151" s="284"/>
      <c r="WZV151" s="284"/>
      <c r="WZW151" s="284"/>
      <c r="WZX151" s="284"/>
      <c r="WZY151" s="284"/>
      <c r="WZZ151" s="284"/>
      <c r="XAA151" s="284"/>
      <c r="XAB151" s="284"/>
      <c r="XAC151" s="284"/>
      <c r="XAD151" s="284"/>
      <c r="XAE151" s="284"/>
      <c r="XAF151" s="284"/>
      <c r="XAG151" s="284"/>
      <c r="XAH151" s="284"/>
      <c r="XAI151" s="284"/>
      <c r="XAJ151" s="284"/>
      <c r="XAK151" s="284"/>
      <c r="XAL151" s="284"/>
      <c r="XAM151" s="284"/>
      <c r="XAN151" s="284"/>
      <c r="XAO151" s="284"/>
      <c r="XAP151" s="284"/>
      <c r="XAQ151" s="284"/>
      <c r="XAR151" s="284"/>
      <c r="XAS151" s="284"/>
      <c r="XAT151" s="284"/>
      <c r="XAU151" s="284"/>
      <c r="XAV151" s="284"/>
      <c r="XAW151" s="284"/>
      <c r="XAX151" s="284"/>
      <c r="XAY151" s="284"/>
      <c r="XAZ151" s="284"/>
      <c r="XBA151" s="284"/>
      <c r="XBB151" s="284"/>
      <c r="XBC151" s="284"/>
      <c r="XBD151" s="284"/>
      <c r="XBE151" s="284"/>
      <c r="XBF151" s="284"/>
      <c r="XBG151" s="284"/>
      <c r="XBH151" s="284"/>
      <c r="XBI151" s="284"/>
      <c r="XBJ151" s="284"/>
      <c r="XBK151" s="284"/>
      <c r="XBL151" s="284"/>
      <c r="XBM151" s="284"/>
      <c r="XBN151" s="284"/>
      <c r="XBO151" s="284"/>
      <c r="XBP151" s="284"/>
      <c r="XBQ151" s="284"/>
      <c r="XBR151" s="284"/>
      <c r="XBS151" s="284"/>
      <c r="XBT151" s="284"/>
      <c r="XBU151" s="284"/>
      <c r="XBV151" s="284"/>
      <c r="XBW151" s="284"/>
      <c r="XBX151" s="284"/>
      <c r="XBY151" s="284"/>
      <c r="XBZ151" s="284"/>
      <c r="XCA151" s="284"/>
      <c r="XCB151" s="284"/>
      <c r="XCC151" s="284"/>
      <c r="XCD151" s="284"/>
      <c r="XCE151" s="284"/>
      <c r="XCF151" s="284"/>
      <c r="XCG151" s="284"/>
      <c r="XCH151" s="284"/>
      <c r="XCI151" s="284"/>
      <c r="XCJ151" s="284"/>
      <c r="XCK151" s="284"/>
      <c r="XCL151" s="284"/>
      <c r="XCM151" s="284"/>
      <c r="XCN151" s="284"/>
      <c r="XCO151" s="284"/>
      <c r="XCP151" s="284"/>
      <c r="XCQ151" s="284"/>
      <c r="XCR151" s="284"/>
      <c r="XCS151" s="284"/>
      <c r="XCT151" s="284"/>
      <c r="XCU151" s="284"/>
      <c r="XCV151" s="284"/>
      <c r="XCW151" s="284"/>
      <c r="XCX151" s="284"/>
      <c r="XCY151" s="284"/>
      <c r="XCZ151" s="284"/>
      <c r="XDA151" s="284"/>
      <c r="XDB151" s="284"/>
      <c r="XDC151" s="284"/>
      <c r="XDD151" s="284"/>
      <c r="XDE151" s="284"/>
      <c r="XDF151" s="284"/>
      <c r="XDG151" s="284"/>
      <c r="XDH151" s="284"/>
      <c r="XDI151" s="284"/>
      <c r="XDJ151" s="284"/>
      <c r="XDK151" s="284"/>
      <c r="XDL151" s="284"/>
      <c r="XDM151" s="284"/>
      <c r="XDN151" s="284"/>
      <c r="XDO151" s="284"/>
      <c r="XDP151" s="284"/>
      <c r="XDQ151" s="284"/>
      <c r="XDR151" s="284"/>
      <c r="XDS151" s="284"/>
      <c r="XDT151" s="284"/>
      <c r="XDU151" s="284"/>
      <c r="XDV151" s="284"/>
      <c r="XDW151" s="284"/>
      <c r="XDX151" s="284"/>
      <c r="XDY151" s="284"/>
      <c r="XDZ151" s="284"/>
      <c r="XEA151" s="284"/>
      <c r="XEB151" s="284"/>
      <c r="XEC151" s="284"/>
      <c r="XED151" s="284"/>
      <c r="XEE151" s="284"/>
      <c r="XEF151" s="284"/>
      <c r="XEG151" s="284"/>
      <c r="XEH151" s="284"/>
      <c r="XEI151" s="284"/>
      <c r="XEJ151" s="284"/>
      <c r="XEK151" s="284"/>
      <c r="XEL151" s="284"/>
      <c r="XEM151" s="284"/>
      <c r="XEN151" s="284"/>
      <c r="XEO151" s="284"/>
      <c r="XEP151" s="284"/>
      <c r="XEQ151" s="284"/>
      <c r="XER151" s="284"/>
      <c r="XES151" s="284"/>
      <c r="XET151" s="284"/>
      <c r="XEU151" s="284"/>
      <c r="XEV151" s="284"/>
      <c r="XEW151" s="284"/>
      <c r="XEX151" s="284"/>
      <c r="XEY151" s="284"/>
      <c r="XEZ151" s="284"/>
      <c r="XFA151" s="284"/>
      <c r="XFB151" s="284"/>
      <c r="XFC151" s="284"/>
      <c r="XFD151" s="284"/>
    </row>
    <row r="152" spans="1:16384" ht="16.5" customHeight="1">
      <c r="A152" s="250"/>
      <c r="B152" s="250"/>
      <c r="C152" s="250"/>
      <c r="D152" s="250"/>
      <c r="E152" s="250"/>
      <c r="F152" s="250"/>
    </row>
    <row r="153" spans="1:16384" ht="16.5" customHeight="1">
      <c r="A153" s="285" t="s">
        <v>554</v>
      </c>
      <c r="B153" s="285"/>
      <c r="C153" s="285"/>
      <c r="D153" s="285"/>
      <c r="E153" s="285"/>
      <c r="F153" s="285"/>
    </row>
    <row r="154" spans="1:16384" ht="16.5" customHeight="1">
      <c r="A154" s="284" t="s">
        <v>555</v>
      </c>
      <c r="B154" s="284"/>
      <c r="C154" s="284"/>
      <c r="D154" s="284"/>
      <c r="E154" s="284"/>
      <c r="F154" s="284"/>
    </row>
    <row r="155" spans="1:16384" ht="16.5" customHeight="1">
      <c r="A155" s="284" t="s">
        <v>824</v>
      </c>
      <c r="B155" s="284"/>
      <c r="C155" s="284"/>
      <c r="D155" s="284"/>
      <c r="E155" s="284"/>
      <c r="F155" s="284"/>
    </row>
    <row r="156" spans="1:16384" ht="16.5" customHeight="1">
      <c r="A156" s="284" t="s">
        <v>836</v>
      </c>
      <c r="B156" s="284"/>
      <c r="C156" s="284"/>
      <c r="D156" s="284"/>
      <c r="E156" s="284"/>
      <c r="F156" s="284"/>
    </row>
    <row r="157" spans="1:16384" ht="16.5" customHeight="1">
      <c r="A157" s="284" t="s">
        <v>556</v>
      </c>
      <c r="B157" s="284"/>
      <c r="C157" s="284"/>
      <c r="D157" s="284"/>
      <c r="E157" s="284"/>
      <c r="F157" s="284"/>
    </row>
    <row r="158" spans="1:16384" ht="16.5" customHeight="1">
      <c r="A158" s="284" t="s">
        <v>557</v>
      </c>
      <c r="B158" s="284"/>
      <c r="C158" s="284"/>
      <c r="D158" s="284"/>
      <c r="E158" s="284"/>
      <c r="F158" s="284"/>
    </row>
    <row r="159" spans="1:16384" ht="16.5" customHeight="1">
      <c r="A159" s="284" t="s">
        <v>558</v>
      </c>
      <c r="B159" s="284"/>
      <c r="C159" s="284"/>
      <c r="D159" s="284"/>
      <c r="E159" s="284"/>
      <c r="F159" s="284"/>
    </row>
    <row r="160" spans="1:16384" ht="16.5" customHeight="1">
      <c r="A160" s="284" t="s">
        <v>559</v>
      </c>
      <c r="B160" s="284"/>
      <c r="C160" s="284"/>
      <c r="D160" s="284"/>
      <c r="E160" s="284"/>
      <c r="F160" s="284"/>
    </row>
    <row r="161" spans="1:6" ht="16.5" customHeight="1">
      <c r="A161" s="284" t="s">
        <v>560</v>
      </c>
      <c r="B161" s="284"/>
      <c r="C161" s="284"/>
      <c r="D161" s="284"/>
      <c r="E161" s="284"/>
      <c r="F161" s="284"/>
    </row>
    <row r="162" spans="1:6" ht="16.5" customHeight="1">
      <c r="A162" s="284"/>
      <c r="B162" s="284"/>
      <c r="C162" s="284"/>
      <c r="D162" s="284"/>
      <c r="E162" s="284"/>
      <c r="F162" s="284"/>
    </row>
    <row r="163" spans="1:6" ht="16.5" customHeight="1">
      <c r="A163" s="285" t="s">
        <v>561</v>
      </c>
      <c r="B163" s="285"/>
      <c r="C163" s="285"/>
      <c r="D163" s="285"/>
      <c r="E163" s="285"/>
      <c r="F163" s="285"/>
    </row>
    <row r="164" spans="1:6" ht="16.5" customHeight="1">
      <c r="A164" s="284" t="s">
        <v>555</v>
      </c>
      <c r="B164" s="284"/>
      <c r="C164" s="284"/>
      <c r="D164" s="284"/>
      <c r="E164" s="284"/>
      <c r="F164" s="284"/>
    </row>
    <row r="165" spans="1:6" ht="16.5" customHeight="1">
      <c r="A165" s="284" t="s">
        <v>562</v>
      </c>
      <c r="B165" s="284"/>
      <c r="C165" s="284"/>
      <c r="D165" s="284"/>
      <c r="E165" s="284"/>
      <c r="F165" s="284"/>
    </row>
    <row r="166" spans="1:6" ht="16.5" customHeight="1">
      <c r="A166" s="284" t="s">
        <v>821</v>
      </c>
      <c r="B166" s="284"/>
      <c r="C166" s="284"/>
      <c r="D166" s="284"/>
      <c r="E166" s="284"/>
      <c r="F166" s="284"/>
    </row>
    <row r="167" spans="1:6" ht="16.5" customHeight="1">
      <c r="A167" s="284" t="s">
        <v>803</v>
      </c>
      <c r="B167" s="284"/>
      <c r="C167" s="284"/>
      <c r="D167" s="284"/>
      <c r="E167" s="284"/>
      <c r="F167" s="284"/>
    </row>
    <row r="168" spans="1:6" ht="16.5" customHeight="1">
      <c r="A168" s="363"/>
      <c r="B168" s="363"/>
      <c r="C168" s="363"/>
      <c r="D168" s="363"/>
      <c r="E168" s="363"/>
      <c r="F168" s="363"/>
    </row>
    <row r="169" spans="1:6" ht="16.5" customHeight="1">
      <c r="A169" s="285" t="s">
        <v>563</v>
      </c>
      <c r="B169" s="285"/>
      <c r="C169" s="285"/>
      <c r="D169" s="285"/>
      <c r="E169" s="285"/>
      <c r="F169" s="285"/>
    </row>
    <row r="170" spans="1:6" ht="16.5" customHeight="1">
      <c r="A170" s="284" t="s">
        <v>564</v>
      </c>
      <c r="B170" s="284"/>
      <c r="C170" s="284"/>
      <c r="D170" s="284"/>
      <c r="E170" s="284"/>
      <c r="F170" s="284"/>
    </row>
    <row r="171" spans="1:6" ht="16.5" customHeight="1">
      <c r="A171" s="284" t="s">
        <v>565</v>
      </c>
      <c r="B171" s="284"/>
      <c r="C171" s="284"/>
      <c r="D171" s="284"/>
      <c r="E171" s="284"/>
      <c r="F171" s="284"/>
    </row>
    <row r="172" spans="1:6" ht="16.5" customHeight="1">
      <c r="A172" s="284" t="s">
        <v>566</v>
      </c>
      <c r="B172" s="284"/>
      <c r="C172" s="284"/>
      <c r="D172" s="284"/>
      <c r="E172" s="284"/>
      <c r="F172" s="284"/>
    </row>
    <row r="173" spans="1:6" ht="16.5" customHeight="1">
      <c r="A173" s="363"/>
      <c r="B173" s="363"/>
      <c r="C173" s="363"/>
      <c r="D173" s="363"/>
      <c r="E173" s="363"/>
      <c r="F173" s="363"/>
    </row>
    <row r="174" spans="1:6" ht="16.5" customHeight="1">
      <c r="A174" s="285" t="s">
        <v>567</v>
      </c>
      <c r="B174" s="285"/>
      <c r="C174" s="285"/>
      <c r="D174" s="285"/>
      <c r="E174" s="285"/>
      <c r="F174" s="285"/>
    </row>
    <row r="175" spans="1:6" ht="16.5" customHeight="1">
      <c r="A175" s="284" t="s">
        <v>568</v>
      </c>
      <c r="B175" s="284"/>
      <c r="C175" s="284"/>
      <c r="D175" s="284"/>
      <c r="E175" s="284"/>
      <c r="F175" s="284"/>
    </row>
    <row r="176" spans="1:6" ht="16.5" customHeight="1">
      <c r="A176" s="284" t="s">
        <v>569</v>
      </c>
      <c r="B176" s="284"/>
      <c r="C176" s="284"/>
      <c r="D176" s="284"/>
      <c r="E176" s="284"/>
      <c r="F176" s="284"/>
    </row>
    <row r="177" spans="1:6" ht="16.5" customHeight="1">
      <c r="A177" s="284" t="s">
        <v>570</v>
      </c>
      <c r="B177" s="284"/>
      <c r="C177" s="284"/>
      <c r="D177" s="284"/>
      <c r="E177" s="284"/>
      <c r="F177" s="284"/>
    </row>
    <row r="178" spans="1:6" ht="16.5" customHeight="1">
      <c r="A178" s="284" t="s">
        <v>571</v>
      </c>
      <c r="B178" s="284"/>
      <c r="C178" s="284"/>
      <c r="D178" s="284"/>
      <c r="E178" s="284"/>
      <c r="F178" s="284"/>
    </row>
    <row r="179" spans="1:6" ht="16.5" customHeight="1">
      <c r="A179" s="284"/>
      <c r="B179" s="284"/>
      <c r="C179" s="284"/>
      <c r="D179" s="284"/>
      <c r="E179" s="284"/>
      <c r="F179" s="284"/>
    </row>
    <row r="180" spans="1:6" ht="16.5" customHeight="1">
      <c r="A180" s="285" t="s">
        <v>572</v>
      </c>
      <c r="B180" s="285"/>
      <c r="C180" s="285"/>
      <c r="D180" s="285"/>
      <c r="E180" s="285"/>
      <c r="F180" s="285"/>
    </row>
    <row r="181" spans="1:6" ht="16.5" customHeight="1">
      <c r="A181" s="364" t="s">
        <v>573</v>
      </c>
      <c r="B181" s="364"/>
      <c r="C181" s="364"/>
      <c r="D181" s="364"/>
      <c r="E181" s="364"/>
      <c r="F181" s="364"/>
    </row>
    <row r="182" spans="1:6" ht="16.5" customHeight="1">
      <c r="A182" s="365" t="s">
        <v>574</v>
      </c>
      <c r="B182" s="365"/>
      <c r="C182" s="365"/>
      <c r="D182" s="365"/>
      <c r="E182" s="365"/>
      <c r="F182" s="365"/>
    </row>
    <row r="183" spans="1:6" ht="16.5" customHeight="1">
      <c r="A183" s="366" t="s">
        <v>921</v>
      </c>
      <c r="B183" s="366"/>
      <c r="C183" s="366"/>
      <c r="D183" s="366"/>
      <c r="E183" s="367"/>
      <c r="F183" s="367"/>
    </row>
    <row r="184" spans="1:6" ht="16.5" customHeight="1">
      <c r="A184" s="369" t="s">
        <v>830</v>
      </c>
      <c r="B184" s="370"/>
      <c r="C184" s="370"/>
      <c r="D184" s="370"/>
      <c r="E184" s="370"/>
      <c r="F184" s="370"/>
    </row>
    <row r="185" spans="1:6" ht="16.5" customHeight="1">
      <c r="A185" s="365" t="s">
        <v>575</v>
      </c>
      <c r="B185" s="365"/>
      <c r="C185" s="365"/>
      <c r="D185" s="365"/>
      <c r="E185" s="368"/>
      <c r="F185" s="368"/>
    </row>
    <row r="186" spans="1:6" ht="16.5" customHeight="1">
      <c r="A186" s="365" t="s">
        <v>576</v>
      </c>
      <c r="B186" s="365"/>
      <c r="C186" s="365"/>
      <c r="D186" s="365"/>
      <c r="E186" s="368"/>
      <c r="F186" s="368"/>
    </row>
    <row r="187" spans="1:6" ht="16.5" customHeight="1">
      <c r="A187" s="366" t="s">
        <v>577</v>
      </c>
      <c r="B187" s="366"/>
      <c r="C187" s="366"/>
      <c r="D187" s="366"/>
      <c r="E187" s="367"/>
      <c r="F187" s="367"/>
    </row>
    <row r="188" spans="1:6" ht="16.5" customHeight="1">
      <c r="A188" s="250"/>
      <c r="B188" s="250"/>
      <c r="C188" s="250"/>
      <c r="D188" s="250"/>
      <c r="E188" s="250"/>
      <c r="F188" s="250"/>
    </row>
    <row r="189" spans="1:6" ht="16.5" customHeight="1">
      <c r="A189" s="284" t="s">
        <v>578</v>
      </c>
      <c r="B189" s="284"/>
      <c r="C189" s="284"/>
      <c r="D189" s="284"/>
      <c r="E189" s="284"/>
      <c r="F189" s="284"/>
    </row>
    <row r="190" spans="1:6" ht="16.5" customHeight="1">
      <c r="A190" s="284"/>
      <c r="B190" s="284"/>
      <c r="C190" s="284"/>
      <c r="D190" s="284"/>
      <c r="E190" s="284"/>
      <c r="F190" s="284"/>
    </row>
    <row r="191" spans="1:6" ht="16.5" customHeight="1">
      <c r="A191" s="284" t="s">
        <v>579</v>
      </c>
      <c r="B191" s="284"/>
      <c r="C191" s="284"/>
      <c r="D191" s="284"/>
      <c r="E191" s="284"/>
      <c r="F191" s="284"/>
    </row>
    <row r="192" spans="1:6" ht="16.5" customHeight="1">
      <c r="A192" s="284" t="s">
        <v>580</v>
      </c>
      <c r="B192" s="284"/>
      <c r="C192" s="284"/>
      <c r="D192" s="284"/>
      <c r="E192" s="284"/>
      <c r="F192" s="284"/>
    </row>
    <row r="193" spans="1:6" ht="16.5" customHeight="1">
      <c r="A193" s="284" t="s">
        <v>581</v>
      </c>
      <c r="B193" s="284"/>
      <c r="C193" s="284"/>
      <c r="D193" s="284"/>
      <c r="E193" s="284"/>
      <c r="F193" s="284"/>
    </row>
    <row r="194" spans="1:6" ht="16.5" customHeight="1">
      <c r="A194" s="284" t="s">
        <v>582</v>
      </c>
      <c r="B194" s="284"/>
      <c r="C194" s="284"/>
      <c r="D194" s="284"/>
      <c r="E194" s="284"/>
      <c r="F194" s="284"/>
    </row>
    <row r="195" spans="1:6" ht="16.5" customHeight="1">
      <c r="A195" s="360" t="s">
        <v>783</v>
      </c>
      <c r="B195" s="360"/>
      <c r="C195" s="360"/>
      <c r="D195" s="360"/>
      <c r="E195" s="360"/>
      <c r="F195" s="360"/>
    </row>
    <row r="196" spans="1:6" ht="16.5" customHeight="1">
      <c r="A196" s="284" t="s">
        <v>784</v>
      </c>
      <c r="B196" s="284"/>
      <c r="C196" s="284"/>
      <c r="D196" s="284"/>
      <c r="E196" s="284"/>
      <c r="F196" s="284"/>
    </row>
    <row r="197" spans="1:6" ht="16.5" customHeight="1">
      <c r="A197" s="284" t="s">
        <v>583</v>
      </c>
      <c r="B197" s="284"/>
      <c r="C197" s="284"/>
      <c r="D197" s="284"/>
      <c r="E197" s="284"/>
      <c r="F197" s="284"/>
    </row>
    <row r="198" spans="1:6" ht="16.5" customHeight="1">
      <c r="A198" s="284" t="s">
        <v>584</v>
      </c>
      <c r="B198" s="284"/>
      <c r="C198" s="284"/>
      <c r="D198" s="284"/>
      <c r="E198" s="284"/>
      <c r="F198" s="284"/>
    </row>
    <row r="199" spans="1:6" ht="16.5" customHeight="1">
      <c r="A199" s="284" t="s">
        <v>585</v>
      </c>
      <c r="B199" s="284"/>
      <c r="C199" s="284"/>
      <c r="D199" s="284"/>
      <c r="E199" s="284"/>
      <c r="F199" s="284"/>
    </row>
    <row r="200" spans="1:6" ht="16.5" customHeight="1">
      <c r="A200" s="284" t="s">
        <v>586</v>
      </c>
      <c r="B200" s="284"/>
      <c r="C200" s="284"/>
      <c r="D200" s="284"/>
      <c r="E200" s="284"/>
      <c r="F200" s="284"/>
    </row>
    <row r="201" spans="1:6" ht="16.5" customHeight="1">
      <c r="A201" s="284" t="s">
        <v>587</v>
      </c>
      <c r="B201" s="284"/>
      <c r="C201" s="284"/>
      <c r="D201" s="284"/>
      <c r="E201" s="284"/>
      <c r="F201" s="284"/>
    </row>
    <row r="202" spans="1:6" ht="16.5" customHeight="1">
      <c r="A202" s="284" t="s">
        <v>588</v>
      </c>
      <c r="B202" s="284"/>
      <c r="C202" s="284"/>
      <c r="D202" s="284"/>
      <c r="E202" s="284"/>
      <c r="F202" s="284"/>
    </row>
    <row r="203" spans="1:6" ht="16.5" customHeight="1">
      <c r="A203" s="362" t="s">
        <v>838</v>
      </c>
      <c r="B203" s="362"/>
      <c r="C203" s="362"/>
      <c r="D203" s="362"/>
      <c r="E203" s="362"/>
      <c r="F203" s="362"/>
    </row>
    <row r="204" spans="1:6" ht="16.5" customHeight="1">
      <c r="A204" s="362" t="s">
        <v>837</v>
      </c>
      <c r="B204" s="362"/>
      <c r="C204" s="362"/>
      <c r="D204" s="362"/>
      <c r="E204" s="362"/>
      <c r="F204" s="362"/>
    </row>
    <row r="205" spans="1:6" ht="16.5" customHeight="1">
      <c r="A205" s="362" t="s">
        <v>589</v>
      </c>
      <c r="B205" s="362"/>
      <c r="C205" s="362"/>
      <c r="D205" s="362"/>
      <c r="E205" s="362"/>
      <c r="F205" s="362"/>
    </row>
    <row r="206" spans="1:6" ht="16.5" customHeight="1">
      <c r="A206" s="362" t="s">
        <v>590</v>
      </c>
      <c r="B206" s="362"/>
      <c r="C206" s="362"/>
      <c r="D206" s="362"/>
      <c r="E206" s="362"/>
      <c r="F206" s="362"/>
    </row>
    <row r="207" spans="1:6" ht="16.5" customHeight="1">
      <c r="A207" s="284" t="s">
        <v>591</v>
      </c>
      <c r="B207" s="284"/>
      <c r="C207" s="284"/>
      <c r="D207" s="284"/>
      <c r="E207" s="284"/>
      <c r="F207" s="284"/>
    </row>
    <row r="208" spans="1:6" ht="16.5" customHeight="1">
      <c r="A208" s="360" t="s">
        <v>592</v>
      </c>
      <c r="B208" s="360"/>
      <c r="C208" s="360"/>
      <c r="D208" s="360"/>
      <c r="E208" s="360"/>
      <c r="F208" s="360"/>
    </row>
    <row r="209" spans="1:7" ht="16.5" customHeight="1">
      <c r="A209" s="284" t="s">
        <v>593</v>
      </c>
      <c r="B209" s="284"/>
      <c r="C209" s="284"/>
      <c r="D209" s="284"/>
      <c r="E209" s="284"/>
      <c r="F209" s="284"/>
    </row>
    <row r="210" spans="1:7" ht="16.5" customHeight="1">
      <c r="A210" s="284" t="s">
        <v>594</v>
      </c>
      <c r="B210" s="284"/>
      <c r="C210" s="284"/>
      <c r="D210" s="284"/>
      <c r="E210" s="284"/>
      <c r="F210" s="284"/>
    </row>
    <row r="211" spans="1:7" ht="16.5" customHeight="1">
      <c r="A211" s="284" t="s">
        <v>595</v>
      </c>
      <c r="B211" s="284"/>
      <c r="C211" s="284"/>
      <c r="D211" s="284"/>
      <c r="E211" s="284"/>
      <c r="F211" s="284"/>
    </row>
    <row r="212" spans="1:7" ht="16.5" customHeight="1">
      <c r="A212" s="284" t="s">
        <v>596</v>
      </c>
      <c r="B212" s="284"/>
      <c r="C212" s="284"/>
      <c r="D212" s="284"/>
      <c r="E212" s="284"/>
      <c r="F212" s="284"/>
    </row>
    <row r="213" spans="1:7" ht="16.5" customHeight="1">
      <c r="A213" s="284" t="s">
        <v>597</v>
      </c>
      <c r="B213" s="284"/>
      <c r="C213" s="284"/>
      <c r="D213" s="284"/>
      <c r="E213" s="284"/>
      <c r="F213" s="284"/>
    </row>
    <row r="214" spans="1:7" ht="16.5" customHeight="1">
      <c r="A214" s="284" t="s">
        <v>596</v>
      </c>
      <c r="B214" s="284"/>
      <c r="C214" s="284"/>
      <c r="D214" s="284"/>
      <c r="E214" s="284"/>
      <c r="F214" s="284"/>
    </row>
    <row r="215" spans="1:7" ht="16.5" customHeight="1">
      <c r="A215" s="250"/>
      <c r="B215" s="250"/>
      <c r="C215" s="250"/>
      <c r="D215" s="250"/>
      <c r="E215" s="250"/>
      <c r="F215" s="250"/>
    </row>
    <row r="216" spans="1:7" ht="16.5" customHeight="1">
      <c r="A216" s="285" t="s">
        <v>598</v>
      </c>
      <c r="B216" s="285"/>
      <c r="C216" s="285"/>
      <c r="D216" s="285"/>
      <c r="E216" s="285"/>
      <c r="F216" s="285"/>
    </row>
    <row r="217" spans="1:7" ht="16.5" customHeight="1">
      <c r="A217" s="284" t="s">
        <v>599</v>
      </c>
      <c r="B217" s="284"/>
      <c r="C217" s="284"/>
      <c r="D217" s="284"/>
      <c r="E217" s="284"/>
      <c r="F217" s="284"/>
    </row>
    <row r="218" spans="1:7" ht="16.5" customHeight="1">
      <c r="A218" s="365" t="s">
        <v>600</v>
      </c>
      <c r="B218" s="365"/>
      <c r="C218" s="365"/>
      <c r="D218" s="365"/>
      <c r="E218" s="365"/>
      <c r="F218" s="365"/>
    </row>
    <row r="219" spans="1:7" ht="16.5" customHeight="1">
      <c r="A219" s="365" t="s">
        <v>601</v>
      </c>
      <c r="B219" s="365"/>
      <c r="C219" s="365"/>
      <c r="D219" s="365"/>
      <c r="E219" s="365"/>
      <c r="F219" s="365"/>
    </row>
    <row r="220" spans="1:7" ht="16.5" customHeight="1">
      <c r="A220" s="366" t="s">
        <v>602</v>
      </c>
      <c r="B220" s="366"/>
      <c r="C220" s="366"/>
      <c r="D220" s="366"/>
      <c r="E220" s="366"/>
      <c r="F220" s="366"/>
    </row>
    <row r="221" spans="1:7" ht="16.5" customHeight="1">
      <c r="A221" s="366" t="s">
        <v>603</v>
      </c>
      <c r="B221" s="366"/>
      <c r="C221" s="366"/>
      <c r="D221" s="366"/>
      <c r="E221" s="366"/>
      <c r="F221" s="366"/>
      <c r="G221" s="366"/>
    </row>
    <row r="222" spans="1:7" ht="16.5" customHeight="1">
      <c r="A222" s="250"/>
      <c r="B222" s="250"/>
      <c r="C222" s="250"/>
      <c r="D222" s="250"/>
      <c r="E222" s="250"/>
      <c r="F222" s="250"/>
    </row>
    <row r="223" spans="1:7" ht="16.5" customHeight="1">
      <c r="A223" s="284" t="s">
        <v>604</v>
      </c>
      <c r="B223" s="284"/>
      <c r="C223" s="284"/>
      <c r="D223" s="284"/>
      <c r="E223" s="284"/>
      <c r="F223" s="284"/>
    </row>
    <row r="224" spans="1:7" ht="16.5" customHeight="1">
      <c r="A224" s="284" t="s">
        <v>605</v>
      </c>
      <c r="B224" s="284"/>
      <c r="C224" s="284"/>
      <c r="D224" s="284"/>
      <c r="E224" s="284"/>
      <c r="F224" s="284"/>
    </row>
    <row r="225" spans="1:6" ht="16.5" customHeight="1">
      <c r="A225" s="284"/>
      <c r="B225" s="284"/>
      <c r="C225" s="284"/>
      <c r="D225" s="284"/>
      <c r="E225" s="284"/>
      <c r="F225" s="284"/>
    </row>
    <row r="226" spans="1:6" ht="16.5" customHeight="1">
      <c r="A226" s="284" t="s">
        <v>579</v>
      </c>
      <c r="B226" s="284"/>
      <c r="C226" s="284"/>
      <c r="D226" s="284"/>
      <c r="E226" s="284"/>
      <c r="F226" s="284"/>
    </row>
    <row r="227" spans="1:6" ht="16.5" customHeight="1">
      <c r="A227" s="285" t="s">
        <v>606</v>
      </c>
      <c r="B227" s="285"/>
      <c r="C227" s="285"/>
      <c r="D227" s="285"/>
      <c r="E227" s="285"/>
      <c r="F227" s="285"/>
    </row>
    <row r="228" spans="1:6" ht="16.5" customHeight="1">
      <c r="A228" s="284" t="s">
        <v>607</v>
      </c>
      <c r="B228" s="284"/>
      <c r="C228" s="284"/>
      <c r="D228" s="284"/>
      <c r="E228" s="284"/>
      <c r="F228" s="284"/>
    </row>
    <row r="229" spans="1:6" ht="16.5" customHeight="1">
      <c r="A229" s="284" t="s">
        <v>608</v>
      </c>
      <c r="B229" s="284"/>
      <c r="C229" s="284"/>
      <c r="D229" s="284"/>
      <c r="E229" s="284"/>
      <c r="F229" s="284"/>
    </row>
    <row r="230" spans="1:6" ht="16.5" customHeight="1">
      <c r="A230" s="285" t="s">
        <v>609</v>
      </c>
      <c r="B230" s="285"/>
      <c r="C230" s="285"/>
      <c r="D230" s="285"/>
      <c r="E230" s="285"/>
      <c r="F230" s="285"/>
    </row>
    <row r="231" spans="1:6" ht="16.5" customHeight="1">
      <c r="A231" s="284" t="s">
        <v>610</v>
      </c>
      <c r="B231" s="284"/>
      <c r="C231" s="284"/>
      <c r="D231" s="284"/>
      <c r="E231" s="284"/>
      <c r="F231" s="284"/>
    </row>
    <row r="232" spans="1:6" ht="16.5" customHeight="1">
      <c r="A232" s="284" t="s">
        <v>922</v>
      </c>
      <c r="B232" s="284"/>
      <c r="C232" s="284"/>
      <c r="D232" s="284"/>
      <c r="E232" s="284"/>
      <c r="F232" s="284"/>
    </row>
    <row r="233" spans="1:6" ht="16.5" customHeight="1">
      <c r="A233" s="284" t="s">
        <v>822</v>
      </c>
      <c r="B233" s="284"/>
      <c r="C233" s="284"/>
      <c r="D233" s="284"/>
      <c r="E233" s="284"/>
      <c r="F233" s="284"/>
    </row>
    <row r="234" spans="1:6">
      <c r="A234" s="284" t="s">
        <v>923</v>
      </c>
      <c r="B234" s="284"/>
      <c r="C234" s="284"/>
      <c r="D234" s="284"/>
      <c r="E234" s="284"/>
      <c r="F234" s="284"/>
    </row>
    <row r="235" spans="1:6" ht="16.5" customHeight="1">
      <c r="A235" s="284" t="s">
        <v>611</v>
      </c>
      <c r="B235" s="284"/>
      <c r="C235" s="284"/>
      <c r="D235" s="284"/>
      <c r="E235" s="284"/>
      <c r="F235" s="284"/>
    </row>
    <row r="236" spans="1:6" ht="16.5" customHeight="1">
      <c r="A236" s="284" t="s">
        <v>924</v>
      </c>
      <c r="B236" s="284"/>
      <c r="C236" s="284"/>
      <c r="D236" s="284"/>
      <c r="E236" s="284"/>
      <c r="F236" s="284"/>
    </row>
    <row r="237" spans="1:6" ht="16.5" customHeight="1">
      <c r="A237" s="284" t="s">
        <v>925</v>
      </c>
      <c r="B237" s="284"/>
      <c r="C237" s="284"/>
      <c r="D237" s="284"/>
      <c r="E237" s="284"/>
      <c r="F237" s="284"/>
    </row>
    <row r="238" spans="1:6" ht="16.5" customHeight="1">
      <c r="A238" s="284" t="s">
        <v>612</v>
      </c>
      <c r="B238" s="284"/>
      <c r="C238" s="284"/>
      <c r="D238" s="284"/>
      <c r="E238" s="284"/>
      <c r="F238" s="284"/>
    </row>
    <row r="239" spans="1:6" ht="16.5" customHeight="1">
      <c r="A239" s="284" t="s">
        <v>613</v>
      </c>
      <c r="B239" s="284"/>
      <c r="C239" s="284"/>
      <c r="D239" s="284"/>
      <c r="E239" s="284"/>
      <c r="F239" s="284"/>
    </row>
    <row r="240" spans="1:6" ht="16.5" customHeight="1">
      <c r="A240" s="284" t="s">
        <v>614</v>
      </c>
      <c r="B240" s="284"/>
      <c r="C240" s="284"/>
      <c r="D240" s="284"/>
      <c r="E240" s="284"/>
      <c r="F240" s="284"/>
    </row>
    <row r="241" spans="1:6" ht="16.5" customHeight="1">
      <c r="A241" s="284" t="s">
        <v>615</v>
      </c>
      <c r="B241" s="284"/>
      <c r="C241" s="284"/>
      <c r="D241" s="284"/>
      <c r="E241" s="284"/>
      <c r="F241" s="284"/>
    </row>
    <row r="242" spans="1:6" ht="16.5" customHeight="1">
      <c r="A242" s="284" t="s">
        <v>616</v>
      </c>
      <c r="B242" s="284"/>
      <c r="C242" s="284"/>
      <c r="D242" s="284"/>
      <c r="E242" s="284"/>
      <c r="F242" s="284"/>
    </row>
    <row r="243" spans="1:6" ht="16.5" customHeight="1">
      <c r="A243" s="360" t="s">
        <v>617</v>
      </c>
      <c r="B243" s="360"/>
      <c r="C243" s="360"/>
      <c r="D243" s="360"/>
      <c r="E243" s="360"/>
      <c r="F243" s="360"/>
    </row>
    <row r="244" spans="1:6" ht="16.5" customHeight="1">
      <c r="A244" s="284" t="s">
        <v>618</v>
      </c>
      <c r="B244" s="284"/>
      <c r="C244" s="284"/>
      <c r="D244" s="284"/>
      <c r="E244" s="284"/>
      <c r="F244" s="284"/>
    </row>
    <row r="245" spans="1:6" ht="16.5" customHeight="1">
      <c r="A245" s="284" t="s">
        <v>619</v>
      </c>
      <c r="B245" s="284"/>
      <c r="C245" s="284"/>
      <c r="D245" s="284"/>
      <c r="E245" s="284"/>
      <c r="F245" s="284"/>
    </row>
    <row r="246" spans="1:6" ht="16.5" customHeight="1">
      <c r="A246" s="284" t="s">
        <v>620</v>
      </c>
      <c r="B246" s="284"/>
      <c r="C246" s="284"/>
      <c r="D246" s="284"/>
      <c r="E246" s="284"/>
      <c r="F246" s="284"/>
    </row>
    <row r="247" spans="1:6" ht="16.5" customHeight="1">
      <c r="A247" s="284" t="s">
        <v>621</v>
      </c>
      <c r="B247" s="284"/>
      <c r="C247" s="284"/>
      <c r="D247" s="284"/>
      <c r="E247" s="284"/>
      <c r="F247" s="284"/>
    </row>
    <row r="248" spans="1:6">
      <c r="A248" s="284" t="s">
        <v>804</v>
      </c>
      <c r="B248" s="284"/>
      <c r="C248" s="284"/>
      <c r="D248" s="284"/>
      <c r="E248" s="284"/>
      <c r="F248" s="284"/>
    </row>
    <row r="249" spans="1:6" ht="16.5" customHeight="1">
      <c r="A249" s="284" t="s">
        <v>622</v>
      </c>
      <c r="B249" s="284"/>
      <c r="C249" s="284"/>
      <c r="D249" s="284"/>
      <c r="E249" s="284"/>
      <c r="F249" s="284"/>
    </row>
    <row r="250" spans="1:6" ht="16.5" customHeight="1">
      <c r="A250" s="284" t="s">
        <v>623</v>
      </c>
      <c r="B250" s="284"/>
      <c r="C250" s="284"/>
      <c r="D250" s="284"/>
      <c r="E250" s="284"/>
      <c r="F250" s="284"/>
    </row>
    <row r="251" spans="1:6" ht="16.5" customHeight="1">
      <c r="A251" s="284" t="s">
        <v>624</v>
      </c>
      <c r="B251" s="284"/>
      <c r="C251" s="284"/>
      <c r="D251" s="284"/>
      <c r="E251" s="284"/>
      <c r="F251" s="284"/>
    </row>
    <row r="252" spans="1:6" ht="16.5" customHeight="1">
      <c r="A252" s="284" t="s">
        <v>625</v>
      </c>
      <c r="B252" s="284"/>
      <c r="C252" s="284"/>
      <c r="D252" s="284"/>
      <c r="E252" s="284"/>
      <c r="F252" s="284"/>
    </row>
    <row r="253" spans="1:6" ht="16.5" customHeight="1">
      <c r="A253" s="285" t="s">
        <v>626</v>
      </c>
      <c r="B253" s="285"/>
      <c r="C253" s="285"/>
      <c r="D253" s="285"/>
      <c r="E253" s="285"/>
      <c r="F253" s="285"/>
    </row>
    <row r="254" spans="1:6" ht="16.5" customHeight="1">
      <c r="A254" s="295" t="s">
        <v>627</v>
      </c>
      <c r="B254" s="295"/>
      <c r="C254" s="295"/>
      <c r="D254" s="295"/>
      <c r="E254" s="295"/>
      <c r="F254" s="295"/>
    </row>
    <row r="255" spans="1:6" ht="16.5" customHeight="1">
      <c r="A255" s="284" t="s">
        <v>152</v>
      </c>
      <c r="B255" s="284"/>
      <c r="C255" s="284"/>
      <c r="D255" s="284"/>
      <c r="E255" s="284"/>
      <c r="F255" s="284"/>
    </row>
    <row r="256" spans="1:6" ht="16.5" customHeight="1">
      <c r="A256" s="284" t="s">
        <v>628</v>
      </c>
      <c r="B256" s="284"/>
      <c r="C256" s="284"/>
      <c r="D256" s="284"/>
      <c r="E256" s="284"/>
      <c r="F256" s="284"/>
    </row>
    <row r="257" spans="1:6" ht="16.5" customHeight="1">
      <c r="A257" s="284" t="s">
        <v>629</v>
      </c>
      <c r="B257" s="284"/>
      <c r="C257" s="284"/>
      <c r="D257" s="284"/>
      <c r="E257" s="284"/>
      <c r="F257" s="284"/>
    </row>
    <row r="258" spans="1:6" ht="16.5" customHeight="1">
      <c r="A258" s="284" t="s">
        <v>630</v>
      </c>
      <c r="B258" s="284"/>
      <c r="C258" s="284"/>
      <c r="D258" s="284"/>
      <c r="E258" s="284"/>
      <c r="F258" s="284"/>
    </row>
    <row r="259" spans="1:6" ht="16.5" customHeight="1">
      <c r="A259" s="284" t="s">
        <v>926</v>
      </c>
      <c r="B259" s="284"/>
      <c r="C259" s="284"/>
      <c r="D259" s="284"/>
      <c r="E259" s="284"/>
      <c r="F259" s="284"/>
    </row>
    <row r="260" spans="1:6" ht="16.5" customHeight="1">
      <c r="A260" s="284" t="s">
        <v>927</v>
      </c>
      <c r="B260" s="284"/>
      <c r="C260" s="284"/>
      <c r="D260" s="284"/>
      <c r="E260" s="284"/>
      <c r="F260" s="284"/>
    </row>
    <row r="261" spans="1:6" ht="16.5" customHeight="1">
      <c r="A261" s="284" t="s">
        <v>631</v>
      </c>
      <c r="B261" s="284"/>
      <c r="C261" s="284"/>
      <c r="D261" s="284"/>
      <c r="E261" s="284"/>
      <c r="F261" s="284"/>
    </row>
    <row r="262" spans="1:6" ht="16.5" customHeight="1">
      <c r="A262" s="284" t="s">
        <v>632</v>
      </c>
      <c r="B262" s="284"/>
      <c r="C262" s="284"/>
      <c r="D262" s="284"/>
      <c r="E262" s="284"/>
      <c r="F262" s="284"/>
    </row>
    <row r="263" spans="1:6" ht="16.5" customHeight="1">
      <c r="A263" s="284" t="s">
        <v>633</v>
      </c>
      <c r="B263" s="284"/>
      <c r="C263" s="284"/>
      <c r="D263" s="284"/>
      <c r="E263" s="284"/>
      <c r="F263" s="284"/>
    </row>
    <row r="264" spans="1:6" ht="16.5" customHeight="1">
      <c r="A264" s="284" t="s">
        <v>634</v>
      </c>
      <c r="B264" s="284"/>
      <c r="C264" s="284"/>
      <c r="D264" s="284"/>
      <c r="E264" s="284"/>
      <c r="F264" s="284"/>
    </row>
    <row r="265" spans="1:6" ht="16.5" customHeight="1">
      <c r="A265" s="284" t="s">
        <v>635</v>
      </c>
      <c r="B265" s="284"/>
      <c r="C265" s="284"/>
      <c r="D265" s="284"/>
      <c r="E265" s="284"/>
      <c r="F265" s="284"/>
    </row>
    <row r="266" spans="1:6" ht="16.5" customHeight="1">
      <c r="A266" s="284" t="s">
        <v>636</v>
      </c>
      <c r="B266" s="284"/>
      <c r="C266" s="284"/>
      <c r="D266" s="284"/>
      <c r="E266" s="284"/>
      <c r="F266" s="284"/>
    </row>
    <row r="267" spans="1:6" ht="16.5" customHeight="1">
      <c r="A267" s="284" t="s">
        <v>637</v>
      </c>
      <c r="B267" s="284"/>
      <c r="C267" s="284"/>
      <c r="D267" s="284"/>
      <c r="E267" s="284"/>
      <c r="F267" s="284"/>
    </row>
    <row r="268" spans="1:6" ht="16.5" customHeight="1">
      <c r="A268" s="284" t="s">
        <v>638</v>
      </c>
      <c r="B268" s="284"/>
      <c r="C268" s="284"/>
      <c r="D268" s="284"/>
      <c r="E268" s="284"/>
      <c r="F268" s="284"/>
    </row>
    <row r="269" spans="1:6" ht="16.5" customHeight="1">
      <c r="A269" s="284" t="s">
        <v>639</v>
      </c>
      <c r="B269" s="284"/>
      <c r="C269" s="284"/>
      <c r="D269" s="284"/>
      <c r="E269" s="284"/>
      <c r="F269" s="284"/>
    </row>
    <row r="270" spans="1:6" ht="16.5" customHeight="1">
      <c r="A270" s="284" t="s">
        <v>640</v>
      </c>
      <c r="B270" s="284"/>
      <c r="C270" s="284"/>
      <c r="D270" s="284"/>
      <c r="E270" s="284"/>
      <c r="F270" s="284"/>
    </row>
    <row r="271" spans="1:6" ht="16.5" customHeight="1">
      <c r="A271" s="284"/>
      <c r="B271" s="284"/>
      <c r="C271" s="284"/>
      <c r="D271" s="284"/>
      <c r="E271" s="284"/>
      <c r="F271" s="284"/>
    </row>
    <row r="272" spans="1:6" ht="16.5" customHeight="1">
      <c r="A272" s="285" t="s">
        <v>641</v>
      </c>
      <c r="B272" s="285"/>
      <c r="C272" s="285"/>
      <c r="D272" s="285"/>
      <c r="E272" s="285"/>
      <c r="F272" s="285"/>
    </row>
    <row r="273" spans="1:6" ht="16.5" customHeight="1">
      <c r="A273" s="284" t="s">
        <v>642</v>
      </c>
      <c r="B273" s="284"/>
      <c r="C273" s="284"/>
      <c r="D273" s="284"/>
      <c r="E273" s="284"/>
      <c r="F273" s="284"/>
    </row>
    <row r="274" spans="1:6" ht="16.5" customHeight="1">
      <c r="A274" s="360" t="s">
        <v>643</v>
      </c>
      <c r="B274" s="360"/>
      <c r="C274" s="360"/>
      <c r="D274" s="360"/>
      <c r="E274" s="360"/>
      <c r="F274" s="360"/>
    </row>
    <row r="275" spans="1:6" ht="16.5" customHeight="1">
      <c r="A275" s="284"/>
      <c r="B275" s="284"/>
      <c r="C275" s="284"/>
      <c r="D275" s="284"/>
      <c r="E275" s="284"/>
      <c r="F275" s="284"/>
    </row>
    <row r="276" spans="1:6" ht="16.5" customHeight="1">
      <c r="A276" s="284" t="s">
        <v>604</v>
      </c>
      <c r="B276" s="284"/>
      <c r="C276" s="284"/>
      <c r="D276" s="284"/>
      <c r="E276" s="284"/>
      <c r="F276" s="284"/>
    </row>
    <row r="277" spans="1:6" ht="16.5" customHeight="1">
      <c r="A277" s="284" t="s">
        <v>644</v>
      </c>
      <c r="B277" s="284"/>
      <c r="C277" s="284"/>
      <c r="D277" s="284"/>
      <c r="E277" s="284"/>
      <c r="F277" s="284"/>
    </row>
    <row r="278" spans="1:6" ht="16.5" customHeight="1">
      <c r="A278" s="284" t="s">
        <v>829</v>
      </c>
      <c r="B278" s="284"/>
      <c r="C278" s="284"/>
      <c r="D278" s="284"/>
      <c r="E278" s="284"/>
      <c r="F278" s="284"/>
    </row>
    <row r="279" spans="1:6" ht="16.5" customHeight="1">
      <c r="A279" s="285" t="s">
        <v>928</v>
      </c>
      <c r="B279" s="285"/>
      <c r="C279" s="285"/>
      <c r="D279" s="285"/>
      <c r="E279" s="285"/>
      <c r="F279" s="285"/>
    </row>
    <row r="280" spans="1:6" ht="16.5" customHeight="1">
      <c r="A280" s="284"/>
      <c r="B280" s="284"/>
      <c r="C280" s="284"/>
      <c r="D280" s="284"/>
      <c r="E280" s="284"/>
      <c r="F280" s="284"/>
    </row>
    <row r="281" spans="1:6" ht="16.5" customHeight="1">
      <c r="A281" s="284" t="s">
        <v>579</v>
      </c>
      <c r="B281" s="284"/>
      <c r="C281" s="284"/>
      <c r="D281" s="284"/>
      <c r="E281" s="284"/>
      <c r="F281" s="284"/>
    </row>
    <row r="282" spans="1:6" ht="16.5" customHeight="1">
      <c r="A282" s="284" t="s">
        <v>645</v>
      </c>
      <c r="B282" s="284"/>
      <c r="C282" s="284"/>
      <c r="D282" s="284"/>
      <c r="E282" s="284"/>
      <c r="F282" s="284"/>
    </row>
    <row r="283" spans="1:6" ht="16.5" customHeight="1">
      <c r="A283" s="284" t="s">
        <v>646</v>
      </c>
      <c r="B283" s="284"/>
      <c r="C283" s="284"/>
      <c r="D283" s="284"/>
      <c r="E283" s="284"/>
      <c r="F283" s="284"/>
    </row>
    <row r="284" spans="1:6" ht="16.5" customHeight="1">
      <c r="A284" s="284" t="s">
        <v>806</v>
      </c>
      <c r="B284" s="284"/>
      <c r="C284" s="284"/>
      <c r="D284" s="284"/>
      <c r="E284" s="284"/>
      <c r="F284" s="284"/>
    </row>
    <row r="285" spans="1:6" ht="16.5" customHeight="1">
      <c r="A285" s="284" t="s">
        <v>647</v>
      </c>
      <c r="B285" s="284"/>
      <c r="C285" s="284"/>
      <c r="D285" s="284"/>
      <c r="E285" s="284"/>
      <c r="F285" s="284"/>
    </row>
    <row r="286" spans="1:6" ht="16.5" customHeight="1">
      <c r="A286" s="284"/>
      <c r="B286" s="284"/>
      <c r="C286" s="284"/>
      <c r="D286" s="284"/>
      <c r="E286" s="284"/>
      <c r="F286" s="284"/>
    </row>
    <row r="287" spans="1:6" ht="16.5" customHeight="1">
      <c r="A287" s="285" t="s">
        <v>648</v>
      </c>
      <c r="B287" s="285"/>
      <c r="C287" s="285"/>
      <c r="D287" s="285"/>
      <c r="E287" s="285"/>
      <c r="F287" s="285"/>
    </row>
    <row r="288" spans="1:6" ht="16.5" customHeight="1">
      <c r="A288" s="364" t="s">
        <v>573</v>
      </c>
      <c r="B288" s="364"/>
      <c r="C288" s="364"/>
      <c r="D288" s="364"/>
      <c r="E288" s="364"/>
      <c r="F288" s="364"/>
    </row>
    <row r="289" spans="1:6" ht="16.5" customHeight="1">
      <c r="A289" s="365" t="s">
        <v>929</v>
      </c>
      <c r="B289" s="365"/>
      <c r="C289" s="365"/>
      <c r="D289" s="365"/>
      <c r="E289" s="365"/>
      <c r="F289" s="365"/>
    </row>
    <row r="290" spans="1:6" ht="16.5" customHeight="1">
      <c r="A290" s="365" t="s">
        <v>930</v>
      </c>
      <c r="B290" s="365"/>
      <c r="C290" s="365"/>
      <c r="D290" s="365"/>
      <c r="E290" s="368"/>
      <c r="F290" s="368"/>
    </row>
    <row r="291" spans="1:6" ht="16.5" customHeight="1">
      <c r="A291" s="365" t="s">
        <v>931</v>
      </c>
      <c r="B291" s="365"/>
      <c r="C291" s="365"/>
      <c r="D291" s="365"/>
      <c r="E291" s="368"/>
      <c r="F291" s="368"/>
    </row>
    <row r="292" spans="1:6" ht="16.5" customHeight="1">
      <c r="A292" s="365" t="s">
        <v>649</v>
      </c>
      <c r="B292" s="365"/>
      <c r="C292" s="365"/>
      <c r="D292" s="365"/>
      <c r="E292" s="368"/>
      <c r="F292" s="368"/>
    </row>
    <row r="293" spans="1:6" ht="16.5" customHeight="1">
      <c r="A293" s="365" t="s">
        <v>932</v>
      </c>
      <c r="B293" s="365"/>
      <c r="C293" s="365"/>
      <c r="D293" s="365"/>
      <c r="E293" s="368"/>
      <c r="F293" s="368"/>
    </row>
    <row r="294" spans="1:6" ht="16.5" customHeight="1">
      <c r="A294" s="371" t="s">
        <v>650</v>
      </c>
      <c r="B294" s="365"/>
      <c r="C294" s="365"/>
      <c r="D294" s="365"/>
      <c r="E294" s="368"/>
      <c r="F294" s="368"/>
    </row>
    <row r="295" spans="1:6" ht="16.5" customHeight="1">
      <c r="A295" s="365" t="s">
        <v>933</v>
      </c>
      <c r="B295" s="365"/>
      <c r="C295" s="365"/>
      <c r="D295" s="365"/>
      <c r="E295" s="368"/>
      <c r="F295" s="368"/>
    </row>
    <row r="296" spans="1:6" ht="16.5" customHeight="1">
      <c r="A296" s="326" t="s">
        <v>934</v>
      </c>
      <c r="B296" s="326"/>
      <c r="C296" s="326"/>
      <c r="D296" s="326"/>
      <c r="E296" s="326"/>
      <c r="F296" s="326"/>
    </row>
    <row r="297" spans="1:6" ht="16.5" customHeight="1">
      <c r="A297" s="365" t="s">
        <v>651</v>
      </c>
      <c r="B297" s="365"/>
      <c r="C297" s="365"/>
      <c r="D297" s="365"/>
      <c r="E297" s="368"/>
      <c r="F297" s="368"/>
    </row>
    <row r="298" spans="1:6" ht="16.5" customHeight="1">
      <c r="A298" s="365" t="s">
        <v>652</v>
      </c>
      <c r="B298" s="372"/>
      <c r="C298" s="372"/>
      <c r="D298" s="372"/>
      <c r="E298" s="373"/>
      <c r="F298" s="373"/>
    </row>
    <row r="299" spans="1:6" ht="16.5" customHeight="1">
      <c r="A299" s="365" t="s">
        <v>653</v>
      </c>
      <c r="B299" s="372"/>
      <c r="C299" s="372"/>
      <c r="D299" s="372"/>
      <c r="E299" s="373"/>
      <c r="F299" s="373"/>
    </row>
    <row r="300" spans="1:6" ht="16.5" customHeight="1">
      <c r="A300" s="365" t="s">
        <v>654</v>
      </c>
      <c r="B300" s="365"/>
      <c r="C300" s="365"/>
      <c r="D300" s="365"/>
      <c r="E300" s="368"/>
      <c r="F300" s="368"/>
    </row>
    <row r="301" spans="1:6" ht="16.5" customHeight="1">
      <c r="A301" s="366" t="s">
        <v>655</v>
      </c>
      <c r="B301" s="366"/>
      <c r="C301" s="366"/>
      <c r="D301" s="366"/>
      <c r="E301" s="367"/>
      <c r="F301" s="367"/>
    </row>
    <row r="302" spans="1:6" ht="16.5" customHeight="1">
      <c r="A302" s="366" t="s">
        <v>656</v>
      </c>
      <c r="B302" s="366"/>
      <c r="C302" s="366"/>
      <c r="D302" s="366"/>
      <c r="E302" s="367"/>
      <c r="F302" s="367"/>
    </row>
    <row r="303" spans="1:6" ht="16.5" customHeight="1">
      <c r="A303" s="366" t="s">
        <v>657</v>
      </c>
      <c r="B303" s="366"/>
      <c r="C303" s="366"/>
      <c r="D303" s="366"/>
      <c r="E303" s="367"/>
      <c r="F303" s="367"/>
    </row>
    <row r="304" spans="1:6" ht="16.5" customHeight="1">
      <c r="A304" s="365" t="s">
        <v>658</v>
      </c>
      <c r="B304" s="365"/>
      <c r="C304" s="365"/>
      <c r="D304" s="365"/>
      <c r="E304" s="368"/>
      <c r="F304" s="368"/>
    </row>
    <row r="305" spans="1:6" ht="16.5" customHeight="1">
      <c r="A305" s="252"/>
      <c r="B305" s="252"/>
      <c r="C305" s="252"/>
      <c r="D305" s="252"/>
      <c r="E305" s="253"/>
      <c r="F305" s="253"/>
    </row>
    <row r="306" spans="1:6" ht="16.5" customHeight="1">
      <c r="A306" s="284" t="s">
        <v>659</v>
      </c>
      <c r="B306" s="284"/>
      <c r="C306" s="284"/>
      <c r="D306" s="284"/>
      <c r="E306" s="284"/>
      <c r="F306" s="284"/>
    </row>
    <row r="307" spans="1:6" ht="16.5" customHeight="1">
      <c r="A307" s="284" t="s">
        <v>660</v>
      </c>
      <c r="B307" s="284"/>
      <c r="C307" s="284"/>
      <c r="D307" s="284"/>
      <c r="E307" s="284"/>
      <c r="F307" s="284"/>
    </row>
    <row r="308" spans="1:6" ht="16.5" customHeight="1">
      <c r="A308" s="365" t="s">
        <v>661</v>
      </c>
      <c r="B308" s="365"/>
      <c r="C308" s="365"/>
      <c r="D308" s="365"/>
      <c r="E308" s="368"/>
      <c r="F308" s="368"/>
    </row>
    <row r="309" spans="1:6" ht="16.5" customHeight="1">
      <c r="A309" s="284" t="s">
        <v>662</v>
      </c>
      <c r="B309" s="284"/>
      <c r="C309" s="284"/>
      <c r="D309" s="284"/>
      <c r="E309" s="284"/>
      <c r="F309" s="284"/>
    </row>
    <row r="310" spans="1:6" ht="16.5" customHeight="1">
      <c r="A310" s="284"/>
      <c r="B310" s="284"/>
      <c r="C310" s="284"/>
      <c r="D310" s="284"/>
      <c r="E310" s="284"/>
      <c r="F310" s="284"/>
    </row>
    <row r="311" spans="1:6" ht="16.5" customHeight="1">
      <c r="A311" s="284" t="s">
        <v>663</v>
      </c>
      <c r="B311" s="284"/>
      <c r="C311" s="284"/>
      <c r="D311" s="284"/>
      <c r="E311" s="284"/>
      <c r="F311" s="284"/>
    </row>
    <row r="312" spans="1:6" ht="16.5" customHeight="1">
      <c r="A312" s="285" t="s">
        <v>664</v>
      </c>
      <c r="B312" s="285"/>
      <c r="C312" s="285"/>
      <c r="D312" s="285"/>
      <c r="E312" s="285"/>
      <c r="F312" s="285"/>
    </row>
    <row r="313" spans="1:6" ht="16.5" customHeight="1">
      <c r="A313" s="284" t="s">
        <v>665</v>
      </c>
      <c r="B313" s="284"/>
      <c r="C313" s="284"/>
      <c r="D313" s="284"/>
      <c r="E313" s="284"/>
      <c r="F313" s="284"/>
    </row>
    <row r="314" spans="1:6" ht="16.5" customHeight="1">
      <c r="A314" s="284" t="s">
        <v>666</v>
      </c>
      <c r="B314" s="284"/>
      <c r="C314" s="284"/>
      <c r="D314" s="284"/>
      <c r="E314" s="284"/>
      <c r="F314" s="284"/>
    </row>
    <row r="315" spans="1:6" ht="16.5" customHeight="1">
      <c r="A315" s="284" t="s">
        <v>667</v>
      </c>
      <c r="B315" s="284"/>
      <c r="C315" s="284"/>
      <c r="D315" s="284"/>
      <c r="E315" s="284"/>
      <c r="F315" s="284"/>
    </row>
    <row r="316" spans="1:6" ht="16.5" customHeight="1">
      <c r="A316" s="285" t="s">
        <v>668</v>
      </c>
      <c r="B316" s="285"/>
      <c r="C316" s="285"/>
      <c r="D316" s="285"/>
      <c r="E316" s="285"/>
      <c r="F316" s="285"/>
    </row>
    <row r="317" spans="1:6" ht="16.5" customHeight="1">
      <c r="A317" s="284" t="s">
        <v>669</v>
      </c>
      <c r="B317" s="284"/>
      <c r="C317" s="284"/>
      <c r="D317" s="284"/>
      <c r="E317" s="284"/>
      <c r="F317" s="284"/>
    </row>
    <row r="318" spans="1:6" ht="16.5" customHeight="1">
      <c r="A318" s="284" t="s">
        <v>670</v>
      </c>
      <c r="B318" s="284"/>
      <c r="C318" s="284"/>
      <c r="D318" s="284"/>
      <c r="E318" s="284"/>
      <c r="F318" s="284"/>
    </row>
    <row r="319" spans="1:6" ht="16.5" customHeight="1">
      <c r="A319" s="285" t="s">
        <v>671</v>
      </c>
      <c r="B319" s="285"/>
      <c r="C319" s="285"/>
      <c r="D319" s="285"/>
      <c r="E319" s="285"/>
      <c r="F319" s="285"/>
    </row>
    <row r="320" spans="1:6" ht="16.5" customHeight="1">
      <c r="A320" s="285" t="s">
        <v>777</v>
      </c>
      <c r="B320" s="285"/>
      <c r="C320" s="285"/>
      <c r="D320" s="285"/>
      <c r="E320" s="285"/>
      <c r="F320" s="285"/>
    </row>
    <row r="321" spans="1:6" ht="16.5" customHeight="1">
      <c r="A321" s="284" t="s">
        <v>935</v>
      </c>
      <c r="B321" s="284"/>
      <c r="C321" s="284"/>
      <c r="D321" s="284"/>
      <c r="E321" s="284"/>
      <c r="F321" s="284"/>
    </row>
    <row r="322" spans="1:6" ht="16.5" customHeight="1">
      <c r="A322" s="284" t="s">
        <v>672</v>
      </c>
      <c r="B322" s="284"/>
      <c r="C322" s="284"/>
      <c r="D322" s="284"/>
      <c r="E322" s="284"/>
      <c r="F322" s="284"/>
    </row>
    <row r="323" spans="1:6" ht="16.5" customHeight="1">
      <c r="A323" s="284" t="s">
        <v>673</v>
      </c>
      <c r="B323" s="284"/>
      <c r="C323" s="284"/>
      <c r="D323" s="284"/>
      <c r="E323" s="284"/>
      <c r="F323" s="284"/>
    </row>
    <row r="324" spans="1:6" ht="16.5" customHeight="1">
      <c r="A324" s="284" t="s">
        <v>674</v>
      </c>
      <c r="B324" s="284"/>
      <c r="C324" s="284"/>
      <c r="D324" s="284"/>
      <c r="E324" s="284"/>
      <c r="F324" s="284"/>
    </row>
    <row r="325" spans="1:6" ht="16.5" customHeight="1">
      <c r="A325" s="284" t="s">
        <v>675</v>
      </c>
      <c r="B325" s="284"/>
      <c r="C325" s="284"/>
      <c r="D325" s="284"/>
      <c r="E325" s="284"/>
      <c r="F325" s="284"/>
    </row>
    <row r="326" spans="1:6" ht="16.5" customHeight="1">
      <c r="A326" s="284" t="s">
        <v>676</v>
      </c>
      <c r="B326" s="284"/>
      <c r="C326" s="284"/>
      <c r="D326" s="284"/>
      <c r="E326" s="284"/>
      <c r="F326" s="284"/>
    </row>
    <row r="327" spans="1:6" ht="16.5" customHeight="1">
      <c r="A327" s="360" t="s">
        <v>677</v>
      </c>
      <c r="B327" s="360"/>
      <c r="C327" s="360"/>
      <c r="D327" s="360"/>
      <c r="E327" s="360"/>
      <c r="F327" s="360"/>
    </row>
    <row r="328" spans="1:6" ht="16.5" customHeight="1">
      <c r="A328" s="284" t="s">
        <v>678</v>
      </c>
      <c r="B328" s="284"/>
      <c r="C328" s="284"/>
      <c r="D328" s="284"/>
      <c r="E328" s="284"/>
      <c r="F328" s="284"/>
    </row>
    <row r="329" spans="1:6" ht="16.5" customHeight="1">
      <c r="A329" s="284"/>
      <c r="B329" s="284"/>
      <c r="C329" s="284"/>
      <c r="D329" s="284"/>
      <c r="E329" s="284"/>
      <c r="F329" s="284"/>
    </row>
    <row r="330" spans="1:6" ht="16.5" customHeight="1">
      <c r="A330" s="285" t="s">
        <v>679</v>
      </c>
      <c r="B330" s="285"/>
      <c r="C330" s="285"/>
      <c r="D330" s="285"/>
      <c r="E330" s="285"/>
      <c r="F330" s="285"/>
    </row>
    <row r="331" spans="1:6" ht="16.5" customHeight="1">
      <c r="A331" s="284" t="s">
        <v>680</v>
      </c>
      <c r="B331" s="284"/>
      <c r="C331" s="284"/>
      <c r="D331" s="284"/>
      <c r="E331" s="284"/>
      <c r="F331" s="284"/>
    </row>
    <row r="332" spans="1:6" ht="16.5" customHeight="1">
      <c r="A332" s="365" t="s">
        <v>661</v>
      </c>
      <c r="B332" s="365"/>
      <c r="C332" s="365"/>
      <c r="D332" s="365"/>
      <c r="E332" s="368"/>
      <c r="F332" s="368"/>
    </row>
    <row r="333" spans="1:6" ht="16.5" customHeight="1">
      <c r="A333" s="284" t="s">
        <v>681</v>
      </c>
      <c r="B333" s="284"/>
      <c r="C333" s="284"/>
      <c r="D333" s="284"/>
      <c r="E333" s="284"/>
      <c r="F333" s="284"/>
    </row>
    <row r="334" spans="1:6" ht="16.5" customHeight="1">
      <c r="A334" s="284"/>
      <c r="B334" s="284"/>
      <c r="C334" s="284"/>
      <c r="D334" s="284"/>
      <c r="E334" s="284"/>
      <c r="F334" s="284"/>
    </row>
    <row r="335" spans="1:6" ht="16.5" customHeight="1">
      <c r="A335" s="285" t="s">
        <v>682</v>
      </c>
      <c r="B335" s="285"/>
      <c r="C335" s="285"/>
      <c r="D335" s="285"/>
      <c r="E335" s="285"/>
      <c r="F335" s="285"/>
    </row>
    <row r="336" spans="1:6" ht="16.5" customHeight="1">
      <c r="A336" s="284" t="s">
        <v>683</v>
      </c>
      <c r="B336" s="284"/>
      <c r="C336" s="284"/>
      <c r="D336" s="284"/>
      <c r="E336" s="284"/>
      <c r="F336" s="284"/>
    </row>
    <row r="337" spans="1:6" ht="16.5" customHeight="1">
      <c r="A337" s="285" t="s">
        <v>684</v>
      </c>
      <c r="B337" s="285"/>
      <c r="C337" s="285"/>
      <c r="D337" s="285"/>
      <c r="E337" s="285"/>
      <c r="F337" s="285"/>
    </row>
    <row r="338" spans="1:6" ht="16.5" customHeight="1">
      <c r="A338" s="284" t="s">
        <v>685</v>
      </c>
      <c r="B338" s="284"/>
      <c r="C338" s="284"/>
      <c r="D338" s="284"/>
      <c r="E338" s="284"/>
      <c r="F338" s="284"/>
    </row>
    <row r="339" spans="1:6" ht="16.5" customHeight="1">
      <c r="A339" s="284" t="s">
        <v>813</v>
      </c>
      <c r="B339" s="284"/>
      <c r="C339" s="284"/>
      <c r="D339" s="284"/>
      <c r="E339" s="284"/>
      <c r="F339" s="284"/>
    </row>
    <row r="340" spans="1:6" ht="16.5" customHeight="1">
      <c r="A340" s="284" t="s">
        <v>686</v>
      </c>
      <c r="B340" s="284"/>
      <c r="C340" s="284"/>
      <c r="D340" s="284"/>
      <c r="E340" s="284"/>
      <c r="F340" s="284"/>
    </row>
    <row r="341" spans="1:6" ht="16.5" customHeight="1">
      <c r="A341" s="284" t="s">
        <v>687</v>
      </c>
      <c r="B341" s="284"/>
      <c r="C341" s="284"/>
      <c r="D341" s="284"/>
      <c r="E341" s="284"/>
      <c r="F341" s="284"/>
    </row>
    <row r="342" spans="1:6" ht="16.5" customHeight="1">
      <c r="A342" s="284" t="s">
        <v>688</v>
      </c>
      <c r="B342" s="284"/>
      <c r="C342" s="284"/>
      <c r="D342" s="284"/>
      <c r="E342" s="284"/>
      <c r="F342" s="284"/>
    </row>
    <row r="343" spans="1:6" ht="16.5" customHeight="1">
      <c r="A343" s="284" t="s">
        <v>689</v>
      </c>
      <c r="B343" s="284"/>
      <c r="C343" s="284"/>
      <c r="D343" s="284"/>
      <c r="E343" s="284"/>
      <c r="F343" s="284"/>
    </row>
    <row r="344" spans="1:6" ht="16.5" customHeight="1">
      <c r="A344" s="284" t="s">
        <v>690</v>
      </c>
      <c r="B344" s="284"/>
      <c r="C344" s="284"/>
      <c r="D344" s="284"/>
      <c r="E344" s="284"/>
      <c r="F344" s="284"/>
    </row>
    <row r="345" spans="1:6" ht="16.5" customHeight="1">
      <c r="A345" s="284" t="s">
        <v>691</v>
      </c>
      <c r="B345" s="284"/>
      <c r="C345" s="284"/>
      <c r="D345" s="284"/>
      <c r="E345" s="284"/>
      <c r="F345" s="284"/>
    </row>
    <row r="346" spans="1:6" ht="16.5" customHeight="1">
      <c r="A346" s="285" t="s">
        <v>692</v>
      </c>
      <c r="B346" s="285"/>
      <c r="C346" s="285"/>
      <c r="D346" s="285"/>
      <c r="E346" s="285"/>
      <c r="F346" s="285"/>
    </row>
    <row r="347" spans="1:6" ht="16.5" customHeight="1">
      <c r="A347" s="365" t="s">
        <v>693</v>
      </c>
      <c r="B347" s="365"/>
      <c r="C347" s="365"/>
      <c r="D347" s="365"/>
      <c r="E347" s="368"/>
      <c r="F347" s="368"/>
    </row>
    <row r="348" spans="1:6" ht="16.5" customHeight="1">
      <c r="A348" s="365" t="s">
        <v>694</v>
      </c>
      <c r="B348" s="365"/>
      <c r="C348" s="365"/>
      <c r="D348" s="365"/>
      <c r="E348" s="368"/>
      <c r="F348" s="368"/>
    </row>
    <row r="349" spans="1:6" ht="16.5" customHeight="1">
      <c r="A349" s="285" t="s">
        <v>695</v>
      </c>
      <c r="B349" s="285"/>
      <c r="C349" s="285"/>
      <c r="D349" s="285"/>
      <c r="E349" s="285"/>
      <c r="F349" s="285"/>
    </row>
    <row r="350" spans="1:6" ht="16.5" customHeight="1">
      <c r="A350" s="285" t="s">
        <v>936</v>
      </c>
      <c r="B350" s="285"/>
      <c r="C350" s="285"/>
      <c r="D350" s="285"/>
      <c r="E350" s="285"/>
      <c r="F350" s="285"/>
    </row>
    <row r="351" spans="1:6" ht="16.5" customHeight="1">
      <c r="A351" s="285" t="s">
        <v>937</v>
      </c>
      <c r="B351" s="285"/>
      <c r="C351" s="285"/>
      <c r="D351" s="285"/>
      <c r="E351" s="285"/>
      <c r="F351" s="285"/>
    </row>
    <row r="352" spans="1:6" ht="16.5" customHeight="1">
      <c r="A352" s="285" t="s">
        <v>938</v>
      </c>
      <c r="B352" s="285"/>
      <c r="C352" s="285"/>
      <c r="D352" s="285"/>
      <c r="E352" s="285"/>
      <c r="F352" s="285"/>
    </row>
    <row r="353" spans="1:6" ht="16.5" customHeight="1">
      <c r="A353" s="285" t="s">
        <v>939</v>
      </c>
      <c r="B353" s="285"/>
      <c r="C353" s="285"/>
      <c r="D353" s="285"/>
      <c r="E353" s="285"/>
      <c r="F353" s="285"/>
    </row>
    <row r="354" spans="1:6" ht="16.5" customHeight="1">
      <c r="A354" s="285" t="s">
        <v>696</v>
      </c>
      <c r="B354" s="285"/>
      <c r="C354" s="285"/>
      <c r="D354" s="285"/>
      <c r="E354" s="285"/>
      <c r="F354" s="285"/>
    </row>
    <row r="355" spans="1:6" ht="16.5" customHeight="1">
      <c r="A355" s="365" t="s">
        <v>940</v>
      </c>
      <c r="B355" s="365"/>
      <c r="C355" s="365"/>
      <c r="D355" s="365"/>
      <c r="E355" s="368"/>
      <c r="F355" s="368"/>
    </row>
    <row r="356" spans="1:6" ht="16.5" customHeight="1">
      <c r="A356" s="365" t="s">
        <v>697</v>
      </c>
      <c r="B356" s="365"/>
      <c r="C356" s="365"/>
      <c r="D356" s="365"/>
      <c r="E356" s="368"/>
      <c r="F356" s="368"/>
    </row>
    <row r="357" spans="1:6" ht="16.5" customHeight="1">
      <c r="A357" s="371" t="s">
        <v>698</v>
      </c>
      <c r="B357" s="365"/>
      <c r="C357" s="365"/>
      <c r="D357" s="365"/>
      <c r="E357" s="368"/>
      <c r="F357" s="368"/>
    </row>
    <row r="358" spans="1:6" ht="16.5" customHeight="1">
      <c r="A358" s="285" t="s">
        <v>699</v>
      </c>
      <c r="B358" s="285"/>
      <c r="C358" s="285"/>
      <c r="D358" s="285"/>
      <c r="E358" s="285"/>
      <c r="F358" s="285"/>
    </row>
    <row r="359" spans="1:6" ht="16.5" customHeight="1">
      <c r="A359" s="285" t="s">
        <v>700</v>
      </c>
      <c r="B359" s="285"/>
      <c r="C359" s="285"/>
      <c r="D359" s="285"/>
      <c r="E359" s="285"/>
      <c r="F359" s="285"/>
    </row>
    <row r="360" spans="1:6" ht="16.5" customHeight="1">
      <c r="A360" s="285" t="s">
        <v>791</v>
      </c>
      <c r="B360" s="285"/>
      <c r="C360" s="285"/>
      <c r="D360" s="285"/>
      <c r="E360" s="285"/>
      <c r="F360" s="285"/>
    </row>
    <row r="361" spans="1:6" ht="16.5" customHeight="1">
      <c r="A361" s="284"/>
      <c r="B361" s="284"/>
      <c r="C361" s="284"/>
      <c r="D361" s="284"/>
      <c r="E361" s="284"/>
      <c r="F361" s="284"/>
    </row>
    <row r="362" spans="1:6" ht="16.5" customHeight="1">
      <c r="A362" s="285" t="s">
        <v>701</v>
      </c>
      <c r="B362" s="285"/>
      <c r="C362" s="285"/>
      <c r="D362" s="285"/>
      <c r="E362" s="285"/>
      <c r="F362" s="285"/>
    </row>
    <row r="363" spans="1:6" ht="16.5" customHeight="1">
      <c r="A363" s="284" t="s">
        <v>599</v>
      </c>
      <c r="B363" s="284"/>
      <c r="C363" s="284"/>
      <c r="D363" s="284"/>
      <c r="E363" s="284"/>
      <c r="F363" s="284"/>
    </row>
    <row r="364" spans="1:6" ht="16.5" customHeight="1">
      <c r="A364" s="284" t="s">
        <v>702</v>
      </c>
      <c r="B364" s="284"/>
      <c r="C364" s="284"/>
      <c r="D364" s="284"/>
      <c r="E364" s="284"/>
      <c r="F364" s="284"/>
    </row>
    <row r="365" spans="1:6" ht="16.5" customHeight="1">
      <c r="A365" s="284" t="s">
        <v>703</v>
      </c>
      <c r="B365" s="284"/>
      <c r="C365" s="284"/>
      <c r="D365" s="284"/>
      <c r="E365" s="284"/>
      <c r="F365" s="284"/>
    </row>
    <row r="366" spans="1:6" ht="16.5" customHeight="1">
      <c r="A366" s="284"/>
      <c r="B366" s="284"/>
      <c r="C366" s="284"/>
      <c r="D366" s="284"/>
      <c r="E366" s="284"/>
      <c r="F366" s="284"/>
    </row>
    <row r="367" spans="1:6" ht="16.5" customHeight="1">
      <c r="A367" s="284" t="s">
        <v>704</v>
      </c>
      <c r="B367" s="284"/>
      <c r="C367" s="284"/>
      <c r="D367" s="284"/>
      <c r="E367" s="284"/>
      <c r="F367" s="284"/>
    </row>
    <row r="368" spans="1:6" ht="16.5" customHeight="1">
      <c r="A368" s="284" t="s">
        <v>705</v>
      </c>
      <c r="B368" s="284"/>
      <c r="C368" s="284"/>
      <c r="D368" s="284"/>
      <c r="E368" s="284"/>
      <c r="F368" s="284"/>
    </row>
    <row r="369" spans="1:6" ht="16.5" customHeight="1">
      <c r="A369" s="285" t="s">
        <v>706</v>
      </c>
      <c r="B369" s="285"/>
      <c r="C369" s="285"/>
      <c r="D369" s="285"/>
      <c r="E369" s="285"/>
      <c r="F369" s="285"/>
    </row>
    <row r="370" spans="1:6" ht="16.5" customHeight="1">
      <c r="A370" s="284"/>
      <c r="B370" s="284"/>
      <c r="C370" s="284"/>
      <c r="D370" s="284"/>
      <c r="E370" s="284"/>
      <c r="F370" s="284"/>
    </row>
    <row r="371" spans="1:6" ht="16.5" customHeight="1">
      <c r="A371" s="284" t="s">
        <v>707</v>
      </c>
      <c r="B371" s="284"/>
      <c r="C371" s="284"/>
      <c r="D371" s="284"/>
      <c r="E371" s="284"/>
      <c r="F371" s="284"/>
    </row>
    <row r="372" spans="1:6" ht="16.5" customHeight="1">
      <c r="A372" s="284" t="s">
        <v>708</v>
      </c>
      <c r="B372" s="284"/>
      <c r="C372" s="284"/>
      <c r="D372" s="284"/>
      <c r="E372" s="284"/>
      <c r="F372" s="284"/>
    </row>
    <row r="373" spans="1:6" ht="16.5" customHeight="1">
      <c r="A373" s="284" t="s">
        <v>709</v>
      </c>
      <c r="B373" s="284"/>
      <c r="C373" s="284"/>
      <c r="D373" s="284"/>
      <c r="E373" s="284"/>
      <c r="F373" s="284"/>
    </row>
    <row r="374" spans="1:6" ht="16.5" customHeight="1">
      <c r="A374" s="284" t="s">
        <v>710</v>
      </c>
      <c r="B374" s="284"/>
      <c r="C374" s="284"/>
      <c r="D374" s="284"/>
      <c r="E374" s="284"/>
      <c r="F374" s="284"/>
    </row>
    <row r="375" spans="1:6" ht="16.5" customHeight="1">
      <c r="A375" s="284" t="s">
        <v>711</v>
      </c>
      <c r="B375" s="284"/>
      <c r="C375" s="284"/>
      <c r="D375" s="284"/>
      <c r="E375" s="284"/>
      <c r="F375" s="284"/>
    </row>
    <row r="376" spans="1:6" ht="16.5" customHeight="1">
      <c r="A376" s="284" t="s">
        <v>712</v>
      </c>
      <c r="B376" s="284"/>
      <c r="C376" s="284"/>
      <c r="D376" s="284"/>
      <c r="E376" s="284"/>
      <c r="F376" s="284"/>
    </row>
    <row r="377" spans="1:6" ht="16.5" customHeight="1">
      <c r="A377" s="284" t="s">
        <v>713</v>
      </c>
      <c r="B377" s="284"/>
      <c r="C377" s="284"/>
      <c r="D377" s="284"/>
      <c r="E377" s="284"/>
      <c r="F377" s="284"/>
    </row>
    <row r="379" spans="1:6" ht="16.5" customHeight="1">
      <c r="A379" s="285" t="s">
        <v>714</v>
      </c>
      <c r="B379" s="285"/>
      <c r="C379" s="285"/>
      <c r="D379" s="285"/>
      <c r="E379" s="285"/>
      <c r="F379" s="285"/>
    </row>
    <row r="380" spans="1:6" ht="16.5" customHeight="1">
      <c r="A380" s="284" t="s">
        <v>573</v>
      </c>
      <c r="B380" s="284"/>
      <c r="C380" s="284"/>
      <c r="D380" s="284"/>
      <c r="E380" s="284"/>
      <c r="F380" s="284"/>
    </row>
    <row r="381" spans="1:6" ht="16.5" customHeight="1">
      <c r="A381" s="284" t="s">
        <v>715</v>
      </c>
      <c r="B381" s="284"/>
      <c r="C381" s="284"/>
      <c r="D381" s="284"/>
      <c r="E381" s="284"/>
      <c r="F381" s="284"/>
    </row>
    <row r="382" spans="1:6" ht="16.5" customHeight="1">
      <c r="A382" s="284" t="s">
        <v>716</v>
      </c>
      <c r="B382" s="284"/>
      <c r="C382" s="284"/>
      <c r="D382" s="284"/>
      <c r="E382" s="284"/>
      <c r="F382" s="284"/>
    </row>
    <row r="383" spans="1:6" ht="16.5" customHeight="1">
      <c r="A383" s="362" t="s">
        <v>717</v>
      </c>
      <c r="B383" s="362"/>
      <c r="C383" s="362"/>
      <c r="D383" s="362"/>
      <c r="E383" s="362"/>
      <c r="F383" s="362"/>
    </row>
    <row r="384" spans="1:6" ht="16.5" customHeight="1">
      <c r="A384" s="254"/>
      <c r="B384" s="254"/>
      <c r="C384" s="254"/>
      <c r="D384" s="254"/>
      <c r="E384" s="254"/>
      <c r="F384" s="254"/>
    </row>
    <row r="385" spans="1:6" ht="16.5" customHeight="1">
      <c r="A385" s="284" t="s">
        <v>718</v>
      </c>
      <c r="B385" s="284"/>
      <c r="C385" s="284"/>
      <c r="D385" s="284"/>
      <c r="E385" s="284"/>
      <c r="F385" s="284"/>
    </row>
    <row r="386" spans="1:6" ht="16.5" customHeight="1">
      <c r="A386" s="362" t="s">
        <v>719</v>
      </c>
      <c r="B386" s="362"/>
      <c r="C386" s="362"/>
      <c r="D386" s="362"/>
      <c r="E386" s="362"/>
      <c r="F386" s="362"/>
    </row>
    <row r="387" spans="1:6" ht="16.5" customHeight="1">
      <c r="A387" s="284" t="s">
        <v>941</v>
      </c>
      <c r="B387" s="284"/>
      <c r="C387" s="284"/>
      <c r="D387" s="284"/>
      <c r="E387" s="284"/>
      <c r="F387" s="284"/>
    </row>
    <row r="388" spans="1:6" ht="16.5" customHeight="1">
      <c r="A388" s="362" t="s">
        <v>720</v>
      </c>
      <c r="B388" s="362"/>
      <c r="C388" s="362"/>
      <c r="D388" s="362"/>
      <c r="E388" s="362"/>
      <c r="F388" s="362"/>
    </row>
    <row r="389" spans="1:6" ht="16.5" customHeight="1">
      <c r="A389" s="254"/>
      <c r="B389" s="254"/>
      <c r="C389" s="254"/>
      <c r="D389" s="254"/>
      <c r="E389" s="254"/>
      <c r="F389" s="254"/>
    </row>
    <row r="390" spans="1:6" ht="16.5" customHeight="1">
      <c r="A390" s="285" t="s">
        <v>721</v>
      </c>
      <c r="B390" s="285"/>
      <c r="C390" s="285"/>
      <c r="D390" s="285"/>
      <c r="E390" s="285"/>
      <c r="F390" s="285"/>
    </row>
    <row r="391" spans="1:6" ht="16.5" customHeight="1">
      <c r="A391" s="374" t="s">
        <v>722</v>
      </c>
      <c r="B391" s="374"/>
      <c r="C391" s="374"/>
      <c r="D391" s="374"/>
      <c r="E391" s="374"/>
      <c r="F391" s="374"/>
    </row>
    <row r="392" spans="1:6" ht="16.5" customHeight="1">
      <c r="A392" s="362" t="s">
        <v>723</v>
      </c>
      <c r="B392" s="376"/>
      <c r="C392" s="376"/>
      <c r="D392" s="376"/>
      <c r="E392" s="376"/>
      <c r="F392" s="376"/>
    </row>
    <row r="393" spans="1:6" ht="16.5" customHeight="1">
      <c r="A393" s="374" t="s">
        <v>942</v>
      </c>
      <c r="B393" s="374"/>
      <c r="C393" s="374"/>
      <c r="D393" s="374"/>
      <c r="E393" s="374"/>
      <c r="F393" s="374"/>
    </row>
    <row r="394" spans="1:6" ht="16.5" customHeight="1">
      <c r="A394" s="374" t="s">
        <v>724</v>
      </c>
      <c r="B394" s="374"/>
      <c r="C394" s="374"/>
      <c r="D394" s="374"/>
      <c r="E394" s="374"/>
      <c r="F394" s="374"/>
    </row>
    <row r="395" spans="1:6" ht="16.5" customHeight="1">
      <c r="A395" s="374" t="s">
        <v>943</v>
      </c>
      <c r="B395" s="374"/>
      <c r="C395" s="374"/>
      <c r="D395" s="374"/>
      <c r="E395" s="374"/>
      <c r="F395" s="374"/>
    </row>
    <row r="396" spans="1:6" ht="16.5" customHeight="1">
      <c r="A396" s="374" t="s">
        <v>725</v>
      </c>
      <c r="B396" s="374"/>
      <c r="C396" s="374"/>
      <c r="D396" s="374"/>
      <c r="E396" s="374"/>
      <c r="F396" s="374"/>
    </row>
    <row r="397" spans="1:6" ht="16.5" customHeight="1">
      <c r="A397" s="374" t="s">
        <v>193</v>
      </c>
      <c r="B397" s="374"/>
      <c r="C397" s="374"/>
      <c r="D397" s="374"/>
      <c r="E397" s="374"/>
      <c r="F397" s="374"/>
    </row>
    <row r="398" spans="1:6" ht="16.5" customHeight="1">
      <c r="A398" s="265"/>
      <c r="B398" s="250"/>
      <c r="C398" s="250"/>
      <c r="D398" s="250"/>
      <c r="E398" s="250"/>
      <c r="F398" s="250"/>
    </row>
    <row r="399" spans="1:6" ht="16.5" customHeight="1">
      <c r="A399" s="284" t="s">
        <v>726</v>
      </c>
      <c r="B399" s="284"/>
      <c r="C399" s="284"/>
      <c r="D399" s="284"/>
      <c r="E399" s="284"/>
      <c r="F399" s="284"/>
    </row>
    <row r="400" spans="1:6" ht="16.5" customHeight="1">
      <c r="A400" s="265" t="s">
        <v>194</v>
      </c>
      <c r="B400" s="251"/>
      <c r="C400" s="251"/>
      <c r="D400" s="251"/>
      <c r="E400" s="251"/>
      <c r="F400" s="251"/>
    </row>
    <row r="401" spans="1:6" ht="16.5" customHeight="1">
      <c r="A401" s="89" t="s">
        <v>727</v>
      </c>
      <c r="B401" s="90"/>
      <c r="C401" s="90"/>
      <c r="D401" s="90"/>
      <c r="E401" s="90"/>
      <c r="F401" s="90"/>
    </row>
    <row r="402" spans="1:6" ht="16.5" customHeight="1">
      <c r="A402" s="265" t="s">
        <v>195</v>
      </c>
      <c r="B402" s="251"/>
      <c r="C402" s="251"/>
      <c r="D402" s="251"/>
      <c r="E402" s="251"/>
      <c r="F402" s="251"/>
    </row>
    <row r="403" spans="1:6" ht="16.5" customHeight="1">
      <c r="A403" s="265" t="s">
        <v>196</v>
      </c>
      <c r="B403" s="251"/>
      <c r="C403" s="251"/>
      <c r="D403" s="251"/>
      <c r="E403" s="251"/>
      <c r="F403" s="251"/>
    </row>
    <row r="404" spans="1:6" ht="16.5" customHeight="1">
      <c r="A404" s="265" t="s">
        <v>197</v>
      </c>
      <c r="B404" s="251"/>
      <c r="C404" s="251"/>
      <c r="D404" s="251"/>
      <c r="E404" s="251"/>
      <c r="F404" s="251"/>
    </row>
    <row r="405" spans="1:6" ht="16.5" customHeight="1">
      <c r="A405" s="265" t="s">
        <v>198</v>
      </c>
      <c r="B405" s="251"/>
      <c r="C405" s="251"/>
      <c r="D405" s="251"/>
      <c r="E405" s="251"/>
      <c r="F405" s="251"/>
    </row>
    <row r="406" spans="1:6" ht="16.5" customHeight="1">
      <c r="A406" s="265" t="s">
        <v>199</v>
      </c>
      <c r="B406" s="65"/>
      <c r="C406" s="65"/>
      <c r="D406" s="65"/>
      <c r="E406" s="65"/>
      <c r="F406" s="65"/>
    </row>
    <row r="407" spans="1:6" ht="16.5" customHeight="1">
      <c r="A407" s="375"/>
      <c r="B407" s="375"/>
      <c r="C407" s="375"/>
      <c r="D407" s="375"/>
      <c r="E407" s="375"/>
      <c r="F407" s="375"/>
    </row>
  </sheetData>
  <mergeCells count="8596">
    <mergeCell ref="A33:F33"/>
    <mergeCell ref="A397:F397"/>
    <mergeCell ref="A399:F399"/>
    <mergeCell ref="A407:F407"/>
    <mergeCell ref="A385:F385"/>
    <mergeCell ref="A388:F388"/>
    <mergeCell ref="A390:F390"/>
    <mergeCell ref="A391:F391"/>
    <mergeCell ref="A392:F392"/>
    <mergeCell ref="A393:F393"/>
    <mergeCell ref="A394:F394"/>
    <mergeCell ref="A395:F395"/>
    <mergeCell ref="A396:F396"/>
    <mergeCell ref="A362:F362"/>
    <mergeCell ref="A363:F363"/>
    <mergeCell ref="A364:F364"/>
    <mergeCell ref="A365:F365"/>
    <mergeCell ref="A366:F366"/>
    <mergeCell ref="A367:F367"/>
    <mergeCell ref="A386:F386"/>
    <mergeCell ref="A387:F387"/>
    <mergeCell ref="A368:F368"/>
    <mergeCell ref="A369:F369"/>
    <mergeCell ref="A370:F370"/>
    <mergeCell ref="A371:F371"/>
    <mergeCell ref="A372:F372"/>
    <mergeCell ref="A373:F373"/>
    <mergeCell ref="A374:F374"/>
    <mergeCell ref="A375:F375"/>
    <mergeCell ref="A376:F376"/>
    <mergeCell ref="A377:F377"/>
    <mergeCell ref="A379:F379"/>
    <mergeCell ref="A299:F299"/>
    <mergeCell ref="A316:F316"/>
    <mergeCell ref="A317:F317"/>
    <mergeCell ref="A283:F283"/>
    <mergeCell ref="A284:F284"/>
    <mergeCell ref="A285:F285"/>
    <mergeCell ref="A286:F286"/>
    <mergeCell ref="A287:F287"/>
    <mergeCell ref="A288:F288"/>
    <mergeCell ref="A289:F289"/>
    <mergeCell ref="A290:F290"/>
    <mergeCell ref="A291:F291"/>
    <mergeCell ref="A292:F292"/>
    <mergeCell ref="A293:F293"/>
    <mergeCell ref="A294:F294"/>
    <mergeCell ref="A300:F300"/>
    <mergeCell ref="A301:F301"/>
    <mergeCell ref="A302:F302"/>
    <mergeCell ref="A303:F303"/>
    <mergeCell ref="A304:F304"/>
    <mergeCell ref="A306:F306"/>
    <mergeCell ref="A307:F307"/>
    <mergeCell ref="A309:F309"/>
    <mergeCell ref="A310:F310"/>
    <mergeCell ref="A296:F296"/>
    <mergeCell ref="A297:F297"/>
    <mergeCell ref="A298:F298"/>
    <mergeCell ref="A314:F314"/>
    <mergeCell ref="A315:F315"/>
    <mergeCell ref="A381:F381"/>
    <mergeCell ref="A382:F382"/>
    <mergeCell ref="A383:F383"/>
    <mergeCell ref="A345:F345"/>
    <mergeCell ref="A346:F346"/>
    <mergeCell ref="A347:F347"/>
    <mergeCell ref="A348:F348"/>
    <mergeCell ref="A349:F349"/>
    <mergeCell ref="A350:F350"/>
    <mergeCell ref="A351:F351"/>
    <mergeCell ref="A352:F352"/>
    <mergeCell ref="A353:F353"/>
    <mergeCell ref="A354:F354"/>
    <mergeCell ref="A355:F355"/>
    <mergeCell ref="A356:F356"/>
    <mergeCell ref="A357:F357"/>
    <mergeCell ref="A358:F358"/>
    <mergeCell ref="A359:F359"/>
    <mergeCell ref="A360:F360"/>
    <mergeCell ref="A361:F361"/>
    <mergeCell ref="A380:F380"/>
    <mergeCell ref="A342:F342"/>
    <mergeCell ref="A325:F325"/>
    <mergeCell ref="A326:F326"/>
    <mergeCell ref="A327:F327"/>
    <mergeCell ref="A328:F328"/>
    <mergeCell ref="A329:F329"/>
    <mergeCell ref="A330:F330"/>
    <mergeCell ref="A331:F331"/>
    <mergeCell ref="A333:F333"/>
    <mergeCell ref="A334:F334"/>
    <mergeCell ref="A332:F332"/>
    <mergeCell ref="A343:F343"/>
    <mergeCell ref="A344:F344"/>
    <mergeCell ref="A308:F308"/>
    <mergeCell ref="A338:F338"/>
    <mergeCell ref="A339:F339"/>
    <mergeCell ref="A318:F318"/>
    <mergeCell ref="A319:F319"/>
    <mergeCell ref="A337:F337"/>
    <mergeCell ref="A335:F335"/>
    <mergeCell ref="A336:F336"/>
    <mergeCell ref="A320:F320"/>
    <mergeCell ref="A321:F321"/>
    <mergeCell ref="A322:F322"/>
    <mergeCell ref="A323:F323"/>
    <mergeCell ref="A324:F324"/>
    <mergeCell ref="A311:F311"/>
    <mergeCell ref="A312:F312"/>
    <mergeCell ref="A313:F313"/>
    <mergeCell ref="A340:F340"/>
    <mergeCell ref="A341:F341"/>
    <mergeCell ref="A253:F253"/>
    <mergeCell ref="A254:F254"/>
    <mergeCell ref="A255:F255"/>
    <mergeCell ref="A256:F256"/>
    <mergeCell ref="A257:F257"/>
    <mergeCell ref="A258:F258"/>
    <mergeCell ref="A259:F259"/>
    <mergeCell ref="A260:F260"/>
    <mergeCell ref="A261:F261"/>
    <mergeCell ref="A262:F262"/>
    <mergeCell ref="A263:F263"/>
    <mergeCell ref="A264:F264"/>
    <mergeCell ref="A265:F265"/>
    <mergeCell ref="A266:F266"/>
    <mergeCell ref="A295:F295"/>
    <mergeCell ref="A267:F267"/>
    <mergeCell ref="A268:F268"/>
    <mergeCell ref="A269:F269"/>
    <mergeCell ref="A270:F270"/>
    <mergeCell ref="A271:F271"/>
    <mergeCell ref="A272:F272"/>
    <mergeCell ref="A273:F273"/>
    <mergeCell ref="A275:F275"/>
    <mergeCell ref="A276:F276"/>
    <mergeCell ref="A277:F277"/>
    <mergeCell ref="A278:F278"/>
    <mergeCell ref="A279:F279"/>
    <mergeCell ref="A280:F280"/>
    <mergeCell ref="A281:F281"/>
    <mergeCell ref="A274:F274"/>
    <mergeCell ref="A282:F282"/>
    <mergeCell ref="A235:F235"/>
    <mergeCell ref="A236:F236"/>
    <mergeCell ref="A238:F238"/>
    <mergeCell ref="A239:F239"/>
    <mergeCell ref="A240:F240"/>
    <mergeCell ref="A241:F241"/>
    <mergeCell ref="A242:F242"/>
    <mergeCell ref="A243:F243"/>
    <mergeCell ref="A244:F244"/>
    <mergeCell ref="A245:F245"/>
    <mergeCell ref="A246:F246"/>
    <mergeCell ref="A247:F247"/>
    <mergeCell ref="A248:F248"/>
    <mergeCell ref="A249:F249"/>
    <mergeCell ref="A250:F250"/>
    <mergeCell ref="A251:F251"/>
    <mergeCell ref="A252:F252"/>
    <mergeCell ref="A237:F237"/>
    <mergeCell ref="A217:F217"/>
    <mergeCell ref="A218:F218"/>
    <mergeCell ref="A219:F219"/>
    <mergeCell ref="A220:F220"/>
    <mergeCell ref="A223:F223"/>
    <mergeCell ref="A224:F224"/>
    <mergeCell ref="A225:F225"/>
    <mergeCell ref="A226:F226"/>
    <mergeCell ref="A221:G221"/>
    <mergeCell ref="A227:F227"/>
    <mergeCell ref="A228:F228"/>
    <mergeCell ref="A229:F229"/>
    <mergeCell ref="A230:F230"/>
    <mergeCell ref="A231:F231"/>
    <mergeCell ref="A232:F232"/>
    <mergeCell ref="A233:F233"/>
    <mergeCell ref="A234:F234"/>
    <mergeCell ref="A199:F199"/>
    <mergeCell ref="A200:F200"/>
    <mergeCell ref="A201:F201"/>
    <mergeCell ref="A202:F202"/>
    <mergeCell ref="A203:F203"/>
    <mergeCell ref="A204:F204"/>
    <mergeCell ref="A205:F205"/>
    <mergeCell ref="A206:F206"/>
    <mergeCell ref="A207:F207"/>
    <mergeCell ref="A208:F208"/>
    <mergeCell ref="A209:F209"/>
    <mergeCell ref="A210:F210"/>
    <mergeCell ref="A211:F211"/>
    <mergeCell ref="A212:F212"/>
    <mergeCell ref="A213:F213"/>
    <mergeCell ref="A214:F214"/>
    <mergeCell ref="A216:F216"/>
    <mergeCell ref="A180:F180"/>
    <mergeCell ref="A181:F181"/>
    <mergeCell ref="A182:F182"/>
    <mergeCell ref="A183:F183"/>
    <mergeCell ref="A185:F185"/>
    <mergeCell ref="A186:F186"/>
    <mergeCell ref="A187:F187"/>
    <mergeCell ref="A189:F189"/>
    <mergeCell ref="A190:F190"/>
    <mergeCell ref="A191:F191"/>
    <mergeCell ref="A192:F192"/>
    <mergeCell ref="A193:F193"/>
    <mergeCell ref="A194:F194"/>
    <mergeCell ref="A195:F195"/>
    <mergeCell ref="A196:F196"/>
    <mergeCell ref="A197:F197"/>
    <mergeCell ref="A198:F198"/>
    <mergeCell ref="A184:F184"/>
    <mergeCell ref="A172:F172"/>
    <mergeCell ref="A173:F173"/>
    <mergeCell ref="A174:F174"/>
    <mergeCell ref="A175:F175"/>
    <mergeCell ref="A176:F176"/>
    <mergeCell ref="A160:F160"/>
    <mergeCell ref="A161:F161"/>
    <mergeCell ref="A162:F162"/>
    <mergeCell ref="A163:F163"/>
    <mergeCell ref="A164:F164"/>
    <mergeCell ref="A165:F165"/>
    <mergeCell ref="A166:F166"/>
    <mergeCell ref="A167:F167"/>
    <mergeCell ref="A168:F168"/>
    <mergeCell ref="A177:F177"/>
    <mergeCell ref="A178:F178"/>
    <mergeCell ref="A179:F179"/>
    <mergeCell ref="A143:F143"/>
    <mergeCell ref="A144:F144"/>
    <mergeCell ref="A153:F153"/>
    <mergeCell ref="A154:F154"/>
    <mergeCell ref="A155:F155"/>
    <mergeCell ref="A145:F145"/>
    <mergeCell ref="A146:F146"/>
    <mergeCell ref="A147:F147"/>
    <mergeCell ref="A148:F148"/>
    <mergeCell ref="A149:F149"/>
    <mergeCell ref="A156:F156"/>
    <mergeCell ref="A157:F157"/>
    <mergeCell ref="A158:F158"/>
    <mergeCell ref="A159:F159"/>
    <mergeCell ref="A169:F169"/>
    <mergeCell ref="A170:F170"/>
    <mergeCell ref="A171:F171"/>
    <mergeCell ref="A142:F142"/>
    <mergeCell ref="A123:F123"/>
    <mergeCell ref="A124:F124"/>
    <mergeCell ref="A125:F125"/>
    <mergeCell ref="A127:F127"/>
    <mergeCell ref="A128:F128"/>
    <mergeCell ref="A129:F129"/>
    <mergeCell ref="A137:F137"/>
    <mergeCell ref="A138:F138"/>
    <mergeCell ref="A134:F134"/>
    <mergeCell ref="A135:F135"/>
    <mergeCell ref="A136:F136"/>
    <mergeCell ref="A122:F122"/>
    <mergeCell ref="A130:F130"/>
    <mergeCell ref="A133:F133"/>
    <mergeCell ref="A131:F131"/>
    <mergeCell ref="A132:F132"/>
    <mergeCell ref="A117:B120"/>
    <mergeCell ref="C117:F117"/>
    <mergeCell ref="C118:F118"/>
    <mergeCell ref="C119:F119"/>
    <mergeCell ref="C120:F120"/>
    <mergeCell ref="A95:A109"/>
    <mergeCell ref="B95:B97"/>
    <mergeCell ref="C95:F95"/>
    <mergeCell ref="C97:F97"/>
    <mergeCell ref="C98:F98"/>
    <mergeCell ref="C99:F99"/>
    <mergeCell ref="C100:F100"/>
    <mergeCell ref="C101:F101"/>
    <mergeCell ref="C103:F103"/>
    <mergeCell ref="C104:F104"/>
    <mergeCell ref="C105:F105"/>
    <mergeCell ref="B107:B108"/>
    <mergeCell ref="C107:F107"/>
    <mergeCell ref="C108:F108"/>
    <mergeCell ref="B109:F109"/>
    <mergeCell ref="C96:F96"/>
    <mergeCell ref="C83:F83"/>
    <mergeCell ref="A84:A89"/>
    <mergeCell ref="C84:F84"/>
    <mergeCell ref="B85:B86"/>
    <mergeCell ref="C85:F85"/>
    <mergeCell ref="C86:F86"/>
    <mergeCell ref="C87:F87"/>
    <mergeCell ref="C88:F88"/>
    <mergeCell ref="C89:F89"/>
    <mergeCell ref="A90:B91"/>
    <mergeCell ref="C90:F90"/>
    <mergeCell ref="C91:F91"/>
    <mergeCell ref="A92:B94"/>
    <mergeCell ref="C92:F92"/>
    <mergeCell ref="C93:F93"/>
    <mergeCell ref="C94:F94"/>
    <mergeCell ref="A110:A116"/>
    <mergeCell ref="C110:F110"/>
    <mergeCell ref="B111:B112"/>
    <mergeCell ref="C111:F111"/>
    <mergeCell ref="C112:F112"/>
    <mergeCell ref="C113:F113"/>
    <mergeCell ref="C114:F114"/>
    <mergeCell ref="B115:B116"/>
    <mergeCell ref="C115:F115"/>
    <mergeCell ref="C116:F116"/>
    <mergeCell ref="B103:B106"/>
    <mergeCell ref="C106:F106"/>
    <mergeCell ref="B98:B102"/>
    <mergeCell ref="C102:F102"/>
    <mergeCell ref="C75:F75"/>
    <mergeCell ref="A76:B76"/>
    <mergeCell ref="C76:F76"/>
    <mergeCell ref="C45:F45"/>
    <mergeCell ref="C46:F46"/>
    <mergeCell ref="C48:F48"/>
    <mergeCell ref="C49:F49"/>
    <mergeCell ref="C50:F50"/>
    <mergeCell ref="C51:F51"/>
    <mergeCell ref="C56:F56"/>
    <mergeCell ref="C57:F57"/>
    <mergeCell ref="C58:F58"/>
    <mergeCell ref="C59:F59"/>
    <mergeCell ref="C60:F60"/>
    <mergeCell ref="C61:F61"/>
    <mergeCell ref="C62:F62"/>
    <mergeCell ref="C63:F63"/>
    <mergeCell ref="C64:F64"/>
    <mergeCell ref="C65:F65"/>
    <mergeCell ref="C66:F66"/>
    <mergeCell ref="C67:F67"/>
    <mergeCell ref="C55:F55"/>
    <mergeCell ref="A4:B4"/>
    <mergeCell ref="C4:F4"/>
    <mergeCell ref="A77:A78"/>
    <mergeCell ref="C81:F81"/>
    <mergeCell ref="C82:F82"/>
    <mergeCell ref="A70:B70"/>
    <mergeCell ref="C70:F70"/>
    <mergeCell ref="A71:B72"/>
    <mergeCell ref="C71:F71"/>
    <mergeCell ref="C72:F72"/>
    <mergeCell ref="C68:F68"/>
    <mergeCell ref="C69:F69"/>
    <mergeCell ref="C37:F37"/>
    <mergeCell ref="A38:B40"/>
    <mergeCell ref="C38:F38"/>
    <mergeCell ref="C39:F39"/>
    <mergeCell ref="C40:F40"/>
    <mergeCell ref="A41:B44"/>
    <mergeCell ref="C41:F41"/>
    <mergeCell ref="C42:F42"/>
    <mergeCell ref="C44:F44"/>
    <mergeCell ref="A45:B69"/>
    <mergeCell ref="C52:F52"/>
    <mergeCell ref="C53:F53"/>
    <mergeCell ref="C77:F77"/>
    <mergeCell ref="C78:F78"/>
    <mergeCell ref="A79:A83"/>
    <mergeCell ref="C79:F79"/>
    <mergeCell ref="C80:F80"/>
    <mergeCell ref="A73:B75"/>
    <mergeCell ref="C73:F73"/>
    <mergeCell ref="C74:F74"/>
    <mergeCell ref="BC149:BH149"/>
    <mergeCell ref="A37:B37"/>
    <mergeCell ref="C43:F43"/>
    <mergeCell ref="A1:F1"/>
    <mergeCell ref="A2:F2"/>
    <mergeCell ref="A3:F3"/>
    <mergeCell ref="A5:F5"/>
    <mergeCell ref="A6:F6"/>
    <mergeCell ref="A7:F7"/>
    <mergeCell ref="A8:F8"/>
    <mergeCell ref="A9:F9"/>
    <mergeCell ref="A10:F10"/>
    <mergeCell ref="A24:F24"/>
    <mergeCell ref="A25:F25"/>
    <mergeCell ref="A26:F26"/>
    <mergeCell ref="A27:F27"/>
    <mergeCell ref="A28:F28"/>
    <mergeCell ref="A29:F29"/>
    <mergeCell ref="A30:F30"/>
    <mergeCell ref="A31:F31"/>
    <mergeCell ref="A18:F18"/>
    <mergeCell ref="A19:F19"/>
    <mergeCell ref="A20:F20"/>
    <mergeCell ref="A21:F21"/>
    <mergeCell ref="A22:F22"/>
    <mergeCell ref="A11:F11"/>
    <mergeCell ref="A12:F12"/>
    <mergeCell ref="A13:F13"/>
    <mergeCell ref="A14:F14"/>
    <mergeCell ref="A15:F15"/>
    <mergeCell ref="A16:F16"/>
    <mergeCell ref="A17:F17"/>
    <mergeCell ref="IY149:JD149"/>
    <mergeCell ref="JE149:JJ149"/>
    <mergeCell ref="JK149:JP149"/>
    <mergeCell ref="DK149:DP149"/>
    <mergeCell ref="DQ149:DV149"/>
    <mergeCell ref="DW149:EB149"/>
    <mergeCell ref="EC149:EH149"/>
    <mergeCell ref="EI149:EN149"/>
    <mergeCell ref="EO149:ET149"/>
    <mergeCell ref="EU149:EZ149"/>
    <mergeCell ref="FA149:FF149"/>
    <mergeCell ref="FG149:FL149"/>
    <mergeCell ref="A32:F32"/>
    <mergeCell ref="A36:B36"/>
    <mergeCell ref="C36:F36"/>
    <mergeCell ref="BI149:BN149"/>
    <mergeCell ref="BO149:BT149"/>
    <mergeCell ref="BU149:BZ149"/>
    <mergeCell ref="CA149:CF149"/>
    <mergeCell ref="CG149:CL149"/>
    <mergeCell ref="CM149:CR149"/>
    <mergeCell ref="CS149:CX149"/>
    <mergeCell ref="CY149:DD149"/>
    <mergeCell ref="DE149:DJ149"/>
    <mergeCell ref="G149:L149"/>
    <mergeCell ref="M149:R149"/>
    <mergeCell ref="S149:X149"/>
    <mergeCell ref="Y149:AD149"/>
    <mergeCell ref="AE149:AJ149"/>
    <mergeCell ref="AK149:AP149"/>
    <mergeCell ref="AQ149:AV149"/>
    <mergeCell ref="AW149:BB149"/>
    <mergeCell ref="FM149:FR149"/>
    <mergeCell ref="FS149:FX149"/>
    <mergeCell ref="FY149:GD149"/>
    <mergeCell ref="GE149:GJ149"/>
    <mergeCell ref="GK149:GP149"/>
    <mergeCell ref="GQ149:GV149"/>
    <mergeCell ref="GW149:HB149"/>
    <mergeCell ref="HC149:HH149"/>
    <mergeCell ref="HI149:HN149"/>
    <mergeCell ref="NU149:NZ149"/>
    <mergeCell ref="OA149:OF149"/>
    <mergeCell ref="OG149:OL149"/>
    <mergeCell ref="OM149:OR149"/>
    <mergeCell ref="OS149:OX149"/>
    <mergeCell ref="OY149:PD149"/>
    <mergeCell ref="PE149:PJ149"/>
    <mergeCell ref="PK149:PP149"/>
    <mergeCell ref="JQ149:JV149"/>
    <mergeCell ref="JW149:KB149"/>
    <mergeCell ref="KC149:KH149"/>
    <mergeCell ref="KI149:KN149"/>
    <mergeCell ref="KO149:KT149"/>
    <mergeCell ref="KU149:KZ149"/>
    <mergeCell ref="LA149:LF149"/>
    <mergeCell ref="LG149:LL149"/>
    <mergeCell ref="LM149:LR149"/>
    <mergeCell ref="HO149:HT149"/>
    <mergeCell ref="HU149:HZ149"/>
    <mergeCell ref="IA149:IF149"/>
    <mergeCell ref="IG149:IL149"/>
    <mergeCell ref="IM149:IR149"/>
    <mergeCell ref="IS149:IX149"/>
    <mergeCell ref="PQ149:PV149"/>
    <mergeCell ref="LS149:LX149"/>
    <mergeCell ref="LY149:MD149"/>
    <mergeCell ref="ME149:MJ149"/>
    <mergeCell ref="MK149:MP149"/>
    <mergeCell ref="MQ149:MV149"/>
    <mergeCell ref="MW149:NB149"/>
    <mergeCell ref="NC149:NH149"/>
    <mergeCell ref="NI149:NN149"/>
    <mergeCell ref="NO149:NT149"/>
    <mergeCell ref="RY149:SD149"/>
    <mergeCell ref="SE149:SJ149"/>
    <mergeCell ref="SK149:SP149"/>
    <mergeCell ref="SQ149:SV149"/>
    <mergeCell ref="SW149:TB149"/>
    <mergeCell ref="TC149:TH149"/>
    <mergeCell ref="TI149:TN149"/>
    <mergeCell ref="TO149:TT149"/>
    <mergeCell ref="TU149:TZ149"/>
    <mergeCell ref="PW149:QB149"/>
    <mergeCell ref="QC149:QH149"/>
    <mergeCell ref="QI149:QN149"/>
    <mergeCell ref="QO149:QT149"/>
    <mergeCell ref="QU149:QZ149"/>
    <mergeCell ref="RA149:RF149"/>
    <mergeCell ref="RG149:RL149"/>
    <mergeCell ref="RM149:RR149"/>
    <mergeCell ref="RS149:RX149"/>
    <mergeCell ref="WC149:WH149"/>
    <mergeCell ref="WI149:WN149"/>
    <mergeCell ref="WO149:WT149"/>
    <mergeCell ref="WU149:WZ149"/>
    <mergeCell ref="XA149:XF149"/>
    <mergeCell ref="XG149:XL149"/>
    <mergeCell ref="XM149:XR149"/>
    <mergeCell ref="XS149:XX149"/>
    <mergeCell ref="XY149:YD149"/>
    <mergeCell ref="UA149:UF149"/>
    <mergeCell ref="UG149:UL149"/>
    <mergeCell ref="UM149:UR149"/>
    <mergeCell ref="US149:UX149"/>
    <mergeCell ref="UY149:VD149"/>
    <mergeCell ref="VE149:VJ149"/>
    <mergeCell ref="VK149:VP149"/>
    <mergeCell ref="VQ149:VV149"/>
    <mergeCell ref="VW149:WB149"/>
    <mergeCell ref="AAG149:AAL149"/>
    <mergeCell ref="AAM149:AAR149"/>
    <mergeCell ref="AAS149:AAX149"/>
    <mergeCell ref="AAY149:ABD149"/>
    <mergeCell ref="ABE149:ABJ149"/>
    <mergeCell ref="ABK149:ABP149"/>
    <mergeCell ref="ABQ149:ABV149"/>
    <mergeCell ref="ABW149:ACB149"/>
    <mergeCell ref="ACC149:ACH149"/>
    <mergeCell ref="YE149:YJ149"/>
    <mergeCell ref="YK149:YP149"/>
    <mergeCell ref="YQ149:YV149"/>
    <mergeCell ref="YW149:ZB149"/>
    <mergeCell ref="ZC149:ZH149"/>
    <mergeCell ref="ZI149:ZN149"/>
    <mergeCell ref="ZO149:ZT149"/>
    <mergeCell ref="ZU149:ZZ149"/>
    <mergeCell ref="AAA149:AAF149"/>
    <mergeCell ref="AEK149:AEP149"/>
    <mergeCell ref="AEQ149:AEV149"/>
    <mergeCell ref="AEW149:AFB149"/>
    <mergeCell ref="AFC149:AFH149"/>
    <mergeCell ref="AFI149:AFN149"/>
    <mergeCell ref="AFO149:AFT149"/>
    <mergeCell ref="AFU149:AFZ149"/>
    <mergeCell ref="AGA149:AGF149"/>
    <mergeCell ref="AGG149:AGL149"/>
    <mergeCell ref="ACI149:ACN149"/>
    <mergeCell ref="ACO149:ACT149"/>
    <mergeCell ref="ACU149:ACZ149"/>
    <mergeCell ref="ADA149:ADF149"/>
    <mergeCell ref="ADG149:ADL149"/>
    <mergeCell ref="ADM149:ADR149"/>
    <mergeCell ref="ADS149:ADX149"/>
    <mergeCell ref="ADY149:AED149"/>
    <mergeCell ref="AEE149:AEJ149"/>
    <mergeCell ref="AIO149:AIT149"/>
    <mergeCell ref="AIU149:AIZ149"/>
    <mergeCell ref="AJA149:AJF149"/>
    <mergeCell ref="AJG149:AJL149"/>
    <mergeCell ref="AJM149:AJR149"/>
    <mergeCell ref="AJS149:AJX149"/>
    <mergeCell ref="AJY149:AKD149"/>
    <mergeCell ref="AKE149:AKJ149"/>
    <mergeCell ref="AKK149:AKP149"/>
    <mergeCell ref="AGM149:AGR149"/>
    <mergeCell ref="AGS149:AGX149"/>
    <mergeCell ref="AGY149:AHD149"/>
    <mergeCell ref="AHE149:AHJ149"/>
    <mergeCell ref="AHK149:AHP149"/>
    <mergeCell ref="AHQ149:AHV149"/>
    <mergeCell ref="AHW149:AIB149"/>
    <mergeCell ref="AIC149:AIH149"/>
    <mergeCell ref="AII149:AIN149"/>
    <mergeCell ref="AMS149:AMX149"/>
    <mergeCell ref="AMY149:AND149"/>
    <mergeCell ref="ANE149:ANJ149"/>
    <mergeCell ref="ANK149:ANP149"/>
    <mergeCell ref="ANQ149:ANV149"/>
    <mergeCell ref="ANW149:AOB149"/>
    <mergeCell ref="AOC149:AOH149"/>
    <mergeCell ref="AOI149:AON149"/>
    <mergeCell ref="AOO149:AOT149"/>
    <mergeCell ref="AKQ149:AKV149"/>
    <mergeCell ref="AKW149:ALB149"/>
    <mergeCell ref="ALC149:ALH149"/>
    <mergeCell ref="ALI149:ALN149"/>
    <mergeCell ref="ALO149:ALT149"/>
    <mergeCell ref="ALU149:ALZ149"/>
    <mergeCell ref="AMA149:AMF149"/>
    <mergeCell ref="AMG149:AML149"/>
    <mergeCell ref="AMM149:AMR149"/>
    <mergeCell ref="AQW149:ARB149"/>
    <mergeCell ref="ARC149:ARH149"/>
    <mergeCell ref="ARI149:ARN149"/>
    <mergeCell ref="ARO149:ART149"/>
    <mergeCell ref="ARU149:ARZ149"/>
    <mergeCell ref="ASA149:ASF149"/>
    <mergeCell ref="ASG149:ASL149"/>
    <mergeCell ref="ASM149:ASR149"/>
    <mergeCell ref="ASS149:ASX149"/>
    <mergeCell ref="AOU149:AOZ149"/>
    <mergeCell ref="APA149:APF149"/>
    <mergeCell ref="APG149:APL149"/>
    <mergeCell ref="APM149:APR149"/>
    <mergeCell ref="APS149:APX149"/>
    <mergeCell ref="APY149:AQD149"/>
    <mergeCell ref="AQE149:AQJ149"/>
    <mergeCell ref="AQK149:AQP149"/>
    <mergeCell ref="AQQ149:AQV149"/>
    <mergeCell ref="AVA149:AVF149"/>
    <mergeCell ref="AVG149:AVL149"/>
    <mergeCell ref="AVM149:AVR149"/>
    <mergeCell ref="AVS149:AVX149"/>
    <mergeCell ref="AVY149:AWD149"/>
    <mergeCell ref="AWE149:AWJ149"/>
    <mergeCell ref="AWK149:AWP149"/>
    <mergeCell ref="AWQ149:AWV149"/>
    <mergeCell ref="AWW149:AXB149"/>
    <mergeCell ref="ASY149:ATD149"/>
    <mergeCell ref="ATE149:ATJ149"/>
    <mergeCell ref="ATK149:ATP149"/>
    <mergeCell ref="ATQ149:ATV149"/>
    <mergeCell ref="ATW149:AUB149"/>
    <mergeCell ref="AUC149:AUH149"/>
    <mergeCell ref="AUI149:AUN149"/>
    <mergeCell ref="AUO149:AUT149"/>
    <mergeCell ref="AUU149:AUZ149"/>
    <mergeCell ref="AZE149:AZJ149"/>
    <mergeCell ref="AZK149:AZP149"/>
    <mergeCell ref="AZQ149:AZV149"/>
    <mergeCell ref="AZW149:BAB149"/>
    <mergeCell ref="BAC149:BAH149"/>
    <mergeCell ref="BAI149:BAN149"/>
    <mergeCell ref="BAO149:BAT149"/>
    <mergeCell ref="BAU149:BAZ149"/>
    <mergeCell ref="BBA149:BBF149"/>
    <mergeCell ref="AXC149:AXH149"/>
    <mergeCell ref="AXI149:AXN149"/>
    <mergeCell ref="AXO149:AXT149"/>
    <mergeCell ref="AXU149:AXZ149"/>
    <mergeCell ref="AYA149:AYF149"/>
    <mergeCell ref="AYG149:AYL149"/>
    <mergeCell ref="AYM149:AYR149"/>
    <mergeCell ref="AYS149:AYX149"/>
    <mergeCell ref="AYY149:AZD149"/>
    <mergeCell ref="BDI149:BDN149"/>
    <mergeCell ref="BDO149:BDT149"/>
    <mergeCell ref="BDU149:BDZ149"/>
    <mergeCell ref="BEA149:BEF149"/>
    <mergeCell ref="BEG149:BEL149"/>
    <mergeCell ref="BEM149:BER149"/>
    <mergeCell ref="BES149:BEX149"/>
    <mergeCell ref="BEY149:BFD149"/>
    <mergeCell ref="BFE149:BFJ149"/>
    <mergeCell ref="BBG149:BBL149"/>
    <mergeCell ref="BBM149:BBR149"/>
    <mergeCell ref="BBS149:BBX149"/>
    <mergeCell ref="BBY149:BCD149"/>
    <mergeCell ref="BCE149:BCJ149"/>
    <mergeCell ref="BCK149:BCP149"/>
    <mergeCell ref="BCQ149:BCV149"/>
    <mergeCell ref="BCW149:BDB149"/>
    <mergeCell ref="BDC149:BDH149"/>
    <mergeCell ref="BHM149:BHR149"/>
    <mergeCell ref="BHS149:BHX149"/>
    <mergeCell ref="BHY149:BID149"/>
    <mergeCell ref="BIE149:BIJ149"/>
    <mergeCell ref="BIK149:BIP149"/>
    <mergeCell ref="BIQ149:BIV149"/>
    <mergeCell ref="BIW149:BJB149"/>
    <mergeCell ref="BJC149:BJH149"/>
    <mergeCell ref="BJI149:BJN149"/>
    <mergeCell ref="BFK149:BFP149"/>
    <mergeCell ref="BFQ149:BFV149"/>
    <mergeCell ref="BFW149:BGB149"/>
    <mergeCell ref="BGC149:BGH149"/>
    <mergeCell ref="BGI149:BGN149"/>
    <mergeCell ref="BGO149:BGT149"/>
    <mergeCell ref="BGU149:BGZ149"/>
    <mergeCell ref="BHA149:BHF149"/>
    <mergeCell ref="BHG149:BHL149"/>
    <mergeCell ref="BLQ149:BLV149"/>
    <mergeCell ref="BLW149:BMB149"/>
    <mergeCell ref="BMC149:BMH149"/>
    <mergeCell ref="BMI149:BMN149"/>
    <mergeCell ref="BMO149:BMT149"/>
    <mergeCell ref="BMU149:BMZ149"/>
    <mergeCell ref="BNA149:BNF149"/>
    <mergeCell ref="BNG149:BNL149"/>
    <mergeCell ref="BNM149:BNR149"/>
    <mergeCell ref="BJO149:BJT149"/>
    <mergeCell ref="BJU149:BJZ149"/>
    <mergeCell ref="BKA149:BKF149"/>
    <mergeCell ref="BKG149:BKL149"/>
    <mergeCell ref="BKM149:BKR149"/>
    <mergeCell ref="BKS149:BKX149"/>
    <mergeCell ref="BKY149:BLD149"/>
    <mergeCell ref="BLE149:BLJ149"/>
    <mergeCell ref="BLK149:BLP149"/>
    <mergeCell ref="BPU149:BPZ149"/>
    <mergeCell ref="BQA149:BQF149"/>
    <mergeCell ref="BQG149:BQL149"/>
    <mergeCell ref="BQM149:BQR149"/>
    <mergeCell ref="BQS149:BQX149"/>
    <mergeCell ref="BQY149:BRD149"/>
    <mergeCell ref="BRE149:BRJ149"/>
    <mergeCell ref="BRK149:BRP149"/>
    <mergeCell ref="BRQ149:BRV149"/>
    <mergeCell ref="BNS149:BNX149"/>
    <mergeCell ref="BNY149:BOD149"/>
    <mergeCell ref="BOE149:BOJ149"/>
    <mergeCell ref="BOK149:BOP149"/>
    <mergeCell ref="BOQ149:BOV149"/>
    <mergeCell ref="BOW149:BPB149"/>
    <mergeCell ref="BPC149:BPH149"/>
    <mergeCell ref="BPI149:BPN149"/>
    <mergeCell ref="BPO149:BPT149"/>
    <mergeCell ref="BTY149:BUD149"/>
    <mergeCell ref="BUE149:BUJ149"/>
    <mergeCell ref="BUK149:BUP149"/>
    <mergeCell ref="BUQ149:BUV149"/>
    <mergeCell ref="BUW149:BVB149"/>
    <mergeCell ref="BVC149:BVH149"/>
    <mergeCell ref="BVI149:BVN149"/>
    <mergeCell ref="BVO149:BVT149"/>
    <mergeCell ref="BVU149:BVZ149"/>
    <mergeCell ref="BRW149:BSB149"/>
    <mergeCell ref="BSC149:BSH149"/>
    <mergeCell ref="BSI149:BSN149"/>
    <mergeCell ref="BSO149:BST149"/>
    <mergeCell ref="BSU149:BSZ149"/>
    <mergeCell ref="BTA149:BTF149"/>
    <mergeCell ref="BTG149:BTL149"/>
    <mergeCell ref="BTM149:BTR149"/>
    <mergeCell ref="BTS149:BTX149"/>
    <mergeCell ref="BYC149:BYH149"/>
    <mergeCell ref="BYI149:BYN149"/>
    <mergeCell ref="BYO149:BYT149"/>
    <mergeCell ref="BYU149:BYZ149"/>
    <mergeCell ref="BZA149:BZF149"/>
    <mergeCell ref="BZG149:BZL149"/>
    <mergeCell ref="BZM149:BZR149"/>
    <mergeCell ref="BZS149:BZX149"/>
    <mergeCell ref="BZY149:CAD149"/>
    <mergeCell ref="BWA149:BWF149"/>
    <mergeCell ref="BWG149:BWL149"/>
    <mergeCell ref="BWM149:BWR149"/>
    <mergeCell ref="BWS149:BWX149"/>
    <mergeCell ref="BWY149:BXD149"/>
    <mergeCell ref="BXE149:BXJ149"/>
    <mergeCell ref="BXK149:BXP149"/>
    <mergeCell ref="BXQ149:BXV149"/>
    <mergeCell ref="BXW149:BYB149"/>
    <mergeCell ref="CCG149:CCL149"/>
    <mergeCell ref="CCM149:CCR149"/>
    <mergeCell ref="CCS149:CCX149"/>
    <mergeCell ref="CCY149:CDD149"/>
    <mergeCell ref="CDE149:CDJ149"/>
    <mergeCell ref="CDK149:CDP149"/>
    <mergeCell ref="CDQ149:CDV149"/>
    <mergeCell ref="CDW149:CEB149"/>
    <mergeCell ref="CEC149:CEH149"/>
    <mergeCell ref="CAE149:CAJ149"/>
    <mergeCell ref="CAK149:CAP149"/>
    <mergeCell ref="CAQ149:CAV149"/>
    <mergeCell ref="CAW149:CBB149"/>
    <mergeCell ref="CBC149:CBH149"/>
    <mergeCell ref="CBI149:CBN149"/>
    <mergeCell ref="CBO149:CBT149"/>
    <mergeCell ref="CBU149:CBZ149"/>
    <mergeCell ref="CCA149:CCF149"/>
    <mergeCell ref="CGK149:CGP149"/>
    <mergeCell ref="CGQ149:CGV149"/>
    <mergeCell ref="CGW149:CHB149"/>
    <mergeCell ref="CHC149:CHH149"/>
    <mergeCell ref="CHI149:CHN149"/>
    <mergeCell ref="CHO149:CHT149"/>
    <mergeCell ref="CHU149:CHZ149"/>
    <mergeCell ref="CIA149:CIF149"/>
    <mergeCell ref="CIG149:CIL149"/>
    <mergeCell ref="CEI149:CEN149"/>
    <mergeCell ref="CEO149:CET149"/>
    <mergeCell ref="CEU149:CEZ149"/>
    <mergeCell ref="CFA149:CFF149"/>
    <mergeCell ref="CFG149:CFL149"/>
    <mergeCell ref="CFM149:CFR149"/>
    <mergeCell ref="CFS149:CFX149"/>
    <mergeCell ref="CFY149:CGD149"/>
    <mergeCell ref="CGE149:CGJ149"/>
    <mergeCell ref="CKO149:CKT149"/>
    <mergeCell ref="CKU149:CKZ149"/>
    <mergeCell ref="CLA149:CLF149"/>
    <mergeCell ref="CLG149:CLL149"/>
    <mergeCell ref="CLM149:CLR149"/>
    <mergeCell ref="CLS149:CLX149"/>
    <mergeCell ref="CLY149:CMD149"/>
    <mergeCell ref="CME149:CMJ149"/>
    <mergeCell ref="CMK149:CMP149"/>
    <mergeCell ref="CIM149:CIR149"/>
    <mergeCell ref="CIS149:CIX149"/>
    <mergeCell ref="CIY149:CJD149"/>
    <mergeCell ref="CJE149:CJJ149"/>
    <mergeCell ref="CJK149:CJP149"/>
    <mergeCell ref="CJQ149:CJV149"/>
    <mergeCell ref="CJW149:CKB149"/>
    <mergeCell ref="CKC149:CKH149"/>
    <mergeCell ref="CKI149:CKN149"/>
    <mergeCell ref="COS149:COX149"/>
    <mergeCell ref="COY149:CPD149"/>
    <mergeCell ref="CPE149:CPJ149"/>
    <mergeCell ref="CPK149:CPP149"/>
    <mergeCell ref="CPQ149:CPV149"/>
    <mergeCell ref="CPW149:CQB149"/>
    <mergeCell ref="CQC149:CQH149"/>
    <mergeCell ref="CQI149:CQN149"/>
    <mergeCell ref="CQO149:CQT149"/>
    <mergeCell ref="CMQ149:CMV149"/>
    <mergeCell ref="CMW149:CNB149"/>
    <mergeCell ref="CNC149:CNH149"/>
    <mergeCell ref="CNI149:CNN149"/>
    <mergeCell ref="CNO149:CNT149"/>
    <mergeCell ref="CNU149:CNZ149"/>
    <mergeCell ref="COA149:COF149"/>
    <mergeCell ref="COG149:COL149"/>
    <mergeCell ref="COM149:COR149"/>
    <mergeCell ref="CSW149:CTB149"/>
    <mergeCell ref="CTC149:CTH149"/>
    <mergeCell ref="CTI149:CTN149"/>
    <mergeCell ref="CTO149:CTT149"/>
    <mergeCell ref="CTU149:CTZ149"/>
    <mergeCell ref="CUA149:CUF149"/>
    <mergeCell ref="CUG149:CUL149"/>
    <mergeCell ref="CUM149:CUR149"/>
    <mergeCell ref="CUS149:CUX149"/>
    <mergeCell ref="CQU149:CQZ149"/>
    <mergeCell ref="CRA149:CRF149"/>
    <mergeCell ref="CRG149:CRL149"/>
    <mergeCell ref="CRM149:CRR149"/>
    <mergeCell ref="CRS149:CRX149"/>
    <mergeCell ref="CRY149:CSD149"/>
    <mergeCell ref="CSE149:CSJ149"/>
    <mergeCell ref="CSK149:CSP149"/>
    <mergeCell ref="CSQ149:CSV149"/>
    <mergeCell ref="CXA149:CXF149"/>
    <mergeCell ref="CXG149:CXL149"/>
    <mergeCell ref="CXM149:CXR149"/>
    <mergeCell ref="CXS149:CXX149"/>
    <mergeCell ref="CXY149:CYD149"/>
    <mergeCell ref="CYE149:CYJ149"/>
    <mergeCell ref="CYK149:CYP149"/>
    <mergeCell ref="CYQ149:CYV149"/>
    <mergeCell ref="CYW149:CZB149"/>
    <mergeCell ref="CUY149:CVD149"/>
    <mergeCell ref="CVE149:CVJ149"/>
    <mergeCell ref="CVK149:CVP149"/>
    <mergeCell ref="CVQ149:CVV149"/>
    <mergeCell ref="CVW149:CWB149"/>
    <mergeCell ref="CWC149:CWH149"/>
    <mergeCell ref="CWI149:CWN149"/>
    <mergeCell ref="CWO149:CWT149"/>
    <mergeCell ref="CWU149:CWZ149"/>
    <mergeCell ref="DBE149:DBJ149"/>
    <mergeCell ref="DBK149:DBP149"/>
    <mergeCell ref="DBQ149:DBV149"/>
    <mergeCell ref="DBW149:DCB149"/>
    <mergeCell ref="DCC149:DCH149"/>
    <mergeCell ref="DCI149:DCN149"/>
    <mergeCell ref="DCO149:DCT149"/>
    <mergeCell ref="DCU149:DCZ149"/>
    <mergeCell ref="DDA149:DDF149"/>
    <mergeCell ref="CZC149:CZH149"/>
    <mergeCell ref="CZI149:CZN149"/>
    <mergeCell ref="CZO149:CZT149"/>
    <mergeCell ref="CZU149:CZZ149"/>
    <mergeCell ref="DAA149:DAF149"/>
    <mergeCell ref="DAG149:DAL149"/>
    <mergeCell ref="DAM149:DAR149"/>
    <mergeCell ref="DAS149:DAX149"/>
    <mergeCell ref="DAY149:DBD149"/>
    <mergeCell ref="DFI149:DFN149"/>
    <mergeCell ref="DFO149:DFT149"/>
    <mergeCell ref="DFU149:DFZ149"/>
    <mergeCell ref="DGA149:DGF149"/>
    <mergeCell ref="DGG149:DGL149"/>
    <mergeCell ref="DGM149:DGR149"/>
    <mergeCell ref="DGS149:DGX149"/>
    <mergeCell ref="DGY149:DHD149"/>
    <mergeCell ref="DHE149:DHJ149"/>
    <mergeCell ref="DDG149:DDL149"/>
    <mergeCell ref="DDM149:DDR149"/>
    <mergeCell ref="DDS149:DDX149"/>
    <mergeCell ref="DDY149:DED149"/>
    <mergeCell ref="DEE149:DEJ149"/>
    <mergeCell ref="DEK149:DEP149"/>
    <mergeCell ref="DEQ149:DEV149"/>
    <mergeCell ref="DEW149:DFB149"/>
    <mergeCell ref="DFC149:DFH149"/>
    <mergeCell ref="DJM149:DJR149"/>
    <mergeCell ref="DJS149:DJX149"/>
    <mergeCell ref="DJY149:DKD149"/>
    <mergeCell ref="DKE149:DKJ149"/>
    <mergeCell ref="DKK149:DKP149"/>
    <mergeCell ref="DKQ149:DKV149"/>
    <mergeCell ref="DKW149:DLB149"/>
    <mergeCell ref="DLC149:DLH149"/>
    <mergeCell ref="DLI149:DLN149"/>
    <mergeCell ref="DHK149:DHP149"/>
    <mergeCell ref="DHQ149:DHV149"/>
    <mergeCell ref="DHW149:DIB149"/>
    <mergeCell ref="DIC149:DIH149"/>
    <mergeCell ref="DII149:DIN149"/>
    <mergeCell ref="DIO149:DIT149"/>
    <mergeCell ref="DIU149:DIZ149"/>
    <mergeCell ref="DJA149:DJF149"/>
    <mergeCell ref="DJG149:DJL149"/>
    <mergeCell ref="DNQ149:DNV149"/>
    <mergeCell ref="DNW149:DOB149"/>
    <mergeCell ref="DOC149:DOH149"/>
    <mergeCell ref="DOI149:DON149"/>
    <mergeCell ref="DOO149:DOT149"/>
    <mergeCell ref="DOU149:DOZ149"/>
    <mergeCell ref="DPA149:DPF149"/>
    <mergeCell ref="DPG149:DPL149"/>
    <mergeCell ref="DPM149:DPR149"/>
    <mergeCell ref="DLO149:DLT149"/>
    <mergeCell ref="DLU149:DLZ149"/>
    <mergeCell ref="DMA149:DMF149"/>
    <mergeCell ref="DMG149:DML149"/>
    <mergeCell ref="DMM149:DMR149"/>
    <mergeCell ref="DMS149:DMX149"/>
    <mergeCell ref="DMY149:DND149"/>
    <mergeCell ref="DNE149:DNJ149"/>
    <mergeCell ref="DNK149:DNP149"/>
    <mergeCell ref="DRU149:DRZ149"/>
    <mergeCell ref="DSA149:DSF149"/>
    <mergeCell ref="DSG149:DSL149"/>
    <mergeCell ref="DSM149:DSR149"/>
    <mergeCell ref="DSS149:DSX149"/>
    <mergeCell ref="DSY149:DTD149"/>
    <mergeCell ref="DTE149:DTJ149"/>
    <mergeCell ref="DTK149:DTP149"/>
    <mergeCell ref="DTQ149:DTV149"/>
    <mergeCell ref="DPS149:DPX149"/>
    <mergeCell ref="DPY149:DQD149"/>
    <mergeCell ref="DQE149:DQJ149"/>
    <mergeCell ref="DQK149:DQP149"/>
    <mergeCell ref="DQQ149:DQV149"/>
    <mergeCell ref="DQW149:DRB149"/>
    <mergeCell ref="DRC149:DRH149"/>
    <mergeCell ref="DRI149:DRN149"/>
    <mergeCell ref="DRO149:DRT149"/>
    <mergeCell ref="DVY149:DWD149"/>
    <mergeCell ref="DWE149:DWJ149"/>
    <mergeCell ref="DWK149:DWP149"/>
    <mergeCell ref="DWQ149:DWV149"/>
    <mergeCell ref="DWW149:DXB149"/>
    <mergeCell ref="DXC149:DXH149"/>
    <mergeCell ref="DXI149:DXN149"/>
    <mergeCell ref="DXO149:DXT149"/>
    <mergeCell ref="DXU149:DXZ149"/>
    <mergeCell ref="DTW149:DUB149"/>
    <mergeCell ref="DUC149:DUH149"/>
    <mergeCell ref="DUI149:DUN149"/>
    <mergeCell ref="DUO149:DUT149"/>
    <mergeCell ref="DUU149:DUZ149"/>
    <mergeCell ref="DVA149:DVF149"/>
    <mergeCell ref="DVG149:DVL149"/>
    <mergeCell ref="DVM149:DVR149"/>
    <mergeCell ref="DVS149:DVX149"/>
    <mergeCell ref="EAC149:EAH149"/>
    <mergeCell ref="EAI149:EAN149"/>
    <mergeCell ref="EAO149:EAT149"/>
    <mergeCell ref="EAU149:EAZ149"/>
    <mergeCell ref="EBA149:EBF149"/>
    <mergeCell ref="EBG149:EBL149"/>
    <mergeCell ref="EBM149:EBR149"/>
    <mergeCell ref="EBS149:EBX149"/>
    <mergeCell ref="EBY149:ECD149"/>
    <mergeCell ref="DYA149:DYF149"/>
    <mergeCell ref="DYG149:DYL149"/>
    <mergeCell ref="DYM149:DYR149"/>
    <mergeCell ref="DYS149:DYX149"/>
    <mergeCell ref="DYY149:DZD149"/>
    <mergeCell ref="DZE149:DZJ149"/>
    <mergeCell ref="DZK149:DZP149"/>
    <mergeCell ref="DZQ149:DZV149"/>
    <mergeCell ref="DZW149:EAB149"/>
    <mergeCell ref="EEG149:EEL149"/>
    <mergeCell ref="EEM149:EER149"/>
    <mergeCell ref="EES149:EEX149"/>
    <mergeCell ref="EEY149:EFD149"/>
    <mergeCell ref="EFE149:EFJ149"/>
    <mergeCell ref="EFK149:EFP149"/>
    <mergeCell ref="EFQ149:EFV149"/>
    <mergeCell ref="EFW149:EGB149"/>
    <mergeCell ref="EGC149:EGH149"/>
    <mergeCell ref="ECE149:ECJ149"/>
    <mergeCell ref="ECK149:ECP149"/>
    <mergeCell ref="ECQ149:ECV149"/>
    <mergeCell ref="ECW149:EDB149"/>
    <mergeCell ref="EDC149:EDH149"/>
    <mergeCell ref="EDI149:EDN149"/>
    <mergeCell ref="EDO149:EDT149"/>
    <mergeCell ref="EDU149:EDZ149"/>
    <mergeCell ref="EEA149:EEF149"/>
    <mergeCell ref="EIK149:EIP149"/>
    <mergeCell ref="EIQ149:EIV149"/>
    <mergeCell ref="EIW149:EJB149"/>
    <mergeCell ref="EJC149:EJH149"/>
    <mergeCell ref="EJI149:EJN149"/>
    <mergeCell ref="EJO149:EJT149"/>
    <mergeCell ref="EJU149:EJZ149"/>
    <mergeCell ref="EKA149:EKF149"/>
    <mergeCell ref="EKG149:EKL149"/>
    <mergeCell ref="EGI149:EGN149"/>
    <mergeCell ref="EGO149:EGT149"/>
    <mergeCell ref="EGU149:EGZ149"/>
    <mergeCell ref="EHA149:EHF149"/>
    <mergeCell ref="EHG149:EHL149"/>
    <mergeCell ref="EHM149:EHR149"/>
    <mergeCell ref="EHS149:EHX149"/>
    <mergeCell ref="EHY149:EID149"/>
    <mergeCell ref="EIE149:EIJ149"/>
    <mergeCell ref="EMO149:EMT149"/>
    <mergeCell ref="EMU149:EMZ149"/>
    <mergeCell ref="ENA149:ENF149"/>
    <mergeCell ref="ENG149:ENL149"/>
    <mergeCell ref="ENM149:ENR149"/>
    <mergeCell ref="ENS149:ENX149"/>
    <mergeCell ref="ENY149:EOD149"/>
    <mergeCell ref="EOE149:EOJ149"/>
    <mergeCell ref="EOK149:EOP149"/>
    <mergeCell ref="EKM149:EKR149"/>
    <mergeCell ref="EKS149:EKX149"/>
    <mergeCell ref="EKY149:ELD149"/>
    <mergeCell ref="ELE149:ELJ149"/>
    <mergeCell ref="ELK149:ELP149"/>
    <mergeCell ref="ELQ149:ELV149"/>
    <mergeCell ref="ELW149:EMB149"/>
    <mergeCell ref="EMC149:EMH149"/>
    <mergeCell ref="EMI149:EMN149"/>
    <mergeCell ref="EQS149:EQX149"/>
    <mergeCell ref="EQY149:ERD149"/>
    <mergeCell ref="ERE149:ERJ149"/>
    <mergeCell ref="ERK149:ERP149"/>
    <mergeCell ref="ERQ149:ERV149"/>
    <mergeCell ref="ERW149:ESB149"/>
    <mergeCell ref="ESC149:ESH149"/>
    <mergeCell ref="ESI149:ESN149"/>
    <mergeCell ref="ESO149:EST149"/>
    <mergeCell ref="EOQ149:EOV149"/>
    <mergeCell ref="EOW149:EPB149"/>
    <mergeCell ref="EPC149:EPH149"/>
    <mergeCell ref="EPI149:EPN149"/>
    <mergeCell ref="EPO149:EPT149"/>
    <mergeCell ref="EPU149:EPZ149"/>
    <mergeCell ref="EQA149:EQF149"/>
    <mergeCell ref="EQG149:EQL149"/>
    <mergeCell ref="EQM149:EQR149"/>
    <mergeCell ref="EUW149:EVB149"/>
    <mergeCell ref="EVC149:EVH149"/>
    <mergeCell ref="EVI149:EVN149"/>
    <mergeCell ref="EVO149:EVT149"/>
    <mergeCell ref="EVU149:EVZ149"/>
    <mergeCell ref="EWA149:EWF149"/>
    <mergeCell ref="EWG149:EWL149"/>
    <mergeCell ref="EWM149:EWR149"/>
    <mergeCell ref="EWS149:EWX149"/>
    <mergeCell ref="ESU149:ESZ149"/>
    <mergeCell ref="ETA149:ETF149"/>
    <mergeCell ref="ETG149:ETL149"/>
    <mergeCell ref="ETM149:ETR149"/>
    <mergeCell ref="ETS149:ETX149"/>
    <mergeCell ref="ETY149:EUD149"/>
    <mergeCell ref="EUE149:EUJ149"/>
    <mergeCell ref="EUK149:EUP149"/>
    <mergeCell ref="EUQ149:EUV149"/>
    <mergeCell ref="EZA149:EZF149"/>
    <mergeCell ref="EZG149:EZL149"/>
    <mergeCell ref="EZM149:EZR149"/>
    <mergeCell ref="EZS149:EZX149"/>
    <mergeCell ref="EZY149:FAD149"/>
    <mergeCell ref="FAE149:FAJ149"/>
    <mergeCell ref="FAK149:FAP149"/>
    <mergeCell ref="FAQ149:FAV149"/>
    <mergeCell ref="FAW149:FBB149"/>
    <mergeCell ref="EWY149:EXD149"/>
    <mergeCell ref="EXE149:EXJ149"/>
    <mergeCell ref="EXK149:EXP149"/>
    <mergeCell ref="EXQ149:EXV149"/>
    <mergeCell ref="EXW149:EYB149"/>
    <mergeCell ref="EYC149:EYH149"/>
    <mergeCell ref="EYI149:EYN149"/>
    <mergeCell ref="EYO149:EYT149"/>
    <mergeCell ref="EYU149:EYZ149"/>
    <mergeCell ref="FDE149:FDJ149"/>
    <mergeCell ref="FDK149:FDP149"/>
    <mergeCell ref="FDQ149:FDV149"/>
    <mergeCell ref="FDW149:FEB149"/>
    <mergeCell ref="FEC149:FEH149"/>
    <mergeCell ref="FEI149:FEN149"/>
    <mergeCell ref="FEO149:FET149"/>
    <mergeCell ref="FEU149:FEZ149"/>
    <mergeCell ref="FFA149:FFF149"/>
    <mergeCell ref="FBC149:FBH149"/>
    <mergeCell ref="FBI149:FBN149"/>
    <mergeCell ref="FBO149:FBT149"/>
    <mergeCell ref="FBU149:FBZ149"/>
    <mergeCell ref="FCA149:FCF149"/>
    <mergeCell ref="FCG149:FCL149"/>
    <mergeCell ref="FCM149:FCR149"/>
    <mergeCell ref="FCS149:FCX149"/>
    <mergeCell ref="FCY149:FDD149"/>
    <mergeCell ref="FHI149:FHN149"/>
    <mergeCell ref="FHO149:FHT149"/>
    <mergeCell ref="FHU149:FHZ149"/>
    <mergeCell ref="FIA149:FIF149"/>
    <mergeCell ref="FIG149:FIL149"/>
    <mergeCell ref="FIM149:FIR149"/>
    <mergeCell ref="FIS149:FIX149"/>
    <mergeCell ref="FIY149:FJD149"/>
    <mergeCell ref="FJE149:FJJ149"/>
    <mergeCell ref="FFG149:FFL149"/>
    <mergeCell ref="FFM149:FFR149"/>
    <mergeCell ref="FFS149:FFX149"/>
    <mergeCell ref="FFY149:FGD149"/>
    <mergeCell ref="FGE149:FGJ149"/>
    <mergeCell ref="FGK149:FGP149"/>
    <mergeCell ref="FGQ149:FGV149"/>
    <mergeCell ref="FGW149:FHB149"/>
    <mergeCell ref="FHC149:FHH149"/>
    <mergeCell ref="FLM149:FLR149"/>
    <mergeCell ref="FLS149:FLX149"/>
    <mergeCell ref="FLY149:FMD149"/>
    <mergeCell ref="FME149:FMJ149"/>
    <mergeCell ref="FMK149:FMP149"/>
    <mergeCell ref="FMQ149:FMV149"/>
    <mergeCell ref="FMW149:FNB149"/>
    <mergeCell ref="FNC149:FNH149"/>
    <mergeCell ref="FNI149:FNN149"/>
    <mergeCell ref="FJK149:FJP149"/>
    <mergeCell ref="FJQ149:FJV149"/>
    <mergeCell ref="FJW149:FKB149"/>
    <mergeCell ref="FKC149:FKH149"/>
    <mergeCell ref="FKI149:FKN149"/>
    <mergeCell ref="FKO149:FKT149"/>
    <mergeCell ref="FKU149:FKZ149"/>
    <mergeCell ref="FLA149:FLF149"/>
    <mergeCell ref="FLG149:FLL149"/>
    <mergeCell ref="FPQ149:FPV149"/>
    <mergeCell ref="FPW149:FQB149"/>
    <mergeCell ref="FQC149:FQH149"/>
    <mergeCell ref="FQI149:FQN149"/>
    <mergeCell ref="FQO149:FQT149"/>
    <mergeCell ref="FQU149:FQZ149"/>
    <mergeCell ref="FRA149:FRF149"/>
    <mergeCell ref="FRG149:FRL149"/>
    <mergeCell ref="FRM149:FRR149"/>
    <mergeCell ref="FNO149:FNT149"/>
    <mergeCell ref="FNU149:FNZ149"/>
    <mergeCell ref="FOA149:FOF149"/>
    <mergeCell ref="FOG149:FOL149"/>
    <mergeCell ref="FOM149:FOR149"/>
    <mergeCell ref="FOS149:FOX149"/>
    <mergeCell ref="FOY149:FPD149"/>
    <mergeCell ref="FPE149:FPJ149"/>
    <mergeCell ref="FPK149:FPP149"/>
    <mergeCell ref="FTU149:FTZ149"/>
    <mergeCell ref="FUA149:FUF149"/>
    <mergeCell ref="FUG149:FUL149"/>
    <mergeCell ref="FUM149:FUR149"/>
    <mergeCell ref="FUS149:FUX149"/>
    <mergeCell ref="FUY149:FVD149"/>
    <mergeCell ref="FVE149:FVJ149"/>
    <mergeCell ref="FVK149:FVP149"/>
    <mergeCell ref="FVQ149:FVV149"/>
    <mergeCell ref="FRS149:FRX149"/>
    <mergeCell ref="FRY149:FSD149"/>
    <mergeCell ref="FSE149:FSJ149"/>
    <mergeCell ref="FSK149:FSP149"/>
    <mergeCell ref="FSQ149:FSV149"/>
    <mergeCell ref="FSW149:FTB149"/>
    <mergeCell ref="FTC149:FTH149"/>
    <mergeCell ref="FTI149:FTN149"/>
    <mergeCell ref="FTO149:FTT149"/>
    <mergeCell ref="FXY149:FYD149"/>
    <mergeCell ref="FYE149:FYJ149"/>
    <mergeCell ref="FYK149:FYP149"/>
    <mergeCell ref="FYQ149:FYV149"/>
    <mergeCell ref="FYW149:FZB149"/>
    <mergeCell ref="FZC149:FZH149"/>
    <mergeCell ref="FZI149:FZN149"/>
    <mergeCell ref="FZO149:FZT149"/>
    <mergeCell ref="FZU149:FZZ149"/>
    <mergeCell ref="FVW149:FWB149"/>
    <mergeCell ref="FWC149:FWH149"/>
    <mergeCell ref="FWI149:FWN149"/>
    <mergeCell ref="FWO149:FWT149"/>
    <mergeCell ref="FWU149:FWZ149"/>
    <mergeCell ref="FXA149:FXF149"/>
    <mergeCell ref="FXG149:FXL149"/>
    <mergeCell ref="FXM149:FXR149"/>
    <mergeCell ref="FXS149:FXX149"/>
    <mergeCell ref="GCC149:GCH149"/>
    <mergeCell ref="GCI149:GCN149"/>
    <mergeCell ref="GCO149:GCT149"/>
    <mergeCell ref="GCU149:GCZ149"/>
    <mergeCell ref="GDA149:GDF149"/>
    <mergeCell ref="GDG149:GDL149"/>
    <mergeCell ref="GDM149:GDR149"/>
    <mergeCell ref="GDS149:GDX149"/>
    <mergeCell ref="GDY149:GED149"/>
    <mergeCell ref="GAA149:GAF149"/>
    <mergeCell ref="GAG149:GAL149"/>
    <mergeCell ref="GAM149:GAR149"/>
    <mergeCell ref="GAS149:GAX149"/>
    <mergeCell ref="GAY149:GBD149"/>
    <mergeCell ref="GBE149:GBJ149"/>
    <mergeCell ref="GBK149:GBP149"/>
    <mergeCell ref="GBQ149:GBV149"/>
    <mergeCell ref="GBW149:GCB149"/>
    <mergeCell ref="GGG149:GGL149"/>
    <mergeCell ref="GGM149:GGR149"/>
    <mergeCell ref="GGS149:GGX149"/>
    <mergeCell ref="GGY149:GHD149"/>
    <mergeCell ref="GHE149:GHJ149"/>
    <mergeCell ref="GHK149:GHP149"/>
    <mergeCell ref="GHQ149:GHV149"/>
    <mergeCell ref="GHW149:GIB149"/>
    <mergeCell ref="GIC149:GIH149"/>
    <mergeCell ref="GEE149:GEJ149"/>
    <mergeCell ref="GEK149:GEP149"/>
    <mergeCell ref="GEQ149:GEV149"/>
    <mergeCell ref="GEW149:GFB149"/>
    <mergeCell ref="GFC149:GFH149"/>
    <mergeCell ref="GFI149:GFN149"/>
    <mergeCell ref="GFO149:GFT149"/>
    <mergeCell ref="GFU149:GFZ149"/>
    <mergeCell ref="GGA149:GGF149"/>
    <mergeCell ref="GKK149:GKP149"/>
    <mergeCell ref="GKQ149:GKV149"/>
    <mergeCell ref="GKW149:GLB149"/>
    <mergeCell ref="GLC149:GLH149"/>
    <mergeCell ref="GLI149:GLN149"/>
    <mergeCell ref="GLO149:GLT149"/>
    <mergeCell ref="GLU149:GLZ149"/>
    <mergeCell ref="GMA149:GMF149"/>
    <mergeCell ref="GMG149:GML149"/>
    <mergeCell ref="GII149:GIN149"/>
    <mergeCell ref="GIO149:GIT149"/>
    <mergeCell ref="GIU149:GIZ149"/>
    <mergeCell ref="GJA149:GJF149"/>
    <mergeCell ref="GJG149:GJL149"/>
    <mergeCell ref="GJM149:GJR149"/>
    <mergeCell ref="GJS149:GJX149"/>
    <mergeCell ref="GJY149:GKD149"/>
    <mergeCell ref="GKE149:GKJ149"/>
    <mergeCell ref="GOO149:GOT149"/>
    <mergeCell ref="GOU149:GOZ149"/>
    <mergeCell ref="GPA149:GPF149"/>
    <mergeCell ref="GPG149:GPL149"/>
    <mergeCell ref="GPM149:GPR149"/>
    <mergeCell ref="GPS149:GPX149"/>
    <mergeCell ref="GPY149:GQD149"/>
    <mergeCell ref="GQE149:GQJ149"/>
    <mergeCell ref="GQK149:GQP149"/>
    <mergeCell ref="GMM149:GMR149"/>
    <mergeCell ref="GMS149:GMX149"/>
    <mergeCell ref="GMY149:GND149"/>
    <mergeCell ref="GNE149:GNJ149"/>
    <mergeCell ref="GNK149:GNP149"/>
    <mergeCell ref="GNQ149:GNV149"/>
    <mergeCell ref="GNW149:GOB149"/>
    <mergeCell ref="GOC149:GOH149"/>
    <mergeCell ref="GOI149:GON149"/>
    <mergeCell ref="GSS149:GSX149"/>
    <mergeCell ref="GSY149:GTD149"/>
    <mergeCell ref="GTE149:GTJ149"/>
    <mergeCell ref="GTK149:GTP149"/>
    <mergeCell ref="GTQ149:GTV149"/>
    <mergeCell ref="GTW149:GUB149"/>
    <mergeCell ref="GUC149:GUH149"/>
    <mergeCell ref="GUI149:GUN149"/>
    <mergeCell ref="GUO149:GUT149"/>
    <mergeCell ref="GQQ149:GQV149"/>
    <mergeCell ref="GQW149:GRB149"/>
    <mergeCell ref="GRC149:GRH149"/>
    <mergeCell ref="GRI149:GRN149"/>
    <mergeCell ref="GRO149:GRT149"/>
    <mergeCell ref="GRU149:GRZ149"/>
    <mergeCell ref="GSA149:GSF149"/>
    <mergeCell ref="GSG149:GSL149"/>
    <mergeCell ref="GSM149:GSR149"/>
    <mergeCell ref="GWW149:GXB149"/>
    <mergeCell ref="GXC149:GXH149"/>
    <mergeCell ref="GXI149:GXN149"/>
    <mergeCell ref="GXO149:GXT149"/>
    <mergeCell ref="GXU149:GXZ149"/>
    <mergeCell ref="GYA149:GYF149"/>
    <mergeCell ref="GYG149:GYL149"/>
    <mergeCell ref="GYM149:GYR149"/>
    <mergeCell ref="GYS149:GYX149"/>
    <mergeCell ref="GUU149:GUZ149"/>
    <mergeCell ref="GVA149:GVF149"/>
    <mergeCell ref="GVG149:GVL149"/>
    <mergeCell ref="GVM149:GVR149"/>
    <mergeCell ref="GVS149:GVX149"/>
    <mergeCell ref="GVY149:GWD149"/>
    <mergeCell ref="GWE149:GWJ149"/>
    <mergeCell ref="GWK149:GWP149"/>
    <mergeCell ref="GWQ149:GWV149"/>
    <mergeCell ref="HBA149:HBF149"/>
    <mergeCell ref="HBG149:HBL149"/>
    <mergeCell ref="HBM149:HBR149"/>
    <mergeCell ref="HBS149:HBX149"/>
    <mergeCell ref="HBY149:HCD149"/>
    <mergeCell ref="HCE149:HCJ149"/>
    <mergeCell ref="HCK149:HCP149"/>
    <mergeCell ref="HCQ149:HCV149"/>
    <mergeCell ref="HCW149:HDB149"/>
    <mergeCell ref="GYY149:GZD149"/>
    <mergeCell ref="GZE149:GZJ149"/>
    <mergeCell ref="GZK149:GZP149"/>
    <mergeCell ref="GZQ149:GZV149"/>
    <mergeCell ref="GZW149:HAB149"/>
    <mergeCell ref="HAC149:HAH149"/>
    <mergeCell ref="HAI149:HAN149"/>
    <mergeCell ref="HAO149:HAT149"/>
    <mergeCell ref="HAU149:HAZ149"/>
    <mergeCell ref="HFE149:HFJ149"/>
    <mergeCell ref="HFK149:HFP149"/>
    <mergeCell ref="HFQ149:HFV149"/>
    <mergeCell ref="HFW149:HGB149"/>
    <mergeCell ref="HGC149:HGH149"/>
    <mergeCell ref="HGI149:HGN149"/>
    <mergeCell ref="HGO149:HGT149"/>
    <mergeCell ref="HGU149:HGZ149"/>
    <mergeCell ref="HHA149:HHF149"/>
    <mergeCell ref="HDC149:HDH149"/>
    <mergeCell ref="HDI149:HDN149"/>
    <mergeCell ref="HDO149:HDT149"/>
    <mergeCell ref="HDU149:HDZ149"/>
    <mergeCell ref="HEA149:HEF149"/>
    <mergeCell ref="HEG149:HEL149"/>
    <mergeCell ref="HEM149:HER149"/>
    <mergeCell ref="HES149:HEX149"/>
    <mergeCell ref="HEY149:HFD149"/>
    <mergeCell ref="HJI149:HJN149"/>
    <mergeCell ref="HJO149:HJT149"/>
    <mergeCell ref="HJU149:HJZ149"/>
    <mergeCell ref="HKA149:HKF149"/>
    <mergeCell ref="HKG149:HKL149"/>
    <mergeCell ref="HKM149:HKR149"/>
    <mergeCell ref="HKS149:HKX149"/>
    <mergeCell ref="HKY149:HLD149"/>
    <mergeCell ref="HLE149:HLJ149"/>
    <mergeCell ref="HHG149:HHL149"/>
    <mergeCell ref="HHM149:HHR149"/>
    <mergeCell ref="HHS149:HHX149"/>
    <mergeCell ref="HHY149:HID149"/>
    <mergeCell ref="HIE149:HIJ149"/>
    <mergeCell ref="HIK149:HIP149"/>
    <mergeCell ref="HIQ149:HIV149"/>
    <mergeCell ref="HIW149:HJB149"/>
    <mergeCell ref="HJC149:HJH149"/>
    <mergeCell ref="HNM149:HNR149"/>
    <mergeCell ref="HNS149:HNX149"/>
    <mergeCell ref="HNY149:HOD149"/>
    <mergeCell ref="HOE149:HOJ149"/>
    <mergeCell ref="HOK149:HOP149"/>
    <mergeCell ref="HOQ149:HOV149"/>
    <mergeCell ref="HOW149:HPB149"/>
    <mergeCell ref="HPC149:HPH149"/>
    <mergeCell ref="HPI149:HPN149"/>
    <mergeCell ref="HLK149:HLP149"/>
    <mergeCell ref="HLQ149:HLV149"/>
    <mergeCell ref="HLW149:HMB149"/>
    <mergeCell ref="HMC149:HMH149"/>
    <mergeCell ref="HMI149:HMN149"/>
    <mergeCell ref="HMO149:HMT149"/>
    <mergeCell ref="HMU149:HMZ149"/>
    <mergeCell ref="HNA149:HNF149"/>
    <mergeCell ref="HNG149:HNL149"/>
    <mergeCell ref="HRQ149:HRV149"/>
    <mergeCell ref="HRW149:HSB149"/>
    <mergeCell ref="HSC149:HSH149"/>
    <mergeCell ref="HSI149:HSN149"/>
    <mergeCell ref="HSO149:HST149"/>
    <mergeCell ref="HSU149:HSZ149"/>
    <mergeCell ref="HTA149:HTF149"/>
    <mergeCell ref="HTG149:HTL149"/>
    <mergeCell ref="HTM149:HTR149"/>
    <mergeCell ref="HPO149:HPT149"/>
    <mergeCell ref="HPU149:HPZ149"/>
    <mergeCell ref="HQA149:HQF149"/>
    <mergeCell ref="HQG149:HQL149"/>
    <mergeCell ref="HQM149:HQR149"/>
    <mergeCell ref="HQS149:HQX149"/>
    <mergeCell ref="HQY149:HRD149"/>
    <mergeCell ref="HRE149:HRJ149"/>
    <mergeCell ref="HRK149:HRP149"/>
    <mergeCell ref="HVU149:HVZ149"/>
    <mergeCell ref="HWA149:HWF149"/>
    <mergeCell ref="HWG149:HWL149"/>
    <mergeCell ref="HWM149:HWR149"/>
    <mergeCell ref="HWS149:HWX149"/>
    <mergeCell ref="HWY149:HXD149"/>
    <mergeCell ref="HXE149:HXJ149"/>
    <mergeCell ref="HXK149:HXP149"/>
    <mergeCell ref="HXQ149:HXV149"/>
    <mergeCell ref="HTS149:HTX149"/>
    <mergeCell ref="HTY149:HUD149"/>
    <mergeCell ref="HUE149:HUJ149"/>
    <mergeCell ref="HUK149:HUP149"/>
    <mergeCell ref="HUQ149:HUV149"/>
    <mergeCell ref="HUW149:HVB149"/>
    <mergeCell ref="HVC149:HVH149"/>
    <mergeCell ref="HVI149:HVN149"/>
    <mergeCell ref="HVO149:HVT149"/>
    <mergeCell ref="HZY149:IAD149"/>
    <mergeCell ref="IAE149:IAJ149"/>
    <mergeCell ref="IAK149:IAP149"/>
    <mergeCell ref="IAQ149:IAV149"/>
    <mergeCell ref="IAW149:IBB149"/>
    <mergeCell ref="IBC149:IBH149"/>
    <mergeCell ref="IBI149:IBN149"/>
    <mergeCell ref="IBO149:IBT149"/>
    <mergeCell ref="IBU149:IBZ149"/>
    <mergeCell ref="HXW149:HYB149"/>
    <mergeCell ref="HYC149:HYH149"/>
    <mergeCell ref="HYI149:HYN149"/>
    <mergeCell ref="HYO149:HYT149"/>
    <mergeCell ref="HYU149:HYZ149"/>
    <mergeCell ref="HZA149:HZF149"/>
    <mergeCell ref="HZG149:HZL149"/>
    <mergeCell ref="HZM149:HZR149"/>
    <mergeCell ref="HZS149:HZX149"/>
    <mergeCell ref="IEC149:IEH149"/>
    <mergeCell ref="IEI149:IEN149"/>
    <mergeCell ref="IEO149:IET149"/>
    <mergeCell ref="IEU149:IEZ149"/>
    <mergeCell ref="IFA149:IFF149"/>
    <mergeCell ref="IFG149:IFL149"/>
    <mergeCell ref="IFM149:IFR149"/>
    <mergeCell ref="IFS149:IFX149"/>
    <mergeCell ref="IFY149:IGD149"/>
    <mergeCell ref="ICA149:ICF149"/>
    <mergeCell ref="ICG149:ICL149"/>
    <mergeCell ref="ICM149:ICR149"/>
    <mergeCell ref="ICS149:ICX149"/>
    <mergeCell ref="ICY149:IDD149"/>
    <mergeCell ref="IDE149:IDJ149"/>
    <mergeCell ref="IDK149:IDP149"/>
    <mergeCell ref="IDQ149:IDV149"/>
    <mergeCell ref="IDW149:IEB149"/>
    <mergeCell ref="IIG149:IIL149"/>
    <mergeCell ref="IIM149:IIR149"/>
    <mergeCell ref="IIS149:IIX149"/>
    <mergeCell ref="IIY149:IJD149"/>
    <mergeCell ref="IJE149:IJJ149"/>
    <mergeCell ref="IJK149:IJP149"/>
    <mergeCell ref="IJQ149:IJV149"/>
    <mergeCell ref="IJW149:IKB149"/>
    <mergeCell ref="IKC149:IKH149"/>
    <mergeCell ref="IGE149:IGJ149"/>
    <mergeCell ref="IGK149:IGP149"/>
    <mergeCell ref="IGQ149:IGV149"/>
    <mergeCell ref="IGW149:IHB149"/>
    <mergeCell ref="IHC149:IHH149"/>
    <mergeCell ref="IHI149:IHN149"/>
    <mergeCell ref="IHO149:IHT149"/>
    <mergeCell ref="IHU149:IHZ149"/>
    <mergeCell ref="IIA149:IIF149"/>
    <mergeCell ref="IMK149:IMP149"/>
    <mergeCell ref="IMQ149:IMV149"/>
    <mergeCell ref="IMW149:INB149"/>
    <mergeCell ref="INC149:INH149"/>
    <mergeCell ref="INI149:INN149"/>
    <mergeCell ref="INO149:INT149"/>
    <mergeCell ref="INU149:INZ149"/>
    <mergeCell ref="IOA149:IOF149"/>
    <mergeCell ref="IOG149:IOL149"/>
    <mergeCell ref="IKI149:IKN149"/>
    <mergeCell ref="IKO149:IKT149"/>
    <mergeCell ref="IKU149:IKZ149"/>
    <mergeCell ref="ILA149:ILF149"/>
    <mergeCell ref="ILG149:ILL149"/>
    <mergeCell ref="ILM149:ILR149"/>
    <mergeCell ref="ILS149:ILX149"/>
    <mergeCell ref="ILY149:IMD149"/>
    <mergeCell ref="IME149:IMJ149"/>
    <mergeCell ref="IQO149:IQT149"/>
    <mergeCell ref="IQU149:IQZ149"/>
    <mergeCell ref="IRA149:IRF149"/>
    <mergeCell ref="IRG149:IRL149"/>
    <mergeCell ref="IRM149:IRR149"/>
    <mergeCell ref="IRS149:IRX149"/>
    <mergeCell ref="IRY149:ISD149"/>
    <mergeCell ref="ISE149:ISJ149"/>
    <mergeCell ref="ISK149:ISP149"/>
    <mergeCell ref="IOM149:IOR149"/>
    <mergeCell ref="IOS149:IOX149"/>
    <mergeCell ref="IOY149:IPD149"/>
    <mergeCell ref="IPE149:IPJ149"/>
    <mergeCell ref="IPK149:IPP149"/>
    <mergeCell ref="IPQ149:IPV149"/>
    <mergeCell ref="IPW149:IQB149"/>
    <mergeCell ref="IQC149:IQH149"/>
    <mergeCell ref="IQI149:IQN149"/>
    <mergeCell ref="IUS149:IUX149"/>
    <mergeCell ref="IUY149:IVD149"/>
    <mergeCell ref="IVE149:IVJ149"/>
    <mergeCell ref="IVK149:IVP149"/>
    <mergeCell ref="IVQ149:IVV149"/>
    <mergeCell ref="IVW149:IWB149"/>
    <mergeCell ref="IWC149:IWH149"/>
    <mergeCell ref="IWI149:IWN149"/>
    <mergeCell ref="IWO149:IWT149"/>
    <mergeCell ref="ISQ149:ISV149"/>
    <mergeCell ref="ISW149:ITB149"/>
    <mergeCell ref="ITC149:ITH149"/>
    <mergeCell ref="ITI149:ITN149"/>
    <mergeCell ref="ITO149:ITT149"/>
    <mergeCell ref="ITU149:ITZ149"/>
    <mergeCell ref="IUA149:IUF149"/>
    <mergeCell ref="IUG149:IUL149"/>
    <mergeCell ref="IUM149:IUR149"/>
    <mergeCell ref="IYW149:IZB149"/>
    <mergeCell ref="IZC149:IZH149"/>
    <mergeCell ref="IZI149:IZN149"/>
    <mergeCell ref="IZO149:IZT149"/>
    <mergeCell ref="IZU149:IZZ149"/>
    <mergeCell ref="JAA149:JAF149"/>
    <mergeCell ref="JAG149:JAL149"/>
    <mergeCell ref="JAM149:JAR149"/>
    <mergeCell ref="JAS149:JAX149"/>
    <mergeCell ref="IWU149:IWZ149"/>
    <mergeCell ref="IXA149:IXF149"/>
    <mergeCell ref="IXG149:IXL149"/>
    <mergeCell ref="IXM149:IXR149"/>
    <mergeCell ref="IXS149:IXX149"/>
    <mergeCell ref="IXY149:IYD149"/>
    <mergeCell ref="IYE149:IYJ149"/>
    <mergeCell ref="IYK149:IYP149"/>
    <mergeCell ref="IYQ149:IYV149"/>
    <mergeCell ref="JDA149:JDF149"/>
    <mergeCell ref="JDG149:JDL149"/>
    <mergeCell ref="JDM149:JDR149"/>
    <mergeCell ref="JDS149:JDX149"/>
    <mergeCell ref="JDY149:JED149"/>
    <mergeCell ref="JEE149:JEJ149"/>
    <mergeCell ref="JEK149:JEP149"/>
    <mergeCell ref="JEQ149:JEV149"/>
    <mergeCell ref="JEW149:JFB149"/>
    <mergeCell ref="JAY149:JBD149"/>
    <mergeCell ref="JBE149:JBJ149"/>
    <mergeCell ref="JBK149:JBP149"/>
    <mergeCell ref="JBQ149:JBV149"/>
    <mergeCell ref="JBW149:JCB149"/>
    <mergeCell ref="JCC149:JCH149"/>
    <mergeCell ref="JCI149:JCN149"/>
    <mergeCell ref="JCO149:JCT149"/>
    <mergeCell ref="JCU149:JCZ149"/>
    <mergeCell ref="JHE149:JHJ149"/>
    <mergeCell ref="JHK149:JHP149"/>
    <mergeCell ref="JHQ149:JHV149"/>
    <mergeCell ref="JHW149:JIB149"/>
    <mergeCell ref="JIC149:JIH149"/>
    <mergeCell ref="JII149:JIN149"/>
    <mergeCell ref="JIO149:JIT149"/>
    <mergeCell ref="JIU149:JIZ149"/>
    <mergeCell ref="JJA149:JJF149"/>
    <mergeCell ref="JFC149:JFH149"/>
    <mergeCell ref="JFI149:JFN149"/>
    <mergeCell ref="JFO149:JFT149"/>
    <mergeCell ref="JFU149:JFZ149"/>
    <mergeCell ref="JGA149:JGF149"/>
    <mergeCell ref="JGG149:JGL149"/>
    <mergeCell ref="JGM149:JGR149"/>
    <mergeCell ref="JGS149:JGX149"/>
    <mergeCell ref="JGY149:JHD149"/>
    <mergeCell ref="JLI149:JLN149"/>
    <mergeCell ref="JLO149:JLT149"/>
    <mergeCell ref="JLU149:JLZ149"/>
    <mergeCell ref="JMA149:JMF149"/>
    <mergeCell ref="JMG149:JML149"/>
    <mergeCell ref="JMM149:JMR149"/>
    <mergeCell ref="JMS149:JMX149"/>
    <mergeCell ref="JMY149:JND149"/>
    <mergeCell ref="JNE149:JNJ149"/>
    <mergeCell ref="JJG149:JJL149"/>
    <mergeCell ref="JJM149:JJR149"/>
    <mergeCell ref="JJS149:JJX149"/>
    <mergeCell ref="JJY149:JKD149"/>
    <mergeCell ref="JKE149:JKJ149"/>
    <mergeCell ref="JKK149:JKP149"/>
    <mergeCell ref="JKQ149:JKV149"/>
    <mergeCell ref="JKW149:JLB149"/>
    <mergeCell ref="JLC149:JLH149"/>
    <mergeCell ref="JPM149:JPR149"/>
    <mergeCell ref="JPS149:JPX149"/>
    <mergeCell ref="JPY149:JQD149"/>
    <mergeCell ref="JQE149:JQJ149"/>
    <mergeCell ref="JQK149:JQP149"/>
    <mergeCell ref="JQQ149:JQV149"/>
    <mergeCell ref="JQW149:JRB149"/>
    <mergeCell ref="JRC149:JRH149"/>
    <mergeCell ref="JRI149:JRN149"/>
    <mergeCell ref="JNK149:JNP149"/>
    <mergeCell ref="JNQ149:JNV149"/>
    <mergeCell ref="JNW149:JOB149"/>
    <mergeCell ref="JOC149:JOH149"/>
    <mergeCell ref="JOI149:JON149"/>
    <mergeCell ref="JOO149:JOT149"/>
    <mergeCell ref="JOU149:JOZ149"/>
    <mergeCell ref="JPA149:JPF149"/>
    <mergeCell ref="JPG149:JPL149"/>
    <mergeCell ref="JTQ149:JTV149"/>
    <mergeCell ref="JTW149:JUB149"/>
    <mergeCell ref="JUC149:JUH149"/>
    <mergeCell ref="JUI149:JUN149"/>
    <mergeCell ref="JUO149:JUT149"/>
    <mergeCell ref="JUU149:JUZ149"/>
    <mergeCell ref="JVA149:JVF149"/>
    <mergeCell ref="JVG149:JVL149"/>
    <mergeCell ref="JVM149:JVR149"/>
    <mergeCell ref="JRO149:JRT149"/>
    <mergeCell ref="JRU149:JRZ149"/>
    <mergeCell ref="JSA149:JSF149"/>
    <mergeCell ref="JSG149:JSL149"/>
    <mergeCell ref="JSM149:JSR149"/>
    <mergeCell ref="JSS149:JSX149"/>
    <mergeCell ref="JSY149:JTD149"/>
    <mergeCell ref="JTE149:JTJ149"/>
    <mergeCell ref="JTK149:JTP149"/>
    <mergeCell ref="JXU149:JXZ149"/>
    <mergeCell ref="JYA149:JYF149"/>
    <mergeCell ref="JYG149:JYL149"/>
    <mergeCell ref="JYM149:JYR149"/>
    <mergeCell ref="JYS149:JYX149"/>
    <mergeCell ref="JYY149:JZD149"/>
    <mergeCell ref="JZE149:JZJ149"/>
    <mergeCell ref="JZK149:JZP149"/>
    <mergeCell ref="JZQ149:JZV149"/>
    <mergeCell ref="JVS149:JVX149"/>
    <mergeCell ref="JVY149:JWD149"/>
    <mergeCell ref="JWE149:JWJ149"/>
    <mergeCell ref="JWK149:JWP149"/>
    <mergeCell ref="JWQ149:JWV149"/>
    <mergeCell ref="JWW149:JXB149"/>
    <mergeCell ref="JXC149:JXH149"/>
    <mergeCell ref="JXI149:JXN149"/>
    <mergeCell ref="JXO149:JXT149"/>
    <mergeCell ref="KBY149:KCD149"/>
    <mergeCell ref="KCE149:KCJ149"/>
    <mergeCell ref="KCK149:KCP149"/>
    <mergeCell ref="KCQ149:KCV149"/>
    <mergeCell ref="KCW149:KDB149"/>
    <mergeCell ref="KDC149:KDH149"/>
    <mergeCell ref="KDI149:KDN149"/>
    <mergeCell ref="KDO149:KDT149"/>
    <mergeCell ref="KDU149:KDZ149"/>
    <mergeCell ref="JZW149:KAB149"/>
    <mergeCell ref="KAC149:KAH149"/>
    <mergeCell ref="KAI149:KAN149"/>
    <mergeCell ref="KAO149:KAT149"/>
    <mergeCell ref="KAU149:KAZ149"/>
    <mergeCell ref="KBA149:KBF149"/>
    <mergeCell ref="KBG149:KBL149"/>
    <mergeCell ref="KBM149:KBR149"/>
    <mergeCell ref="KBS149:KBX149"/>
    <mergeCell ref="KGC149:KGH149"/>
    <mergeCell ref="KGI149:KGN149"/>
    <mergeCell ref="KGO149:KGT149"/>
    <mergeCell ref="KGU149:KGZ149"/>
    <mergeCell ref="KHA149:KHF149"/>
    <mergeCell ref="KHG149:KHL149"/>
    <mergeCell ref="KHM149:KHR149"/>
    <mergeCell ref="KHS149:KHX149"/>
    <mergeCell ref="KHY149:KID149"/>
    <mergeCell ref="KEA149:KEF149"/>
    <mergeCell ref="KEG149:KEL149"/>
    <mergeCell ref="KEM149:KER149"/>
    <mergeCell ref="KES149:KEX149"/>
    <mergeCell ref="KEY149:KFD149"/>
    <mergeCell ref="KFE149:KFJ149"/>
    <mergeCell ref="KFK149:KFP149"/>
    <mergeCell ref="KFQ149:KFV149"/>
    <mergeCell ref="KFW149:KGB149"/>
    <mergeCell ref="KKG149:KKL149"/>
    <mergeCell ref="KKM149:KKR149"/>
    <mergeCell ref="KKS149:KKX149"/>
    <mergeCell ref="KKY149:KLD149"/>
    <mergeCell ref="KLE149:KLJ149"/>
    <mergeCell ref="KLK149:KLP149"/>
    <mergeCell ref="KLQ149:KLV149"/>
    <mergeCell ref="KLW149:KMB149"/>
    <mergeCell ref="KMC149:KMH149"/>
    <mergeCell ref="KIE149:KIJ149"/>
    <mergeCell ref="KIK149:KIP149"/>
    <mergeCell ref="KIQ149:KIV149"/>
    <mergeCell ref="KIW149:KJB149"/>
    <mergeCell ref="KJC149:KJH149"/>
    <mergeCell ref="KJI149:KJN149"/>
    <mergeCell ref="KJO149:KJT149"/>
    <mergeCell ref="KJU149:KJZ149"/>
    <mergeCell ref="KKA149:KKF149"/>
    <mergeCell ref="KOK149:KOP149"/>
    <mergeCell ref="KOQ149:KOV149"/>
    <mergeCell ref="KOW149:KPB149"/>
    <mergeCell ref="KPC149:KPH149"/>
    <mergeCell ref="KPI149:KPN149"/>
    <mergeCell ref="KPO149:KPT149"/>
    <mergeCell ref="KPU149:KPZ149"/>
    <mergeCell ref="KQA149:KQF149"/>
    <mergeCell ref="KQG149:KQL149"/>
    <mergeCell ref="KMI149:KMN149"/>
    <mergeCell ref="KMO149:KMT149"/>
    <mergeCell ref="KMU149:KMZ149"/>
    <mergeCell ref="KNA149:KNF149"/>
    <mergeCell ref="KNG149:KNL149"/>
    <mergeCell ref="KNM149:KNR149"/>
    <mergeCell ref="KNS149:KNX149"/>
    <mergeCell ref="KNY149:KOD149"/>
    <mergeCell ref="KOE149:KOJ149"/>
    <mergeCell ref="KSO149:KST149"/>
    <mergeCell ref="KSU149:KSZ149"/>
    <mergeCell ref="KTA149:KTF149"/>
    <mergeCell ref="KTG149:KTL149"/>
    <mergeCell ref="KTM149:KTR149"/>
    <mergeCell ref="KTS149:KTX149"/>
    <mergeCell ref="KTY149:KUD149"/>
    <mergeCell ref="KUE149:KUJ149"/>
    <mergeCell ref="KUK149:KUP149"/>
    <mergeCell ref="KQM149:KQR149"/>
    <mergeCell ref="KQS149:KQX149"/>
    <mergeCell ref="KQY149:KRD149"/>
    <mergeCell ref="KRE149:KRJ149"/>
    <mergeCell ref="KRK149:KRP149"/>
    <mergeCell ref="KRQ149:KRV149"/>
    <mergeCell ref="KRW149:KSB149"/>
    <mergeCell ref="KSC149:KSH149"/>
    <mergeCell ref="KSI149:KSN149"/>
    <mergeCell ref="KWS149:KWX149"/>
    <mergeCell ref="KWY149:KXD149"/>
    <mergeCell ref="KXE149:KXJ149"/>
    <mergeCell ref="KXK149:KXP149"/>
    <mergeCell ref="KXQ149:KXV149"/>
    <mergeCell ref="KXW149:KYB149"/>
    <mergeCell ref="KYC149:KYH149"/>
    <mergeCell ref="KYI149:KYN149"/>
    <mergeCell ref="KYO149:KYT149"/>
    <mergeCell ref="KUQ149:KUV149"/>
    <mergeCell ref="KUW149:KVB149"/>
    <mergeCell ref="KVC149:KVH149"/>
    <mergeCell ref="KVI149:KVN149"/>
    <mergeCell ref="KVO149:KVT149"/>
    <mergeCell ref="KVU149:KVZ149"/>
    <mergeCell ref="KWA149:KWF149"/>
    <mergeCell ref="KWG149:KWL149"/>
    <mergeCell ref="KWM149:KWR149"/>
    <mergeCell ref="LAW149:LBB149"/>
    <mergeCell ref="LBC149:LBH149"/>
    <mergeCell ref="LBI149:LBN149"/>
    <mergeCell ref="LBO149:LBT149"/>
    <mergeCell ref="LBU149:LBZ149"/>
    <mergeCell ref="LCA149:LCF149"/>
    <mergeCell ref="LCG149:LCL149"/>
    <mergeCell ref="LCM149:LCR149"/>
    <mergeCell ref="LCS149:LCX149"/>
    <mergeCell ref="KYU149:KYZ149"/>
    <mergeCell ref="KZA149:KZF149"/>
    <mergeCell ref="KZG149:KZL149"/>
    <mergeCell ref="KZM149:KZR149"/>
    <mergeCell ref="KZS149:KZX149"/>
    <mergeCell ref="KZY149:LAD149"/>
    <mergeCell ref="LAE149:LAJ149"/>
    <mergeCell ref="LAK149:LAP149"/>
    <mergeCell ref="LAQ149:LAV149"/>
    <mergeCell ref="LFA149:LFF149"/>
    <mergeCell ref="LFG149:LFL149"/>
    <mergeCell ref="LFM149:LFR149"/>
    <mergeCell ref="LFS149:LFX149"/>
    <mergeCell ref="LFY149:LGD149"/>
    <mergeCell ref="LGE149:LGJ149"/>
    <mergeCell ref="LGK149:LGP149"/>
    <mergeCell ref="LGQ149:LGV149"/>
    <mergeCell ref="LGW149:LHB149"/>
    <mergeCell ref="LCY149:LDD149"/>
    <mergeCell ref="LDE149:LDJ149"/>
    <mergeCell ref="LDK149:LDP149"/>
    <mergeCell ref="LDQ149:LDV149"/>
    <mergeCell ref="LDW149:LEB149"/>
    <mergeCell ref="LEC149:LEH149"/>
    <mergeCell ref="LEI149:LEN149"/>
    <mergeCell ref="LEO149:LET149"/>
    <mergeCell ref="LEU149:LEZ149"/>
    <mergeCell ref="LJE149:LJJ149"/>
    <mergeCell ref="LJK149:LJP149"/>
    <mergeCell ref="LJQ149:LJV149"/>
    <mergeCell ref="LJW149:LKB149"/>
    <mergeCell ref="LKC149:LKH149"/>
    <mergeCell ref="LKI149:LKN149"/>
    <mergeCell ref="LKO149:LKT149"/>
    <mergeCell ref="LKU149:LKZ149"/>
    <mergeCell ref="LLA149:LLF149"/>
    <mergeCell ref="LHC149:LHH149"/>
    <mergeCell ref="LHI149:LHN149"/>
    <mergeCell ref="LHO149:LHT149"/>
    <mergeCell ref="LHU149:LHZ149"/>
    <mergeCell ref="LIA149:LIF149"/>
    <mergeCell ref="LIG149:LIL149"/>
    <mergeCell ref="LIM149:LIR149"/>
    <mergeCell ref="LIS149:LIX149"/>
    <mergeCell ref="LIY149:LJD149"/>
    <mergeCell ref="LNI149:LNN149"/>
    <mergeCell ref="LNO149:LNT149"/>
    <mergeCell ref="LNU149:LNZ149"/>
    <mergeCell ref="LOA149:LOF149"/>
    <mergeCell ref="LOG149:LOL149"/>
    <mergeCell ref="LOM149:LOR149"/>
    <mergeCell ref="LOS149:LOX149"/>
    <mergeCell ref="LOY149:LPD149"/>
    <mergeCell ref="LPE149:LPJ149"/>
    <mergeCell ref="LLG149:LLL149"/>
    <mergeCell ref="LLM149:LLR149"/>
    <mergeCell ref="LLS149:LLX149"/>
    <mergeCell ref="LLY149:LMD149"/>
    <mergeCell ref="LME149:LMJ149"/>
    <mergeCell ref="LMK149:LMP149"/>
    <mergeCell ref="LMQ149:LMV149"/>
    <mergeCell ref="LMW149:LNB149"/>
    <mergeCell ref="LNC149:LNH149"/>
    <mergeCell ref="LRM149:LRR149"/>
    <mergeCell ref="LRS149:LRX149"/>
    <mergeCell ref="LRY149:LSD149"/>
    <mergeCell ref="LSE149:LSJ149"/>
    <mergeCell ref="LSK149:LSP149"/>
    <mergeCell ref="LSQ149:LSV149"/>
    <mergeCell ref="LSW149:LTB149"/>
    <mergeCell ref="LTC149:LTH149"/>
    <mergeCell ref="LTI149:LTN149"/>
    <mergeCell ref="LPK149:LPP149"/>
    <mergeCell ref="LPQ149:LPV149"/>
    <mergeCell ref="LPW149:LQB149"/>
    <mergeCell ref="LQC149:LQH149"/>
    <mergeCell ref="LQI149:LQN149"/>
    <mergeCell ref="LQO149:LQT149"/>
    <mergeCell ref="LQU149:LQZ149"/>
    <mergeCell ref="LRA149:LRF149"/>
    <mergeCell ref="LRG149:LRL149"/>
    <mergeCell ref="LVQ149:LVV149"/>
    <mergeCell ref="LVW149:LWB149"/>
    <mergeCell ref="LWC149:LWH149"/>
    <mergeCell ref="LWI149:LWN149"/>
    <mergeCell ref="LWO149:LWT149"/>
    <mergeCell ref="LWU149:LWZ149"/>
    <mergeCell ref="LXA149:LXF149"/>
    <mergeCell ref="LXG149:LXL149"/>
    <mergeCell ref="LXM149:LXR149"/>
    <mergeCell ref="LTO149:LTT149"/>
    <mergeCell ref="LTU149:LTZ149"/>
    <mergeCell ref="LUA149:LUF149"/>
    <mergeCell ref="LUG149:LUL149"/>
    <mergeCell ref="LUM149:LUR149"/>
    <mergeCell ref="LUS149:LUX149"/>
    <mergeCell ref="LUY149:LVD149"/>
    <mergeCell ref="LVE149:LVJ149"/>
    <mergeCell ref="LVK149:LVP149"/>
    <mergeCell ref="LZU149:LZZ149"/>
    <mergeCell ref="MAA149:MAF149"/>
    <mergeCell ref="MAG149:MAL149"/>
    <mergeCell ref="MAM149:MAR149"/>
    <mergeCell ref="MAS149:MAX149"/>
    <mergeCell ref="MAY149:MBD149"/>
    <mergeCell ref="MBE149:MBJ149"/>
    <mergeCell ref="MBK149:MBP149"/>
    <mergeCell ref="MBQ149:MBV149"/>
    <mergeCell ref="LXS149:LXX149"/>
    <mergeCell ref="LXY149:LYD149"/>
    <mergeCell ref="LYE149:LYJ149"/>
    <mergeCell ref="LYK149:LYP149"/>
    <mergeCell ref="LYQ149:LYV149"/>
    <mergeCell ref="LYW149:LZB149"/>
    <mergeCell ref="LZC149:LZH149"/>
    <mergeCell ref="LZI149:LZN149"/>
    <mergeCell ref="LZO149:LZT149"/>
    <mergeCell ref="MDY149:MED149"/>
    <mergeCell ref="MEE149:MEJ149"/>
    <mergeCell ref="MEK149:MEP149"/>
    <mergeCell ref="MEQ149:MEV149"/>
    <mergeCell ref="MEW149:MFB149"/>
    <mergeCell ref="MFC149:MFH149"/>
    <mergeCell ref="MFI149:MFN149"/>
    <mergeCell ref="MFO149:MFT149"/>
    <mergeCell ref="MFU149:MFZ149"/>
    <mergeCell ref="MBW149:MCB149"/>
    <mergeCell ref="MCC149:MCH149"/>
    <mergeCell ref="MCI149:MCN149"/>
    <mergeCell ref="MCO149:MCT149"/>
    <mergeCell ref="MCU149:MCZ149"/>
    <mergeCell ref="MDA149:MDF149"/>
    <mergeCell ref="MDG149:MDL149"/>
    <mergeCell ref="MDM149:MDR149"/>
    <mergeCell ref="MDS149:MDX149"/>
    <mergeCell ref="MIC149:MIH149"/>
    <mergeCell ref="MII149:MIN149"/>
    <mergeCell ref="MIO149:MIT149"/>
    <mergeCell ref="MIU149:MIZ149"/>
    <mergeCell ref="MJA149:MJF149"/>
    <mergeCell ref="MJG149:MJL149"/>
    <mergeCell ref="MJM149:MJR149"/>
    <mergeCell ref="MJS149:MJX149"/>
    <mergeCell ref="MJY149:MKD149"/>
    <mergeCell ref="MGA149:MGF149"/>
    <mergeCell ref="MGG149:MGL149"/>
    <mergeCell ref="MGM149:MGR149"/>
    <mergeCell ref="MGS149:MGX149"/>
    <mergeCell ref="MGY149:MHD149"/>
    <mergeCell ref="MHE149:MHJ149"/>
    <mergeCell ref="MHK149:MHP149"/>
    <mergeCell ref="MHQ149:MHV149"/>
    <mergeCell ref="MHW149:MIB149"/>
    <mergeCell ref="MMG149:MML149"/>
    <mergeCell ref="MMM149:MMR149"/>
    <mergeCell ref="MMS149:MMX149"/>
    <mergeCell ref="MMY149:MND149"/>
    <mergeCell ref="MNE149:MNJ149"/>
    <mergeCell ref="MNK149:MNP149"/>
    <mergeCell ref="MNQ149:MNV149"/>
    <mergeCell ref="MNW149:MOB149"/>
    <mergeCell ref="MOC149:MOH149"/>
    <mergeCell ref="MKE149:MKJ149"/>
    <mergeCell ref="MKK149:MKP149"/>
    <mergeCell ref="MKQ149:MKV149"/>
    <mergeCell ref="MKW149:MLB149"/>
    <mergeCell ref="MLC149:MLH149"/>
    <mergeCell ref="MLI149:MLN149"/>
    <mergeCell ref="MLO149:MLT149"/>
    <mergeCell ref="MLU149:MLZ149"/>
    <mergeCell ref="MMA149:MMF149"/>
    <mergeCell ref="MQK149:MQP149"/>
    <mergeCell ref="MQQ149:MQV149"/>
    <mergeCell ref="MQW149:MRB149"/>
    <mergeCell ref="MRC149:MRH149"/>
    <mergeCell ref="MRI149:MRN149"/>
    <mergeCell ref="MRO149:MRT149"/>
    <mergeCell ref="MRU149:MRZ149"/>
    <mergeCell ref="MSA149:MSF149"/>
    <mergeCell ref="MSG149:MSL149"/>
    <mergeCell ref="MOI149:MON149"/>
    <mergeCell ref="MOO149:MOT149"/>
    <mergeCell ref="MOU149:MOZ149"/>
    <mergeCell ref="MPA149:MPF149"/>
    <mergeCell ref="MPG149:MPL149"/>
    <mergeCell ref="MPM149:MPR149"/>
    <mergeCell ref="MPS149:MPX149"/>
    <mergeCell ref="MPY149:MQD149"/>
    <mergeCell ref="MQE149:MQJ149"/>
    <mergeCell ref="MUO149:MUT149"/>
    <mergeCell ref="MUU149:MUZ149"/>
    <mergeCell ref="MVA149:MVF149"/>
    <mergeCell ref="MVG149:MVL149"/>
    <mergeCell ref="MVM149:MVR149"/>
    <mergeCell ref="MVS149:MVX149"/>
    <mergeCell ref="MVY149:MWD149"/>
    <mergeCell ref="MWE149:MWJ149"/>
    <mergeCell ref="MWK149:MWP149"/>
    <mergeCell ref="MSM149:MSR149"/>
    <mergeCell ref="MSS149:MSX149"/>
    <mergeCell ref="MSY149:MTD149"/>
    <mergeCell ref="MTE149:MTJ149"/>
    <mergeCell ref="MTK149:MTP149"/>
    <mergeCell ref="MTQ149:MTV149"/>
    <mergeCell ref="MTW149:MUB149"/>
    <mergeCell ref="MUC149:MUH149"/>
    <mergeCell ref="MUI149:MUN149"/>
    <mergeCell ref="MYS149:MYX149"/>
    <mergeCell ref="MYY149:MZD149"/>
    <mergeCell ref="MZE149:MZJ149"/>
    <mergeCell ref="MZK149:MZP149"/>
    <mergeCell ref="MZQ149:MZV149"/>
    <mergeCell ref="MZW149:NAB149"/>
    <mergeCell ref="NAC149:NAH149"/>
    <mergeCell ref="NAI149:NAN149"/>
    <mergeCell ref="NAO149:NAT149"/>
    <mergeCell ref="MWQ149:MWV149"/>
    <mergeCell ref="MWW149:MXB149"/>
    <mergeCell ref="MXC149:MXH149"/>
    <mergeCell ref="MXI149:MXN149"/>
    <mergeCell ref="MXO149:MXT149"/>
    <mergeCell ref="MXU149:MXZ149"/>
    <mergeCell ref="MYA149:MYF149"/>
    <mergeCell ref="MYG149:MYL149"/>
    <mergeCell ref="MYM149:MYR149"/>
    <mergeCell ref="NCW149:NDB149"/>
    <mergeCell ref="NDC149:NDH149"/>
    <mergeCell ref="NDI149:NDN149"/>
    <mergeCell ref="NDO149:NDT149"/>
    <mergeCell ref="NDU149:NDZ149"/>
    <mergeCell ref="NEA149:NEF149"/>
    <mergeCell ref="NEG149:NEL149"/>
    <mergeCell ref="NEM149:NER149"/>
    <mergeCell ref="NES149:NEX149"/>
    <mergeCell ref="NAU149:NAZ149"/>
    <mergeCell ref="NBA149:NBF149"/>
    <mergeCell ref="NBG149:NBL149"/>
    <mergeCell ref="NBM149:NBR149"/>
    <mergeCell ref="NBS149:NBX149"/>
    <mergeCell ref="NBY149:NCD149"/>
    <mergeCell ref="NCE149:NCJ149"/>
    <mergeCell ref="NCK149:NCP149"/>
    <mergeCell ref="NCQ149:NCV149"/>
    <mergeCell ref="NHA149:NHF149"/>
    <mergeCell ref="NHG149:NHL149"/>
    <mergeCell ref="NHM149:NHR149"/>
    <mergeCell ref="NHS149:NHX149"/>
    <mergeCell ref="NHY149:NID149"/>
    <mergeCell ref="NIE149:NIJ149"/>
    <mergeCell ref="NIK149:NIP149"/>
    <mergeCell ref="NIQ149:NIV149"/>
    <mergeCell ref="NIW149:NJB149"/>
    <mergeCell ref="NEY149:NFD149"/>
    <mergeCell ref="NFE149:NFJ149"/>
    <mergeCell ref="NFK149:NFP149"/>
    <mergeCell ref="NFQ149:NFV149"/>
    <mergeCell ref="NFW149:NGB149"/>
    <mergeCell ref="NGC149:NGH149"/>
    <mergeCell ref="NGI149:NGN149"/>
    <mergeCell ref="NGO149:NGT149"/>
    <mergeCell ref="NGU149:NGZ149"/>
    <mergeCell ref="NLE149:NLJ149"/>
    <mergeCell ref="NLK149:NLP149"/>
    <mergeCell ref="NLQ149:NLV149"/>
    <mergeCell ref="NLW149:NMB149"/>
    <mergeCell ref="NMC149:NMH149"/>
    <mergeCell ref="NMI149:NMN149"/>
    <mergeCell ref="NMO149:NMT149"/>
    <mergeCell ref="NMU149:NMZ149"/>
    <mergeCell ref="NNA149:NNF149"/>
    <mergeCell ref="NJC149:NJH149"/>
    <mergeCell ref="NJI149:NJN149"/>
    <mergeCell ref="NJO149:NJT149"/>
    <mergeCell ref="NJU149:NJZ149"/>
    <mergeCell ref="NKA149:NKF149"/>
    <mergeCell ref="NKG149:NKL149"/>
    <mergeCell ref="NKM149:NKR149"/>
    <mergeCell ref="NKS149:NKX149"/>
    <mergeCell ref="NKY149:NLD149"/>
    <mergeCell ref="NPI149:NPN149"/>
    <mergeCell ref="NPO149:NPT149"/>
    <mergeCell ref="NPU149:NPZ149"/>
    <mergeCell ref="NQA149:NQF149"/>
    <mergeCell ref="NQG149:NQL149"/>
    <mergeCell ref="NQM149:NQR149"/>
    <mergeCell ref="NQS149:NQX149"/>
    <mergeCell ref="NQY149:NRD149"/>
    <mergeCell ref="NRE149:NRJ149"/>
    <mergeCell ref="NNG149:NNL149"/>
    <mergeCell ref="NNM149:NNR149"/>
    <mergeCell ref="NNS149:NNX149"/>
    <mergeCell ref="NNY149:NOD149"/>
    <mergeCell ref="NOE149:NOJ149"/>
    <mergeCell ref="NOK149:NOP149"/>
    <mergeCell ref="NOQ149:NOV149"/>
    <mergeCell ref="NOW149:NPB149"/>
    <mergeCell ref="NPC149:NPH149"/>
    <mergeCell ref="NTM149:NTR149"/>
    <mergeCell ref="NTS149:NTX149"/>
    <mergeCell ref="NTY149:NUD149"/>
    <mergeCell ref="NUE149:NUJ149"/>
    <mergeCell ref="NUK149:NUP149"/>
    <mergeCell ref="NUQ149:NUV149"/>
    <mergeCell ref="NUW149:NVB149"/>
    <mergeCell ref="NVC149:NVH149"/>
    <mergeCell ref="NVI149:NVN149"/>
    <mergeCell ref="NRK149:NRP149"/>
    <mergeCell ref="NRQ149:NRV149"/>
    <mergeCell ref="NRW149:NSB149"/>
    <mergeCell ref="NSC149:NSH149"/>
    <mergeCell ref="NSI149:NSN149"/>
    <mergeCell ref="NSO149:NST149"/>
    <mergeCell ref="NSU149:NSZ149"/>
    <mergeCell ref="NTA149:NTF149"/>
    <mergeCell ref="NTG149:NTL149"/>
    <mergeCell ref="NXQ149:NXV149"/>
    <mergeCell ref="NXW149:NYB149"/>
    <mergeCell ref="NYC149:NYH149"/>
    <mergeCell ref="NYI149:NYN149"/>
    <mergeCell ref="NYO149:NYT149"/>
    <mergeCell ref="NYU149:NYZ149"/>
    <mergeCell ref="NZA149:NZF149"/>
    <mergeCell ref="NZG149:NZL149"/>
    <mergeCell ref="NZM149:NZR149"/>
    <mergeCell ref="NVO149:NVT149"/>
    <mergeCell ref="NVU149:NVZ149"/>
    <mergeCell ref="NWA149:NWF149"/>
    <mergeCell ref="NWG149:NWL149"/>
    <mergeCell ref="NWM149:NWR149"/>
    <mergeCell ref="NWS149:NWX149"/>
    <mergeCell ref="NWY149:NXD149"/>
    <mergeCell ref="NXE149:NXJ149"/>
    <mergeCell ref="NXK149:NXP149"/>
    <mergeCell ref="OBU149:OBZ149"/>
    <mergeCell ref="OCA149:OCF149"/>
    <mergeCell ref="OCG149:OCL149"/>
    <mergeCell ref="OCM149:OCR149"/>
    <mergeCell ref="OCS149:OCX149"/>
    <mergeCell ref="OCY149:ODD149"/>
    <mergeCell ref="ODE149:ODJ149"/>
    <mergeCell ref="ODK149:ODP149"/>
    <mergeCell ref="ODQ149:ODV149"/>
    <mergeCell ref="NZS149:NZX149"/>
    <mergeCell ref="NZY149:OAD149"/>
    <mergeCell ref="OAE149:OAJ149"/>
    <mergeCell ref="OAK149:OAP149"/>
    <mergeCell ref="OAQ149:OAV149"/>
    <mergeCell ref="OAW149:OBB149"/>
    <mergeCell ref="OBC149:OBH149"/>
    <mergeCell ref="OBI149:OBN149"/>
    <mergeCell ref="OBO149:OBT149"/>
    <mergeCell ref="OFY149:OGD149"/>
    <mergeCell ref="OGE149:OGJ149"/>
    <mergeCell ref="OGK149:OGP149"/>
    <mergeCell ref="OGQ149:OGV149"/>
    <mergeCell ref="OGW149:OHB149"/>
    <mergeCell ref="OHC149:OHH149"/>
    <mergeCell ref="OHI149:OHN149"/>
    <mergeCell ref="OHO149:OHT149"/>
    <mergeCell ref="OHU149:OHZ149"/>
    <mergeCell ref="ODW149:OEB149"/>
    <mergeCell ref="OEC149:OEH149"/>
    <mergeCell ref="OEI149:OEN149"/>
    <mergeCell ref="OEO149:OET149"/>
    <mergeCell ref="OEU149:OEZ149"/>
    <mergeCell ref="OFA149:OFF149"/>
    <mergeCell ref="OFG149:OFL149"/>
    <mergeCell ref="OFM149:OFR149"/>
    <mergeCell ref="OFS149:OFX149"/>
    <mergeCell ref="OKC149:OKH149"/>
    <mergeCell ref="OKI149:OKN149"/>
    <mergeCell ref="OKO149:OKT149"/>
    <mergeCell ref="OKU149:OKZ149"/>
    <mergeCell ref="OLA149:OLF149"/>
    <mergeCell ref="OLG149:OLL149"/>
    <mergeCell ref="OLM149:OLR149"/>
    <mergeCell ref="OLS149:OLX149"/>
    <mergeCell ref="OLY149:OMD149"/>
    <mergeCell ref="OIA149:OIF149"/>
    <mergeCell ref="OIG149:OIL149"/>
    <mergeCell ref="OIM149:OIR149"/>
    <mergeCell ref="OIS149:OIX149"/>
    <mergeCell ref="OIY149:OJD149"/>
    <mergeCell ref="OJE149:OJJ149"/>
    <mergeCell ref="OJK149:OJP149"/>
    <mergeCell ref="OJQ149:OJV149"/>
    <mergeCell ref="OJW149:OKB149"/>
    <mergeCell ref="OOG149:OOL149"/>
    <mergeCell ref="OOM149:OOR149"/>
    <mergeCell ref="OOS149:OOX149"/>
    <mergeCell ref="OOY149:OPD149"/>
    <mergeCell ref="OPE149:OPJ149"/>
    <mergeCell ref="OPK149:OPP149"/>
    <mergeCell ref="OPQ149:OPV149"/>
    <mergeCell ref="OPW149:OQB149"/>
    <mergeCell ref="OQC149:OQH149"/>
    <mergeCell ref="OME149:OMJ149"/>
    <mergeCell ref="OMK149:OMP149"/>
    <mergeCell ref="OMQ149:OMV149"/>
    <mergeCell ref="OMW149:ONB149"/>
    <mergeCell ref="ONC149:ONH149"/>
    <mergeCell ref="ONI149:ONN149"/>
    <mergeCell ref="ONO149:ONT149"/>
    <mergeCell ref="ONU149:ONZ149"/>
    <mergeCell ref="OOA149:OOF149"/>
    <mergeCell ref="OSK149:OSP149"/>
    <mergeCell ref="OSQ149:OSV149"/>
    <mergeCell ref="OSW149:OTB149"/>
    <mergeCell ref="OTC149:OTH149"/>
    <mergeCell ref="OTI149:OTN149"/>
    <mergeCell ref="OTO149:OTT149"/>
    <mergeCell ref="OTU149:OTZ149"/>
    <mergeCell ref="OUA149:OUF149"/>
    <mergeCell ref="OUG149:OUL149"/>
    <mergeCell ref="OQI149:OQN149"/>
    <mergeCell ref="OQO149:OQT149"/>
    <mergeCell ref="OQU149:OQZ149"/>
    <mergeCell ref="ORA149:ORF149"/>
    <mergeCell ref="ORG149:ORL149"/>
    <mergeCell ref="ORM149:ORR149"/>
    <mergeCell ref="ORS149:ORX149"/>
    <mergeCell ref="ORY149:OSD149"/>
    <mergeCell ref="OSE149:OSJ149"/>
    <mergeCell ref="OWO149:OWT149"/>
    <mergeCell ref="OWU149:OWZ149"/>
    <mergeCell ref="OXA149:OXF149"/>
    <mergeCell ref="OXG149:OXL149"/>
    <mergeCell ref="OXM149:OXR149"/>
    <mergeCell ref="OXS149:OXX149"/>
    <mergeCell ref="OXY149:OYD149"/>
    <mergeCell ref="OYE149:OYJ149"/>
    <mergeCell ref="OYK149:OYP149"/>
    <mergeCell ref="OUM149:OUR149"/>
    <mergeCell ref="OUS149:OUX149"/>
    <mergeCell ref="OUY149:OVD149"/>
    <mergeCell ref="OVE149:OVJ149"/>
    <mergeCell ref="OVK149:OVP149"/>
    <mergeCell ref="OVQ149:OVV149"/>
    <mergeCell ref="OVW149:OWB149"/>
    <mergeCell ref="OWC149:OWH149"/>
    <mergeCell ref="OWI149:OWN149"/>
    <mergeCell ref="PAS149:PAX149"/>
    <mergeCell ref="PAY149:PBD149"/>
    <mergeCell ref="PBE149:PBJ149"/>
    <mergeCell ref="PBK149:PBP149"/>
    <mergeCell ref="PBQ149:PBV149"/>
    <mergeCell ref="PBW149:PCB149"/>
    <mergeCell ref="PCC149:PCH149"/>
    <mergeCell ref="PCI149:PCN149"/>
    <mergeCell ref="PCO149:PCT149"/>
    <mergeCell ref="OYQ149:OYV149"/>
    <mergeCell ref="OYW149:OZB149"/>
    <mergeCell ref="OZC149:OZH149"/>
    <mergeCell ref="OZI149:OZN149"/>
    <mergeCell ref="OZO149:OZT149"/>
    <mergeCell ref="OZU149:OZZ149"/>
    <mergeCell ref="PAA149:PAF149"/>
    <mergeCell ref="PAG149:PAL149"/>
    <mergeCell ref="PAM149:PAR149"/>
    <mergeCell ref="PEW149:PFB149"/>
    <mergeCell ref="PFC149:PFH149"/>
    <mergeCell ref="PFI149:PFN149"/>
    <mergeCell ref="PFO149:PFT149"/>
    <mergeCell ref="PFU149:PFZ149"/>
    <mergeCell ref="PGA149:PGF149"/>
    <mergeCell ref="PGG149:PGL149"/>
    <mergeCell ref="PGM149:PGR149"/>
    <mergeCell ref="PGS149:PGX149"/>
    <mergeCell ref="PCU149:PCZ149"/>
    <mergeCell ref="PDA149:PDF149"/>
    <mergeCell ref="PDG149:PDL149"/>
    <mergeCell ref="PDM149:PDR149"/>
    <mergeCell ref="PDS149:PDX149"/>
    <mergeCell ref="PDY149:PED149"/>
    <mergeCell ref="PEE149:PEJ149"/>
    <mergeCell ref="PEK149:PEP149"/>
    <mergeCell ref="PEQ149:PEV149"/>
    <mergeCell ref="PJA149:PJF149"/>
    <mergeCell ref="PJG149:PJL149"/>
    <mergeCell ref="PJM149:PJR149"/>
    <mergeCell ref="PJS149:PJX149"/>
    <mergeCell ref="PJY149:PKD149"/>
    <mergeCell ref="PKE149:PKJ149"/>
    <mergeCell ref="PKK149:PKP149"/>
    <mergeCell ref="PKQ149:PKV149"/>
    <mergeCell ref="PKW149:PLB149"/>
    <mergeCell ref="PGY149:PHD149"/>
    <mergeCell ref="PHE149:PHJ149"/>
    <mergeCell ref="PHK149:PHP149"/>
    <mergeCell ref="PHQ149:PHV149"/>
    <mergeCell ref="PHW149:PIB149"/>
    <mergeCell ref="PIC149:PIH149"/>
    <mergeCell ref="PII149:PIN149"/>
    <mergeCell ref="PIO149:PIT149"/>
    <mergeCell ref="PIU149:PIZ149"/>
    <mergeCell ref="PNE149:PNJ149"/>
    <mergeCell ref="PNK149:PNP149"/>
    <mergeCell ref="PNQ149:PNV149"/>
    <mergeCell ref="PNW149:POB149"/>
    <mergeCell ref="POC149:POH149"/>
    <mergeCell ref="POI149:PON149"/>
    <mergeCell ref="POO149:POT149"/>
    <mergeCell ref="POU149:POZ149"/>
    <mergeCell ref="PPA149:PPF149"/>
    <mergeCell ref="PLC149:PLH149"/>
    <mergeCell ref="PLI149:PLN149"/>
    <mergeCell ref="PLO149:PLT149"/>
    <mergeCell ref="PLU149:PLZ149"/>
    <mergeCell ref="PMA149:PMF149"/>
    <mergeCell ref="PMG149:PML149"/>
    <mergeCell ref="PMM149:PMR149"/>
    <mergeCell ref="PMS149:PMX149"/>
    <mergeCell ref="PMY149:PND149"/>
    <mergeCell ref="PRI149:PRN149"/>
    <mergeCell ref="PRO149:PRT149"/>
    <mergeCell ref="PRU149:PRZ149"/>
    <mergeCell ref="PSA149:PSF149"/>
    <mergeCell ref="PSG149:PSL149"/>
    <mergeCell ref="PSM149:PSR149"/>
    <mergeCell ref="PSS149:PSX149"/>
    <mergeCell ref="PSY149:PTD149"/>
    <mergeCell ref="PTE149:PTJ149"/>
    <mergeCell ref="PPG149:PPL149"/>
    <mergeCell ref="PPM149:PPR149"/>
    <mergeCell ref="PPS149:PPX149"/>
    <mergeCell ref="PPY149:PQD149"/>
    <mergeCell ref="PQE149:PQJ149"/>
    <mergeCell ref="PQK149:PQP149"/>
    <mergeCell ref="PQQ149:PQV149"/>
    <mergeCell ref="PQW149:PRB149"/>
    <mergeCell ref="PRC149:PRH149"/>
    <mergeCell ref="PVM149:PVR149"/>
    <mergeCell ref="PVS149:PVX149"/>
    <mergeCell ref="PVY149:PWD149"/>
    <mergeCell ref="PWE149:PWJ149"/>
    <mergeCell ref="PWK149:PWP149"/>
    <mergeCell ref="PWQ149:PWV149"/>
    <mergeCell ref="PWW149:PXB149"/>
    <mergeCell ref="PXC149:PXH149"/>
    <mergeCell ref="PXI149:PXN149"/>
    <mergeCell ref="PTK149:PTP149"/>
    <mergeCell ref="PTQ149:PTV149"/>
    <mergeCell ref="PTW149:PUB149"/>
    <mergeCell ref="PUC149:PUH149"/>
    <mergeCell ref="PUI149:PUN149"/>
    <mergeCell ref="PUO149:PUT149"/>
    <mergeCell ref="PUU149:PUZ149"/>
    <mergeCell ref="PVA149:PVF149"/>
    <mergeCell ref="PVG149:PVL149"/>
    <mergeCell ref="PZQ149:PZV149"/>
    <mergeCell ref="PZW149:QAB149"/>
    <mergeCell ref="QAC149:QAH149"/>
    <mergeCell ref="QAI149:QAN149"/>
    <mergeCell ref="QAO149:QAT149"/>
    <mergeCell ref="QAU149:QAZ149"/>
    <mergeCell ref="QBA149:QBF149"/>
    <mergeCell ref="QBG149:QBL149"/>
    <mergeCell ref="QBM149:QBR149"/>
    <mergeCell ref="PXO149:PXT149"/>
    <mergeCell ref="PXU149:PXZ149"/>
    <mergeCell ref="PYA149:PYF149"/>
    <mergeCell ref="PYG149:PYL149"/>
    <mergeCell ref="PYM149:PYR149"/>
    <mergeCell ref="PYS149:PYX149"/>
    <mergeCell ref="PYY149:PZD149"/>
    <mergeCell ref="PZE149:PZJ149"/>
    <mergeCell ref="PZK149:PZP149"/>
    <mergeCell ref="QDU149:QDZ149"/>
    <mergeCell ref="QEA149:QEF149"/>
    <mergeCell ref="QEG149:QEL149"/>
    <mergeCell ref="QEM149:QER149"/>
    <mergeCell ref="QES149:QEX149"/>
    <mergeCell ref="QEY149:QFD149"/>
    <mergeCell ref="QFE149:QFJ149"/>
    <mergeCell ref="QFK149:QFP149"/>
    <mergeCell ref="QFQ149:QFV149"/>
    <mergeCell ref="QBS149:QBX149"/>
    <mergeCell ref="QBY149:QCD149"/>
    <mergeCell ref="QCE149:QCJ149"/>
    <mergeCell ref="QCK149:QCP149"/>
    <mergeCell ref="QCQ149:QCV149"/>
    <mergeCell ref="QCW149:QDB149"/>
    <mergeCell ref="QDC149:QDH149"/>
    <mergeCell ref="QDI149:QDN149"/>
    <mergeCell ref="QDO149:QDT149"/>
    <mergeCell ref="QHY149:QID149"/>
    <mergeCell ref="QIE149:QIJ149"/>
    <mergeCell ref="QIK149:QIP149"/>
    <mergeCell ref="QIQ149:QIV149"/>
    <mergeCell ref="QIW149:QJB149"/>
    <mergeCell ref="QJC149:QJH149"/>
    <mergeCell ref="QJI149:QJN149"/>
    <mergeCell ref="QJO149:QJT149"/>
    <mergeCell ref="QJU149:QJZ149"/>
    <mergeCell ref="QFW149:QGB149"/>
    <mergeCell ref="QGC149:QGH149"/>
    <mergeCell ref="QGI149:QGN149"/>
    <mergeCell ref="QGO149:QGT149"/>
    <mergeCell ref="QGU149:QGZ149"/>
    <mergeCell ref="QHA149:QHF149"/>
    <mergeCell ref="QHG149:QHL149"/>
    <mergeCell ref="QHM149:QHR149"/>
    <mergeCell ref="QHS149:QHX149"/>
    <mergeCell ref="QMC149:QMH149"/>
    <mergeCell ref="QMI149:QMN149"/>
    <mergeCell ref="QMO149:QMT149"/>
    <mergeCell ref="QMU149:QMZ149"/>
    <mergeCell ref="QNA149:QNF149"/>
    <mergeCell ref="QNG149:QNL149"/>
    <mergeCell ref="QNM149:QNR149"/>
    <mergeCell ref="QNS149:QNX149"/>
    <mergeCell ref="QNY149:QOD149"/>
    <mergeCell ref="QKA149:QKF149"/>
    <mergeCell ref="QKG149:QKL149"/>
    <mergeCell ref="QKM149:QKR149"/>
    <mergeCell ref="QKS149:QKX149"/>
    <mergeCell ref="QKY149:QLD149"/>
    <mergeCell ref="QLE149:QLJ149"/>
    <mergeCell ref="QLK149:QLP149"/>
    <mergeCell ref="QLQ149:QLV149"/>
    <mergeCell ref="QLW149:QMB149"/>
    <mergeCell ref="QQG149:QQL149"/>
    <mergeCell ref="QQM149:QQR149"/>
    <mergeCell ref="QQS149:QQX149"/>
    <mergeCell ref="QQY149:QRD149"/>
    <mergeCell ref="QRE149:QRJ149"/>
    <mergeCell ref="QRK149:QRP149"/>
    <mergeCell ref="QRQ149:QRV149"/>
    <mergeCell ref="QRW149:QSB149"/>
    <mergeCell ref="QSC149:QSH149"/>
    <mergeCell ref="QOE149:QOJ149"/>
    <mergeCell ref="QOK149:QOP149"/>
    <mergeCell ref="QOQ149:QOV149"/>
    <mergeCell ref="QOW149:QPB149"/>
    <mergeCell ref="QPC149:QPH149"/>
    <mergeCell ref="QPI149:QPN149"/>
    <mergeCell ref="QPO149:QPT149"/>
    <mergeCell ref="QPU149:QPZ149"/>
    <mergeCell ref="QQA149:QQF149"/>
    <mergeCell ref="QUK149:QUP149"/>
    <mergeCell ref="QUQ149:QUV149"/>
    <mergeCell ref="QUW149:QVB149"/>
    <mergeCell ref="QVC149:QVH149"/>
    <mergeCell ref="QVI149:QVN149"/>
    <mergeCell ref="QVO149:QVT149"/>
    <mergeCell ref="QVU149:QVZ149"/>
    <mergeCell ref="QWA149:QWF149"/>
    <mergeCell ref="QWG149:QWL149"/>
    <mergeCell ref="QSI149:QSN149"/>
    <mergeCell ref="QSO149:QST149"/>
    <mergeCell ref="QSU149:QSZ149"/>
    <mergeCell ref="QTA149:QTF149"/>
    <mergeCell ref="QTG149:QTL149"/>
    <mergeCell ref="QTM149:QTR149"/>
    <mergeCell ref="QTS149:QTX149"/>
    <mergeCell ref="QTY149:QUD149"/>
    <mergeCell ref="QUE149:QUJ149"/>
    <mergeCell ref="QYO149:QYT149"/>
    <mergeCell ref="QYU149:QYZ149"/>
    <mergeCell ref="QZA149:QZF149"/>
    <mergeCell ref="QZG149:QZL149"/>
    <mergeCell ref="QZM149:QZR149"/>
    <mergeCell ref="QZS149:QZX149"/>
    <mergeCell ref="QZY149:RAD149"/>
    <mergeCell ref="RAE149:RAJ149"/>
    <mergeCell ref="RAK149:RAP149"/>
    <mergeCell ref="QWM149:QWR149"/>
    <mergeCell ref="QWS149:QWX149"/>
    <mergeCell ref="QWY149:QXD149"/>
    <mergeCell ref="QXE149:QXJ149"/>
    <mergeCell ref="QXK149:QXP149"/>
    <mergeCell ref="QXQ149:QXV149"/>
    <mergeCell ref="QXW149:QYB149"/>
    <mergeCell ref="QYC149:QYH149"/>
    <mergeCell ref="QYI149:QYN149"/>
    <mergeCell ref="RCS149:RCX149"/>
    <mergeCell ref="RCY149:RDD149"/>
    <mergeCell ref="RDE149:RDJ149"/>
    <mergeCell ref="RDK149:RDP149"/>
    <mergeCell ref="RDQ149:RDV149"/>
    <mergeCell ref="RDW149:REB149"/>
    <mergeCell ref="REC149:REH149"/>
    <mergeCell ref="REI149:REN149"/>
    <mergeCell ref="REO149:RET149"/>
    <mergeCell ref="RAQ149:RAV149"/>
    <mergeCell ref="RAW149:RBB149"/>
    <mergeCell ref="RBC149:RBH149"/>
    <mergeCell ref="RBI149:RBN149"/>
    <mergeCell ref="RBO149:RBT149"/>
    <mergeCell ref="RBU149:RBZ149"/>
    <mergeCell ref="RCA149:RCF149"/>
    <mergeCell ref="RCG149:RCL149"/>
    <mergeCell ref="RCM149:RCR149"/>
    <mergeCell ref="RGW149:RHB149"/>
    <mergeCell ref="RHC149:RHH149"/>
    <mergeCell ref="RHI149:RHN149"/>
    <mergeCell ref="RHO149:RHT149"/>
    <mergeCell ref="RHU149:RHZ149"/>
    <mergeCell ref="RIA149:RIF149"/>
    <mergeCell ref="RIG149:RIL149"/>
    <mergeCell ref="RIM149:RIR149"/>
    <mergeCell ref="RIS149:RIX149"/>
    <mergeCell ref="REU149:REZ149"/>
    <mergeCell ref="RFA149:RFF149"/>
    <mergeCell ref="RFG149:RFL149"/>
    <mergeCell ref="RFM149:RFR149"/>
    <mergeCell ref="RFS149:RFX149"/>
    <mergeCell ref="RFY149:RGD149"/>
    <mergeCell ref="RGE149:RGJ149"/>
    <mergeCell ref="RGK149:RGP149"/>
    <mergeCell ref="RGQ149:RGV149"/>
    <mergeCell ref="RLA149:RLF149"/>
    <mergeCell ref="RLG149:RLL149"/>
    <mergeCell ref="RLM149:RLR149"/>
    <mergeCell ref="RLS149:RLX149"/>
    <mergeCell ref="RLY149:RMD149"/>
    <mergeCell ref="RME149:RMJ149"/>
    <mergeCell ref="RMK149:RMP149"/>
    <mergeCell ref="RMQ149:RMV149"/>
    <mergeCell ref="RMW149:RNB149"/>
    <mergeCell ref="RIY149:RJD149"/>
    <mergeCell ref="RJE149:RJJ149"/>
    <mergeCell ref="RJK149:RJP149"/>
    <mergeCell ref="RJQ149:RJV149"/>
    <mergeCell ref="RJW149:RKB149"/>
    <mergeCell ref="RKC149:RKH149"/>
    <mergeCell ref="RKI149:RKN149"/>
    <mergeCell ref="RKO149:RKT149"/>
    <mergeCell ref="RKU149:RKZ149"/>
    <mergeCell ref="RPE149:RPJ149"/>
    <mergeCell ref="RPK149:RPP149"/>
    <mergeCell ref="RPQ149:RPV149"/>
    <mergeCell ref="RPW149:RQB149"/>
    <mergeCell ref="RQC149:RQH149"/>
    <mergeCell ref="RQI149:RQN149"/>
    <mergeCell ref="RQO149:RQT149"/>
    <mergeCell ref="RQU149:RQZ149"/>
    <mergeCell ref="RRA149:RRF149"/>
    <mergeCell ref="RNC149:RNH149"/>
    <mergeCell ref="RNI149:RNN149"/>
    <mergeCell ref="RNO149:RNT149"/>
    <mergeCell ref="RNU149:RNZ149"/>
    <mergeCell ref="ROA149:ROF149"/>
    <mergeCell ref="ROG149:ROL149"/>
    <mergeCell ref="ROM149:ROR149"/>
    <mergeCell ref="ROS149:ROX149"/>
    <mergeCell ref="ROY149:RPD149"/>
    <mergeCell ref="RTI149:RTN149"/>
    <mergeCell ref="RTO149:RTT149"/>
    <mergeCell ref="RTU149:RTZ149"/>
    <mergeCell ref="RUA149:RUF149"/>
    <mergeCell ref="RUG149:RUL149"/>
    <mergeCell ref="RUM149:RUR149"/>
    <mergeCell ref="RUS149:RUX149"/>
    <mergeCell ref="RUY149:RVD149"/>
    <mergeCell ref="RVE149:RVJ149"/>
    <mergeCell ref="RRG149:RRL149"/>
    <mergeCell ref="RRM149:RRR149"/>
    <mergeCell ref="RRS149:RRX149"/>
    <mergeCell ref="RRY149:RSD149"/>
    <mergeCell ref="RSE149:RSJ149"/>
    <mergeCell ref="RSK149:RSP149"/>
    <mergeCell ref="RSQ149:RSV149"/>
    <mergeCell ref="RSW149:RTB149"/>
    <mergeCell ref="RTC149:RTH149"/>
    <mergeCell ref="RXM149:RXR149"/>
    <mergeCell ref="RXS149:RXX149"/>
    <mergeCell ref="RXY149:RYD149"/>
    <mergeCell ref="RYE149:RYJ149"/>
    <mergeCell ref="RYK149:RYP149"/>
    <mergeCell ref="RYQ149:RYV149"/>
    <mergeCell ref="RYW149:RZB149"/>
    <mergeCell ref="RZC149:RZH149"/>
    <mergeCell ref="RZI149:RZN149"/>
    <mergeCell ref="RVK149:RVP149"/>
    <mergeCell ref="RVQ149:RVV149"/>
    <mergeCell ref="RVW149:RWB149"/>
    <mergeCell ref="RWC149:RWH149"/>
    <mergeCell ref="RWI149:RWN149"/>
    <mergeCell ref="RWO149:RWT149"/>
    <mergeCell ref="RWU149:RWZ149"/>
    <mergeCell ref="RXA149:RXF149"/>
    <mergeCell ref="RXG149:RXL149"/>
    <mergeCell ref="SBQ149:SBV149"/>
    <mergeCell ref="SBW149:SCB149"/>
    <mergeCell ref="SCC149:SCH149"/>
    <mergeCell ref="SCI149:SCN149"/>
    <mergeCell ref="SCO149:SCT149"/>
    <mergeCell ref="SCU149:SCZ149"/>
    <mergeCell ref="SDA149:SDF149"/>
    <mergeCell ref="SDG149:SDL149"/>
    <mergeCell ref="SDM149:SDR149"/>
    <mergeCell ref="RZO149:RZT149"/>
    <mergeCell ref="RZU149:RZZ149"/>
    <mergeCell ref="SAA149:SAF149"/>
    <mergeCell ref="SAG149:SAL149"/>
    <mergeCell ref="SAM149:SAR149"/>
    <mergeCell ref="SAS149:SAX149"/>
    <mergeCell ref="SAY149:SBD149"/>
    <mergeCell ref="SBE149:SBJ149"/>
    <mergeCell ref="SBK149:SBP149"/>
    <mergeCell ref="SFU149:SFZ149"/>
    <mergeCell ref="SGA149:SGF149"/>
    <mergeCell ref="SGG149:SGL149"/>
    <mergeCell ref="SGM149:SGR149"/>
    <mergeCell ref="SGS149:SGX149"/>
    <mergeCell ref="SGY149:SHD149"/>
    <mergeCell ref="SHE149:SHJ149"/>
    <mergeCell ref="SHK149:SHP149"/>
    <mergeCell ref="SHQ149:SHV149"/>
    <mergeCell ref="SDS149:SDX149"/>
    <mergeCell ref="SDY149:SED149"/>
    <mergeCell ref="SEE149:SEJ149"/>
    <mergeCell ref="SEK149:SEP149"/>
    <mergeCell ref="SEQ149:SEV149"/>
    <mergeCell ref="SEW149:SFB149"/>
    <mergeCell ref="SFC149:SFH149"/>
    <mergeCell ref="SFI149:SFN149"/>
    <mergeCell ref="SFO149:SFT149"/>
    <mergeCell ref="SJY149:SKD149"/>
    <mergeCell ref="SKE149:SKJ149"/>
    <mergeCell ref="SKK149:SKP149"/>
    <mergeCell ref="SKQ149:SKV149"/>
    <mergeCell ref="SKW149:SLB149"/>
    <mergeCell ref="SLC149:SLH149"/>
    <mergeCell ref="SLI149:SLN149"/>
    <mergeCell ref="SLO149:SLT149"/>
    <mergeCell ref="SLU149:SLZ149"/>
    <mergeCell ref="SHW149:SIB149"/>
    <mergeCell ref="SIC149:SIH149"/>
    <mergeCell ref="SII149:SIN149"/>
    <mergeCell ref="SIO149:SIT149"/>
    <mergeCell ref="SIU149:SIZ149"/>
    <mergeCell ref="SJA149:SJF149"/>
    <mergeCell ref="SJG149:SJL149"/>
    <mergeCell ref="SJM149:SJR149"/>
    <mergeCell ref="SJS149:SJX149"/>
    <mergeCell ref="SOC149:SOH149"/>
    <mergeCell ref="SOI149:SON149"/>
    <mergeCell ref="SOO149:SOT149"/>
    <mergeCell ref="SOU149:SOZ149"/>
    <mergeCell ref="SPA149:SPF149"/>
    <mergeCell ref="SPG149:SPL149"/>
    <mergeCell ref="SPM149:SPR149"/>
    <mergeCell ref="SPS149:SPX149"/>
    <mergeCell ref="SPY149:SQD149"/>
    <mergeCell ref="SMA149:SMF149"/>
    <mergeCell ref="SMG149:SML149"/>
    <mergeCell ref="SMM149:SMR149"/>
    <mergeCell ref="SMS149:SMX149"/>
    <mergeCell ref="SMY149:SND149"/>
    <mergeCell ref="SNE149:SNJ149"/>
    <mergeCell ref="SNK149:SNP149"/>
    <mergeCell ref="SNQ149:SNV149"/>
    <mergeCell ref="SNW149:SOB149"/>
    <mergeCell ref="SSG149:SSL149"/>
    <mergeCell ref="SSM149:SSR149"/>
    <mergeCell ref="SSS149:SSX149"/>
    <mergeCell ref="SSY149:STD149"/>
    <mergeCell ref="STE149:STJ149"/>
    <mergeCell ref="STK149:STP149"/>
    <mergeCell ref="STQ149:STV149"/>
    <mergeCell ref="STW149:SUB149"/>
    <mergeCell ref="SUC149:SUH149"/>
    <mergeCell ref="SQE149:SQJ149"/>
    <mergeCell ref="SQK149:SQP149"/>
    <mergeCell ref="SQQ149:SQV149"/>
    <mergeCell ref="SQW149:SRB149"/>
    <mergeCell ref="SRC149:SRH149"/>
    <mergeCell ref="SRI149:SRN149"/>
    <mergeCell ref="SRO149:SRT149"/>
    <mergeCell ref="SRU149:SRZ149"/>
    <mergeCell ref="SSA149:SSF149"/>
    <mergeCell ref="SWK149:SWP149"/>
    <mergeCell ref="SWQ149:SWV149"/>
    <mergeCell ref="SWW149:SXB149"/>
    <mergeCell ref="SXC149:SXH149"/>
    <mergeCell ref="SXI149:SXN149"/>
    <mergeCell ref="SXO149:SXT149"/>
    <mergeCell ref="SXU149:SXZ149"/>
    <mergeCell ref="SYA149:SYF149"/>
    <mergeCell ref="SYG149:SYL149"/>
    <mergeCell ref="SUI149:SUN149"/>
    <mergeCell ref="SUO149:SUT149"/>
    <mergeCell ref="SUU149:SUZ149"/>
    <mergeCell ref="SVA149:SVF149"/>
    <mergeCell ref="SVG149:SVL149"/>
    <mergeCell ref="SVM149:SVR149"/>
    <mergeCell ref="SVS149:SVX149"/>
    <mergeCell ref="SVY149:SWD149"/>
    <mergeCell ref="SWE149:SWJ149"/>
    <mergeCell ref="TAO149:TAT149"/>
    <mergeCell ref="TAU149:TAZ149"/>
    <mergeCell ref="TBA149:TBF149"/>
    <mergeCell ref="TBG149:TBL149"/>
    <mergeCell ref="TBM149:TBR149"/>
    <mergeCell ref="TBS149:TBX149"/>
    <mergeCell ref="TBY149:TCD149"/>
    <mergeCell ref="TCE149:TCJ149"/>
    <mergeCell ref="TCK149:TCP149"/>
    <mergeCell ref="SYM149:SYR149"/>
    <mergeCell ref="SYS149:SYX149"/>
    <mergeCell ref="SYY149:SZD149"/>
    <mergeCell ref="SZE149:SZJ149"/>
    <mergeCell ref="SZK149:SZP149"/>
    <mergeCell ref="SZQ149:SZV149"/>
    <mergeCell ref="SZW149:TAB149"/>
    <mergeCell ref="TAC149:TAH149"/>
    <mergeCell ref="TAI149:TAN149"/>
    <mergeCell ref="TES149:TEX149"/>
    <mergeCell ref="TEY149:TFD149"/>
    <mergeCell ref="TFE149:TFJ149"/>
    <mergeCell ref="TFK149:TFP149"/>
    <mergeCell ref="TFQ149:TFV149"/>
    <mergeCell ref="TFW149:TGB149"/>
    <mergeCell ref="TGC149:TGH149"/>
    <mergeCell ref="TGI149:TGN149"/>
    <mergeCell ref="TGO149:TGT149"/>
    <mergeCell ref="TCQ149:TCV149"/>
    <mergeCell ref="TCW149:TDB149"/>
    <mergeCell ref="TDC149:TDH149"/>
    <mergeCell ref="TDI149:TDN149"/>
    <mergeCell ref="TDO149:TDT149"/>
    <mergeCell ref="TDU149:TDZ149"/>
    <mergeCell ref="TEA149:TEF149"/>
    <mergeCell ref="TEG149:TEL149"/>
    <mergeCell ref="TEM149:TER149"/>
    <mergeCell ref="TIW149:TJB149"/>
    <mergeCell ref="TJC149:TJH149"/>
    <mergeCell ref="TJI149:TJN149"/>
    <mergeCell ref="TJO149:TJT149"/>
    <mergeCell ref="TJU149:TJZ149"/>
    <mergeCell ref="TKA149:TKF149"/>
    <mergeCell ref="TKG149:TKL149"/>
    <mergeCell ref="TKM149:TKR149"/>
    <mergeCell ref="TKS149:TKX149"/>
    <mergeCell ref="TGU149:TGZ149"/>
    <mergeCell ref="THA149:THF149"/>
    <mergeCell ref="THG149:THL149"/>
    <mergeCell ref="THM149:THR149"/>
    <mergeCell ref="THS149:THX149"/>
    <mergeCell ref="THY149:TID149"/>
    <mergeCell ref="TIE149:TIJ149"/>
    <mergeCell ref="TIK149:TIP149"/>
    <mergeCell ref="TIQ149:TIV149"/>
    <mergeCell ref="TNA149:TNF149"/>
    <mergeCell ref="TNG149:TNL149"/>
    <mergeCell ref="TNM149:TNR149"/>
    <mergeCell ref="TNS149:TNX149"/>
    <mergeCell ref="TNY149:TOD149"/>
    <mergeCell ref="TOE149:TOJ149"/>
    <mergeCell ref="TOK149:TOP149"/>
    <mergeCell ref="TOQ149:TOV149"/>
    <mergeCell ref="TOW149:TPB149"/>
    <mergeCell ref="TKY149:TLD149"/>
    <mergeCell ref="TLE149:TLJ149"/>
    <mergeCell ref="TLK149:TLP149"/>
    <mergeCell ref="TLQ149:TLV149"/>
    <mergeCell ref="TLW149:TMB149"/>
    <mergeCell ref="TMC149:TMH149"/>
    <mergeCell ref="TMI149:TMN149"/>
    <mergeCell ref="TMO149:TMT149"/>
    <mergeCell ref="TMU149:TMZ149"/>
    <mergeCell ref="TRE149:TRJ149"/>
    <mergeCell ref="TRK149:TRP149"/>
    <mergeCell ref="TRQ149:TRV149"/>
    <mergeCell ref="TRW149:TSB149"/>
    <mergeCell ref="TSC149:TSH149"/>
    <mergeCell ref="TSI149:TSN149"/>
    <mergeCell ref="TSO149:TST149"/>
    <mergeCell ref="TSU149:TSZ149"/>
    <mergeCell ref="TTA149:TTF149"/>
    <mergeCell ref="TPC149:TPH149"/>
    <mergeCell ref="TPI149:TPN149"/>
    <mergeCell ref="TPO149:TPT149"/>
    <mergeCell ref="TPU149:TPZ149"/>
    <mergeCell ref="TQA149:TQF149"/>
    <mergeCell ref="TQG149:TQL149"/>
    <mergeCell ref="TQM149:TQR149"/>
    <mergeCell ref="TQS149:TQX149"/>
    <mergeCell ref="TQY149:TRD149"/>
    <mergeCell ref="TVI149:TVN149"/>
    <mergeCell ref="TVO149:TVT149"/>
    <mergeCell ref="TVU149:TVZ149"/>
    <mergeCell ref="TWA149:TWF149"/>
    <mergeCell ref="TWG149:TWL149"/>
    <mergeCell ref="TWM149:TWR149"/>
    <mergeCell ref="TWS149:TWX149"/>
    <mergeCell ref="TWY149:TXD149"/>
    <mergeCell ref="TXE149:TXJ149"/>
    <mergeCell ref="TTG149:TTL149"/>
    <mergeCell ref="TTM149:TTR149"/>
    <mergeCell ref="TTS149:TTX149"/>
    <mergeCell ref="TTY149:TUD149"/>
    <mergeCell ref="TUE149:TUJ149"/>
    <mergeCell ref="TUK149:TUP149"/>
    <mergeCell ref="TUQ149:TUV149"/>
    <mergeCell ref="TUW149:TVB149"/>
    <mergeCell ref="TVC149:TVH149"/>
    <mergeCell ref="TZM149:TZR149"/>
    <mergeCell ref="TZS149:TZX149"/>
    <mergeCell ref="TZY149:UAD149"/>
    <mergeCell ref="UAE149:UAJ149"/>
    <mergeCell ref="UAK149:UAP149"/>
    <mergeCell ref="UAQ149:UAV149"/>
    <mergeCell ref="UAW149:UBB149"/>
    <mergeCell ref="UBC149:UBH149"/>
    <mergeCell ref="UBI149:UBN149"/>
    <mergeCell ref="TXK149:TXP149"/>
    <mergeCell ref="TXQ149:TXV149"/>
    <mergeCell ref="TXW149:TYB149"/>
    <mergeCell ref="TYC149:TYH149"/>
    <mergeCell ref="TYI149:TYN149"/>
    <mergeCell ref="TYO149:TYT149"/>
    <mergeCell ref="TYU149:TYZ149"/>
    <mergeCell ref="TZA149:TZF149"/>
    <mergeCell ref="TZG149:TZL149"/>
    <mergeCell ref="UDQ149:UDV149"/>
    <mergeCell ref="UDW149:UEB149"/>
    <mergeCell ref="UEC149:UEH149"/>
    <mergeCell ref="UEI149:UEN149"/>
    <mergeCell ref="UEO149:UET149"/>
    <mergeCell ref="UEU149:UEZ149"/>
    <mergeCell ref="UFA149:UFF149"/>
    <mergeCell ref="UFG149:UFL149"/>
    <mergeCell ref="UFM149:UFR149"/>
    <mergeCell ref="UBO149:UBT149"/>
    <mergeCell ref="UBU149:UBZ149"/>
    <mergeCell ref="UCA149:UCF149"/>
    <mergeCell ref="UCG149:UCL149"/>
    <mergeCell ref="UCM149:UCR149"/>
    <mergeCell ref="UCS149:UCX149"/>
    <mergeCell ref="UCY149:UDD149"/>
    <mergeCell ref="UDE149:UDJ149"/>
    <mergeCell ref="UDK149:UDP149"/>
    <mergeCell ref="UHU149:UHZ149"/>
    <mergeCell ref="UIA149:UIF149"/>
    <mergeCell ref="UIG149:UIL149"/>
    <mergeCell ref="UIM149:UIR149"/>
    <mergeCell ref="UIS149:UIX149"/>
    <mergeCell ref="UIY149:UJD149"/>
    <mergeCell ref="UJE149:UJJ149"/>
    <mergeCell ref="UJK149:UJP149"/>
    <mergeCell ref="UJQ149:UJV149"/>
    <mergeCell ref="UFS149:UFX149"/>
    <mergeCell ref="UFY149:UGD149"/>
    <mergeCell ref="UGE149:UGJ149"/>
    <mergeCell ref="UGK149:UGP149"/>
    <mergeCell ref="UGQ149:UGV149"/>
    <mergeCell ref="UGW149:UHB149"/>
    <mergeCell ref="UHC149:UHH149"/>
    <mergeCell ref="UHI149:UHN149"/>
    <mergeCell ref="UHO149:UHT149"/>
    <mergeCell ref="ULY149:UMD149"/>
    <mergeCell ref="UME149:UMJ149"/>
    <mergeCell ref="UMK149:UMP149"/>
    <mergeCell ref="UMQ149:UMV149"/>
    <mergeCell ref="UMW149:UNB149"/>
    <mergeCell ref="UNC149:UNH149"/>
    <mergeCell ref="UNI149:UNN149"/>
    <mergeCell ref="UNO149:UNT149"/>
    <mergeCell ref="UNU149:UNZ149"/>
    <mergeCell ref="UJW149:UKB149"/>
    <mergeCell ref="UKC149:UKH149"/>
    <mergeCell ref="UKI149:UKN149"/>
    <mergeCell ref="UKO149:UKT149"/>
    <mergeCell ref="UKU149:UKZ149"/>
    <mergeCell ref="ULA149:ULF149"/>
    <mergeCell ref="ULG149:ULL149"/>
    <mergeCell ref="ULM149:ULR149"/>
    <mergeCell ref="ULS149:ULX149"/>
    <mergeCell ref="UQC149:UQH149"/>
    <mergeCell ref="UQI149:UQN149"/>
    <mergeCell ref="UQO149:UQT149"/>
    <mergeCell ref="UQU149:UQZ149"/>
    <mergeCell ref="URA149:URF149"/>
    <mergeCell ref="URG149:URL149"/>
    <mergeCell ref="URM149:URR149"/>
    <mergeCell ref="URS149:URX149"/>
    <mergeCell ref="URY149:USD149"/>
    <mergeCell ref="UOA149:UOF149"/>
    <mergeCell ref="UOG149:UOL149"/>
    <mergeCell ref="UOM149:UOR149"/>
    <mergeCell ref="UOS149:UOX149"/>
    <mergeCell ref="UOY149:UPD149"/>
    <mergeCell ref="UPE149:UPJ149"/>
    <mergeCell ref="UPK149:UPP149"/>
    <mergeCell ref="UPQ149:UPV149"/>
    <mergeCell ref="UPW149:UQB149"/>
    <mergeCell ref="UUG149:UUL149"/>
    <mergeCell ref="UUM149:UUR149"/>
    <mergeCell ref="UUS149:UUX149"/>
    <mergeCell ref="UUY149:UVD149"/>
    <mergeCell ref="UVE149:UVJ149"/>
    <mergeCell ref="UVK149:UVP149"/>
    <mergeCell ref="UVQ149:UVV149"/>
    <mergeCell ref="UVW149:UWB149"/>
    <mergeCell ref="UWC149:UWH149"/>
    <mergeCell ref="USE149:USJ149"/>
    <mergeCell ref="USK149:USP149"/>
    <mergeCell ref="USQ149:USV149"/>
    <mergeCell ref="USW149:UTB149"/>
    <mergeCell ref="UTC149:UTH149"/>
    <mergeCell ref="UTI149:UTN149"/>
    <mergeCell ref="UTO149:UTT149"/>
    <mergeCell ref="UTU149:UTZ149"/>
    <mergeCell ref="UUA149:UUF149"/>
    <mergeCell ref="UYK149:UYP149"/>
    <mergeCell ref="UYQ149:UYV149"/>
    <mergeCell ref="UYW149:UZB149"/>
    <mergeCell ref="UZC149:UZH149"/>
    <mergeCell ref="UZI149:UZN149"/>
    <mergeCell ref="UZO149:UZT149"/>
    <mergeCell ref="UZU149:UZZ149"/>
    <mergeCell ref="VAA149:VAF149"/>
    <mergeCell ref="VAG149:VAL149"/>
    <mergeCell ref="UWI149:UWN149"/>
    <mergeCell ref="UWO149:UWT149"/>
    <mergeCell ref="UWU149:UWZ149"/>
    <mergeCell ref="UXA149:UXF149"/>
    <mergeCell ref="UXG149:UXL149"/>
    <mergeCell ref="UXM149:UXR149"/>
    <mergeCell ref="UXS149:UXX149"/>
    <mergeCell ref="UXY149:UYD149"/>
    <mergeCell ref="UYE149:UYJ149"/>
    <mergeCell ref="VCO149:VCT149"/>
    <mergeCell ref="VCU149:VCZ149"/>
    <mergeCell ref="VDA149:VDF149"/>
    <mergeCell ref="VDG149:VDL149"/>
    <mergeCell ref="VDM149:VDR149"/>
    <mergeCell ref="VDS149:VDX149"/>
    <mergeCell ref="VDY149:VED149"/>
    <mergeCell ref="VEE149:VEJ149"/>
    <mergeCell ref="VEK149:VEP149"/>
    <mergeCell ref="VAM149:VAR149"/>
    <mergeCell ref="VAS149:VAX149"/>
    <mergeCell ref="VAY149:VBD149"/>
    <mergeCell ref="VBE149:VBJ149"/>
    <mergeCell ref="VBK149:VBP149"/>
    <mergeCell ref="VBQ149:VBV149"/>
    <mergeCell ref="VBW149:VCB149"/>
    <mergeCell ref="VCC149:VCH149"/>
    <mergeCell ref="VCI149:VCN149"/>
    <mergeCell ref="VGS149:VGX149"/>
    <mergeCell ref="VGY149:VHD149"/>
    <mergeCell ref="VHE149:VHJ149"/>
    <mergeCell ref="VHK149:VHP149"/>
    <mergeCell ref="VHQ149:VHV149"/>
    <mergeCell ref="VHW149:VIB149"/>
    <mergeCell ref="VIC149:VIH149"/>
    <mergeCell ref="VII149:VIN149"/>
    <mergeCell ref="VIO149:VIT149"/>
    <mergeCell ref="VEQ149:VEV149"/>
    <mergeCell ref="VEW149:VFB149"/>
    <mergeCell ref="VFC149:VFH149"/>
    <mergeCell ref="VFI149:VFN149"/>
    <mergeCell ref="VFO149:VFT149"/>
    <mergeCell ref="VFU149:VFZ149"/>
    <mergeCell ref="VGA149:VGF149"/>
    <mergeCell ref="VGG149:VGL149"/>
    <mergeCell ref="VGM149:VGR149"/>
    <mergeCell ref="VKW149:VLB149"/>
    <mergeCell ref="VLC149:VLH149"/>
    <mergeCell ref="VLI149:VLN149"/>
    <mergeCell ref="VLO149:VLT149"/>
    <mergeCell ref="VLU149:VLZ149"/>
    <mergeCell ref="VMA149:VMF149"/>
    <mergeCell ref="VMG149:VML149"/>
    <mergeCell ref="VMM149:VMR149"/>
    <mergeCell ref="VMS149:VMX149"/>
    <mergeCell ref="VIU149:VIZ149"/>
    <mergeCell ref="VJA149:VJF149"/>
    <mergeCell ref="VJG149:VJL149"/>
    <mergeCell ref="VJM149:VJR149"/>
    <mergeCell ref="VJS149:VJX149"/>
    <mergeCell ref="VJY149:VKD149"/>
    <mergeCell ref="VKE149:VKJ149"/>
    <mergeCell ref="VKK149:VKP149"/>
    <mergeCell ref="VKQ149:VKV149"/>
    <mergeCell ref="VPA149:VPF149"/>
    <mergeCell ref="VPG149:VPL149"/>
    <mergeCell ref="VPM149:VPR149"/>
    <mergeCell ref="VPS149:VPX149"/>
    <mergeCell ref="VPY149:VQD149"/>
    <mergeCell ref="VQE149:VQJ149"/>
    <mergeCell ref="VQK149:VQP149"/>
    <mergeCell ref="VQQ149:VQV149"/>
    <mergeCell ref="VQW149:VRB149"/>
    <mergeCell ref="VMY149:VND149"/>
    <mergeCell ref="VNE149:VNJ149"/>
    <mergeCell ref="VNK149:VNP149"/>
    <mergeCell ref="VNQ149:VNV149"/>
    <mergeCell ref="VNW149:VOB149"/>
    <mergeCell ref="VOC149:VOH149"/>
    <mergeCell ref="VOI149:VON149"/>
    <mergeCell ref="VOO149:VOT149"/>
    <mergeCell ref="VOU149:VOZ149"/>
    <mergeCell ref="VTE149:VTJ149"/>
    <mergeCell ref="VTK149:VTP149"/>
    <mergeCell ref="VTQ149:VTV149"/>
    <mergeCell ref="VTW149:VUB149"/>
    <mergeCell ref="VUC149:VUH149"/>
    <mergeCell ref="VUI149:VUN149"/>
    <mergeCell ref="VUO149:VUT149"/>
    <mergeCell ref="VUU149:VUZ149"/>
    <mergeCell ref="VVA149:VVF149"/>
    <mergeCell ref="VRC149:VRH149"/>
    <mergeCell ref="VRI149:VRN149"/>
    <mergeCell ref="VRO149:VRT149"/>
    <mergeCell ref="VRU149:VRZ149"/>
    <mergeCell ref="VSA149:VSF149"/>
    <mergeCell ref="VSG149:VSL149"/>
    <mergeCell ref="VSM149:VSR149"/>
    <mergeCell ref="VSS149:VSX149"/>
    <mergeCell ref="VSY149:VTD149"/>
    <mergeCell ref="VXI149:VXN149"/>
    <mergeCell ref="VXO149:VXT149"/>
    <mergeCell ref="VXU149:VXZ149"/>
    <mergeCell ref="VYA149:VYF149"/>
    <mergeCell ref="VYG149:VYL149"/>
    <mergeCell ref="VYM149:VYR149"/>
    <mergeCell ref="VYS149:VYX149"/>
    <mergeCell ref="VYY149:VZD149"/>
    <mergeCell ref="VZE149:VZJ149"/>
    <mergeCell ref="VVG149:VVL149"/>
    <mergeCell ref="VVM149:VVR149"/>
    <mergeCell ref="VVS149:VVX149"/>
    <mergeCell ref="VVY149:VWD149"/>
    <mergeCell ref="VWE149:VWJ149"/>
    <mergeCell ref="VWK149:VWP149"/>
    <mergeCell ref="VWQ149:VWV149"/>
    <mergeCell ref="VWW149:VXB149"/>
    <mergeCell ref="VXC149:VXH149"/>
    <mergeCell ref="WBM149:WBR149"/>
    <mergeCell ref="WBS149:WBX149"/>
    <mergeCell ref="WBY149:WCD149"/>
    <mergeCell ref="WCE149:WCJ149"/>
    <mergeCell ref="WCK149:WCP149"/>
    <mergeCell ref="WCQ149:WCV149"/>
    <mergeCell ref="WCW149:WDB149"/>
    <mergeCell ref="WDC149:WDH149"/>
    <mergeCell ref="WDI149:WDN149"/>
    <mergeCell ref="VZK149:VZP149"/>
    <mergeCell ref="VZQ149:VZV149"/>
    <mergeCell ref="VZW149:WAB149"/>
    <mergeCell ref="WAC149:WAH149"/>
    <mergeCell ref="WAI149:WAN149"/>
    <mergeCell ref="WAO149:WAT149"/>
    <mergeCell ref="WAU149:WAZ149"/>
    <mergeCell ref="WBA149:WBF149"/>
    <mergeCell ref="WBG149:WBL149"/>
    <mergeCell ref="WFQ149:WFV149"/>
    <mergeCell ref="WFW149:WGB149"/>
    <mergeCell ref="WGC149:WGH149"/>
    <mergeCell ref="WGI149:WGN149"/>
    <mergeCell ref="WGO149:WGT149"/>
    <mergeCell ref="WGU149:WGZ149"/>
    <mergeCell ref="WHA149:WHF149"/>
    <mergeCell ref="WHG149:WHL149"/>
    <mergeCell ref="WHM149:WHR149"/>
    <mergeCell ref="WDO149:WDT149"/>
    <mergeCell ref="WDU149:WDZ149"/>
    <mergeCell ref="WEA149:WEF149"/>
    <mergeCell ref="WEG149:WEL149"/>
    <mergeCell ref="WEM149:WER149"/>
    <mergeCell ref="WES149:WEX149"/>
    <mergeCell ref="WEY149:WFD149"/>
    <mergeCell ref="WFE149:WFJ149"/>
    <mergeCell ref="WFK149:WFP149"/>
    <mergeCell ref="WJU149:WJZ149"/>
    <mergeCell ref="WKA149:WKF149"/>
    <mergeCell ref="WKG149:WKL149"/>
    <mergeCell ref="WKM149:WKR149"/>
    <mergeCell ref="WKS149:WKX149"/>
    <mergeCell ref="WKY149:WLD149"/>
    <mergeCell ref="WLE149:WLJ149"/>
    <mergeCell ref="WLK149:WLP149"/>
    <mergeCell ref="WLQ149:WLV149"/>
    <mergeCell ref="WHS149:WHX149"/>
    <mergeCell ref="WHY149:WID149"/>
    <mergeCell ref="WIE149:WIJ149"/>
    <mergeCell ref="WIK149:WIP149"/>
    <mergeCell ref="WIQ149:WIV149"/>
    <mergeCell ref="WIW149:WJB149"/>
    <mergeCell ref="WJC149:WJH149"/>
    <mergeCell ref="WJI149:WJN149"/>
    <mergeCell ref="WJO149:WJT149"/>
    <mergeCell ref="WNY149:WOD149"/>
    <mergeCell ref="WOE149:WOJ149"/>
    <mergeCell ref="WOK149:WOP149"/>
    <mergeCell ref="WOQ149:WOV149"/>
    <mergeCell ref="WOW149:WPB149"/>
    <mergeCell ref="WPC149:WPH149"/>
    <mergeCell ref="WPI149:WPN149"/>
    <mergeCell ref="WPO149:WPT149"/>
    <mergeCell ref="WPU149:WPZ149"/>
    <mergeCell ref="WLW149:WMB149"/>
    <mergeCell ref="WMC149:WMH149"/>
    <mergeCell ref="WMI149:WMN149"/>
    <mergeCell ref="WMO149:WMT149"/>
    <mergeCell ref="WMU149:WMZ149"/>
    <mergeCell ref="WNA149:WNF149"/>
    <mergeCell ref="WNG149:WNL149"/>
    <mergeCell ref="WNM149:WNR149"/>
    <mergeCell ref="WNS149:WNX149"/>
    <mergeCell ref="WSC149:WSH149"/>
    <mergeCell ref="WSI149:WSN149"/>
    <mergeCell ref="WSO149:WST149"/>
    <mergeCell ref="WSU149:WSZ149"/>
    <mergeCell ref="WTA149:WTF149"/>
    <mergeCell ref="WTG149:WTL149"/>
    <mergeCell ref="WTM149:WTR149"/>
    <mergeCell ref="WTS149:WTX149"/>
    <mergeCell ref="WTY149:WUD149"/>
    <mergeCell ref="WQA149:WQF149"/>
    <mergeCell ref="WQG149:WQL149"/>
    <mergeCell ref="WQM149:WQR149"/>
    <mergeCell ref="WQS149:WQX149"/>
    <mergeCell ref="WQY149:WRD149"/>
    <mergeCell ref="WRE149:WRJ149"/>
    <mergeCell ref="WRK149:WRP149"/>
    <mergeCell ref="WRQ149:WRV149"/>
    <mergeCell ref="WRW149:WSB149"/>
    <mergeCell ref="WWG149:WWL149"/>
    <mergeCell ref="WWM149:WWR149"/>
    <mergeCell ref="WWS149:WWX149"/>
    <mergeCell ref="WWY149:WXD149"/>
    <mergeCell ref="WXE149:WXJ149"/>
    <mergeCell ref="WXK149:WXP149"/>
    <mergeCell ref="WXQ149:WXV149"/>
    <mergeCell ref="WXW149:WYB149"/>
    <mergeCell ref="WYC149:WYH149"/>
    <mergeCell ref="WUE149:WUJ149"/>
    <mergeCell ref="WUK149:WUP149"/>
    <mergeCell ref="WUQ149:WUV149"/>
    <mergeCell ref="WUW149:WVB149"/>
    <mergeCell ref="WVC149:WVH149"/>
    <mergeCell ref="WVI149:WVN149"/>
    <mergeCell ref="WVO149:WVT149"/>
    <mergeCell ref="WVU149:WVZ149"/>
    <mergeCell ref="WWA149:WWF149"/>
    <mergeCell ref="XEI149:XEN149"/>
    <mergeCell ref="XAK149:XAP149"/>
    <mergeCell ref="XAQ149:XAV149"/>
    <mergeCell ref="XAW149:XBB149"/>
    <mergeCell ref="XBC149:XBH149"/>
    <mergeCell ref="XBI149:XBN149"/>
    <mergeCell ref="XBO149:XBT149"/>
    <mergeCell ref="XBU149:XBZ149"/>
    <mergeCell ref="XCA149:XCF149"/>
    <mergeCell ref="XCG149:XCL149"/>
    <mergeCell ref="WYI149:WYN149"/>
    <mergeCell ref="WYO149:WYT149"/>
    <mergeCell ref="WYU149:WYZ149"/>
    <mergeCell ref="WZA149:WZF149"/>
    <mergeCell ref="WZG149:WZL149"/>
    <mergeCell ref="WZM149:WZR149"/>
    <mergeCell ref="WZS149:WZX149"/>
    <mergeCell ref="WZY149:XAD149"/>
    <mergeCell ref="XAE149:XAJ149"/>
    <mergeCell ref="XEO149:XET149"/>
    <mergeCell ref="XEU149:XEZ149"/>
    <mergeCell ref="XFA149:XFD149"/>
    <mergeCell ref="A150:F150"/>
    <mergeCell ref="G150:L150"/>
    <mergeCell ref="M150:R150"/>
    <mergeCell ref="S150:X150"/>
    <mergeCell ref="Y150:AD150"/>
    <mergeCell ref="AE150:AJ150"/>
    <mergeCell ref="AK150:AP150"/>
    <mergeCell ref="AQ150:AV150"/>
    <mergeCell ref="AW150:BB150"/>
    <mergeCell ref="BC150:BH150"/>
    <mergeCell ref="BI150:BN150"/>
    <mergeCell ref="BO150:BT150"/>
    <mergeCell ref="BU150:BZ150"/>
    <mergeCell ref="CA150:CF150"/>
    <mergeCell ref="CG150:CL150"/>
    <mergeCell ref="CM150:CR150"/>
    <mergeCell ref="CS150:CX150"/>
    <mergeCell ref="CY150:DD150"/>
    <mergeCell ref="DE150:DJ150"/>
    <mergeCell ref="DK150:DP150"/>
    <mergeCell ref="DQ150:DV150"/>
    <mergeCell ref="XCM149:XCR149"/>
    <mergeCell ref="XCS149:XCX149"/>
    <mergeCell ref="XCY149:XDD149"/>
    <mergeCell ref="XDE149:XDJ149"/>
    <mergeCell ref="XDK149:XDP149"/>
    <mergeCell ref="XDQ149:XDV149"/>
    <mergeCell ref="XDW149:XEB149"/>
    <mergeCell ref="XEC149:XEH149"/>
    <mergeCell ref="FY150:GD150"/>
    <mergeCell ref="GE150:GJ150"/>
    <mergeCell ref="GK150:GP150"/>
    <mergeCell ref="GQ150:GV150"/>
    <mergeCell ref="GW150:HB150"/>
    <mergeCell ref="HC150:HH150"/>
    <mergeCell ref="HI150:HN150"/>
    <mergeCell ref="HO150:HT150"/>
    <mergeCell ref="HU150:HZ150"/>
    <mergeCell ref="DW150:EB150"/>
    <mergeCell ref="EC150:EH150"/>
    <mergeCell ref="EI150:EN150"/>
    <mergeCell ref="EO150:ET150"/>
    <mergeCell ref="EU150:EZ150"/>
    <mergeCell ref="FA150:FF150"/>
    <mergeCell ref="FG150:FL150"/>
    <mergeCell ref="FM150:FR150"/>
    <mergeCell ref="FS150:FX150"/>
    <mergeCell ref="KC150:KH150"/>
    <mergeCell ref="KI150:KN150"/>
    <mergeCell ref="KO150:KT150"/>
    <mergeCell ref="KU150:KZ150"/>
    <mergeCell ref="LA150:LF150"/>
    <mergeCell ref="LG150:LL150"/>
    <mergeCell ref="LM150:LR150"/>
    <mergeCell ref="LS150:LX150"/>
    <mergeCell ref="LY150:MD150"/>
    <mergeCell ref="IA150:IF150"/>
    <mergeCell ref="IG150:IL150"/>
    <mergeCell ref="IM150:IR150"/>
    <mergeCell ref="IS150:IX150"/>
    <mergeCell ref="IY150:JD150"/>
    <mergeCell ref="JE150:JJ150"/>
    <mergeCell ref="JK150:JP150"/>
    <mergeCell ref="JQ150:JV150"/>
    <mergeCell ref="JW150:KB150"/>
    <mergeCell ref="OG150:OL150"/>
    <mergeCell ref="OM150:OR150"/>
    <mergeCell ref="OS150:OX150"/>
    <mergeCell ref="OY150:PD150"/>
    <mergeCell ref="PE150:PJ150"/>
    <mergeCell ref="PK150:PP150"/>
    <mergeCell ref="PQ150:PV150"/>
    <mergeCell ref="PW150:QB150"/>
    <mergeCell ref="QC150:QH150"/>
    <mergeCell ref="ME150:MJ150"/>
    <mergeCell ref="MK150:MP150"/>
    <mergeCell ref="MQ150:MV150"/>
    <mergeCell ref="MW150:NB150"/>
    <mergeCell ref="NC150:NH150"/>
    <mergeCell ref="NI150:NN150"/>
    <mergeCell ref="NO150:NT150"/>
    <mergeCell ref="NU150:NZ150"/>
    <mergeCell ref="OA150:OF150"/>
    <mergeCell ref="SK150:SP150"/>
    <mergeCell ref="SQ150:SV150"/>
    <mergeCell ref="SW150:TB150"/>
    <mergeCell ref="TC150:TH150"/>
    <mergeCell ref="TI150:TN150"/>
    <mergeCell ref="TO150:TT150"/>
    <mergeCell ref="TU150:TZ150"/>
    <mergeCell ref="UA150:UF150"/>
    <mergeCell ref="UG150:UL150"/>
    <mergeCell ref="QI150:QN150"/>
    <mergeCell ref="QO150:QT150"/>
    <mergeCell ref="QU150:QZ150"/>
    <mergeCell ref="RA150:RF150"/>
    <mergeCell ref="RG150:RL150"/>
    <mergeCell ref="RM150:RR150"/>
    <mergeCell ref="RS150:RX150"/>
    <mergeCell ref="RY150:SD150"/>
    <mergeCell ref="SE150:SJ150"/>
    <mergeCell ref="WO150:WT150"/>
    <mergeCell ref="WU150:WZ150"/>
    <mergeCell ref="XA150:XF150"/>
    <mergeCell ref="XG150:XL150"/>
    <mergeCell ref="XM150:XR150"/>
    <mergeCell ref="XS150:XX150"/>
    <mergeCell ref="XY150:YD150"/>
    <mergeCell ref="YE150:YJ150"/>
    <mergeCell ref="YK150:YP150"/>
    <mergeCell ref="UM150:UR150"/>
    <mergeCell ref="US150:UX150"/>
    <mergeCell ref="UY150:VD150"/>
    <mergeCell ref="VE150:VJ150"/>
    <mergeCell ref="VK150:VP150"/>
    <mergeCell ref="VQ150:VV150"/>
    <mergeCell ref="VW150:WB150"/>
    <mergeCell ref="WC150:WH150"/>
    <mergeCell ref="WI150:WN150"/>
    <mergeCell ref="AAS150:AAX150"/>
    <mergeCell ref="AAY150:ABD150"/>
    <mergeCell ref="ABE150:ABJ150"/>
    <mergeCell ref="ABK150:ABP150"/>
    <mergeCell ref="ABQ150:ABV150"/>
    <mergeCell ref="ABW150:ACB150"/>
    <mergeCell ref="ACC150:ACH150"/>
    <mergeCell ref="ACI150:ACN150"/>
    <mergeCell ref="ACO150:ACT150"/>
    <mergeCell ref="YQ150:YV150"/>
    <mergeCell ref="YW150:ZB150"/>
    <mergeCell ref="ZC150:ZH150"/>
    <mergeCell ref="ZI150:ZN150"/>
    <mergeCell ref="ZO150:ZT150"/>
    <mergeCell ref="ZU150:ZZ150"/>
    <mergeCell ref="AAA150:AAF150"/>
    <mergeCell ref="AAG150:AAL150"/>
    <mergeCell ref="AAM150:AAR150"/>
    <mergeCell ref="AEW150:AFB150"/>
    <mergeCell ref="AFC150:AFH150"/>
    <mergeCell ref="AFI150:AFN150"/>
    <mergeCell ref="AFO150:AFT150"/>
    <mergeCell ref="AFU150:AFZ150"/>
    <mergeCell ref="AGA150:AGF150"/>
    <mergeCell ref="AGG150:AGL150"/>
    <mergeCell ref="AGM150:AGR150"/>
    <mergeCell ref="AGS150:AGX150"/>
    <mergeCell ref="ACU150:ACZ150"/>
    <mergeCell ref="ADA150:ADF150"/>
    <mergeCell ref="ADG150:ADL150"/>
    <mergeCell ref="ADM150:ADR150"/>
    <mergeCell ref="ADS150:ADX150"/>
    <mergeCell ref="ADY150:AED150"/>
    <mergeCell ref="AEE150:AEJ150"/>
    <mergeCell ref="AEK150:AEP150"/>
    <mergeCell ref="AEQ150:AEV150"/>
    <mergeCell ref="AJA150:AJF150"/>
    <mergeCell ref="AJG150:AJL150"/>
    <mergeCell ref="AJM150:AJR150"/>
    <mergeCell ref="AJS150:AJX150"/>
    <mergeCell ref="AJY150:AKD150"/>
    <mergeCell ref="AKE150:AKJ150"/>
    <mergeCell ref="AKK150:AKP150"/>
    <mergeCell ref="AKQ150:AKV150"/>
    <mergeCell ref="AKW150:ALB150"/>
    <mergeCell ref="AGY150:AHD150"/>
    <mergeCell ref="AHE150:AHJ150"/>
    <mergeCell ref="AHK150:AHP150"/>
    <mergeCell ref="AHQ150:AHV150"/>
    <mergeCell ref="AHW150:AIB150"/>
    <mergeCell ref="AIC150:AIH150"/>
    <mergeCell ref="AII150:AIN150"/>
    <mergeCell ref="AIO150:AIT150"/>
    <mergeCell ref="AIU150:AIZ150"/>
    <mergeCell ref="ANE150:ANJ150"/>
    <mergeCell ref="ANK150:ANP150"/>
    <mergeCell ref="ANQ150:ANV150"/>
    <mergeCell ref="ANW150:AOB150"/>
    <mergeCell ref="AOC150:AOH150"/>
    <mergeCell ref="AOI150:AON150"/>
    <mergeCell ref="AOO150:AOT150"/>
    <mergeCell ref="AOU150:AOZ150"/>
    <mergeCell ref="APA150:APF150"/>
    <mergeCell ref="ALC150:ALH150"/>
    <mergeCell ref="ALI150:ALN150"/>
    <mergeCell ref="ALO150:ALT150"/>
    <mergeCell ref="ALU150:ALZ150"/>
    <mergeCell ref="AMA150:AMF150"/>
    <mergeCell ref="AMG150:AML150"/>
    <mergeCell ref="AMM150:AMR150"/>
    <mergeCell ref="AMS150:AMX150"/>
    <mergeCell ref="AMY150:AND150"/>
    <mergeCell ref="ARI150:ARN150"/>
    <mergeCell ref="ARO150:ART150"/>
    <mergeCell ref="ARU150:ARZ150"/>
    <mergeCell ref="ASA150:ASF150"/>
    <mergeCell ref="ASG150:ASL150"/>
    <mergeCell ref="ASM150:ASR150"/>
    <mergeCell ref="ASS150:ASX150"/>
    <mergeCell ref="ASY150:ATD150"/>
    <mergeCell ref="ATE150:ATJ150"/>
    <mergeCell ref="APG150:APL150"/>
    <mergeCell ref="APM150:APR150"/>
    <mergeCell ref="APS150:APX150"/>
    <mergeCell ref="APY150:AQD150"/>
    <mergeCell ref="AQE150:AQJ150"/>
    <mergeCell ref="AQK150:AQP150"/>
    <mergeCell ref="AQQ150:AQV150"/>
    <mergeCell ref="AQW150:ARB150"/>
    <mergeCell ref="ARC150:ARH150"/>
    <mergeCell ref="AVM150:AVR150"/>
    <mergeCell ref="AVS150:AVX150"/>
    <mergeCell ref="AVY150:AWD150"/>
    <mergeCell ref="AWE150:AWJ150"/>
    <mergeCell ref="AWK150:AWP150"/>
    <mergeCell ref="AWQ150:AWV150"/>
    <mergeCell ref="AWW150:AXB150"/>
    <mergeCell ref="AXC150:AXH150"/>
    <mergeCell ref="AXI150:AXN150"/>
    <mergeCell ref="ATK150:ATP150"/>
    <mergeCell ref="ATQ150:ATV150"/>
    <mergeCell ref="ATW150:AUB150"/>
    <mergeCell ref="AUC150:AUH150"/>
    <mergeCell ref="AUI150:AUN150"/>
    <mergeCell ref="AUO150:AUT150"/>
    <mergeCell ref="AUU150:AUZ150"/>
    <mergeCell ref="AVA150:AVF150"/>
    <mergeCell ref="AVG150:AVL150"/>
    <mergeCell ref="AZQ150:AZV150"/>
    <mergeCell ref="AZW150:BAB150"/>
    <mergeCell ref="BAC150:BAH150"/>
    <mergeCell ref="BAI150:BAN150"/>
    <mergeCell ref="BAO150:BAT150"/>
    <mergeCell ref="BAU150:BAZ150"/>
    <mergeCell ref="BBA150:BBF150"/>
    <mergeCell ref="BBG150:BBL150"/>
    <mergeCell ref="BBM150:BBR150"/>
    <mergeCell ref="AXO150:AXT150"/>
    <mergeCell ref="AXU150:AXZ150"/>
    <mergeCell ref="AYA150:AYF150"/>
    <mergeCell ref="AYG150:AYL150"/>
    <mergeCell ref="AYM150:AYR150"/>
    <mergeCell ref="AYS150:AYX150"/>
    <mergeCell ref="AYY150:AZD150"/>
    <mergeCell ref="AZE150:AZJ150"/>
    <mergeCell ref="AZK150:AZP150"/>
    <mergeCell ref="BDU150:BDZ150"/>
    <mergeCell ref="BEA150:BEF150"/>
    <mergeCell ref="BEG150:BEL150"/>
    <mergeCell ref="BEM150:BER150"/>
    <mergeCell ref="BES150:BEX150"/>
    <mergeCell ref="BEY150:BFD150"/>
    <mergeCell ref="BFE150:BFJ150"/>
    <mergeCell ref="BFK150:BFP150"/>
    <mergeCell ref="BFQ150:BFV150"/>
    <mergeCell ref="BBS150:BBX150"/>
    <mergeCell ref="BBY150:BCD150"/>
    <mergeCell ref="BCE150:BCJ150"/>
    <mergeCell ref="BCK150:BCP150"/>
    <mergeCell ref="BCQ150:BCV150"/>
    <mergeCell ref="BCW150:BDB150"/>
    <mergeCell ref="BDC150:BDH150"/>
    <mergeCell ref="BDI150:BDN150"/>
    <mergeCell ref="BDO150:BDT150"/>
    <mergeCell ref="BHY150:BID150"/>
    <mergeCell ref="BIE150:BIJ150"/>
    <mergeCell ref="BIK150:BIP150"/>
    <mergeCell ref="BIQ150:BIV150"/>
    <mergeCell ref="BIW150:BJB150"/>
    <mergeCell ref="BJC150:BJH150"/>
    <mergeCell ref="BJI150:BJN150"/>
    <mergeCell ref="BJO150:BJT150"/>
    <mergeCell ref="BJU150:BJZ150"/>
    <mergeCell ref="BFW150:BGB150"/>
    <mergeCell ref="BGC150:BGH150"/>
    <mergeCell ref="BGI150:BGN150"/>
    <mergeCell ref="BGO150:BGT150"/>
    <mergeCell ref="BGU150:BGZ150"/>
    <mergeCell ref="BHA150:BHF150"/>
    <mergeCell ref="BHG150:BHL150"/>
    <mergeCell ref="BHM150:BHR150"/>
    <mergeCell ref="BHS150:BHX150"/>
    <mergeCell ref="BMC150:BMH150"/>
    <mergeCell ref="BMI150:BMN150"/>
    <mergeCell ref="BMO150:BMT150"/>
    <mergeCell ref="BMU150:BMZ150"/>
    <mergeCell ref="BNA150:BNF150"/>
    <mergeCell ref="BNG150:BNL150"/>
    <mergeCell ref="BNM150:BNR150"/>
    <mergeCell ref="BNS150:BNX150"/>
    <mergeCell ref="BNY150:BOD150"/>
    <mergeCell ref="BKA150:BKF150"/>
    <mergeCell ref="BKG150:BKL150"/>
    <mergeCell ref="BKM150:BKR150"/>
    <mergeCell ref="BKS150:BKX150"/>
    <mergeCell ref="BKY150:BLD150"/>
    <mergeCell ref="BLE150:BLJ150"/>
    <mergeCell ref="BLK150:BLP150"/>
    <mergeCell ref="BLQ150:BLV150"/>
    <mergeCell ref="BLW150:BMB150"/>
    <mergeCell ref="BQG150:BQL150"/>
    <mergeCell ref="BQM150:BQR150"/>
    <mergeCell ref="BQS150:BQX150"/>
    <mergeCell ref="BQY150:BRD150"/>
    <mergeCell ref="BRE150:BRJ150"/>
    <mergeCell ref="BRK150:BRP150"/>
    <mergeCell ref="BRQ150:BRV150"/>
    <mergeCell ref="BRW150:BSB150"/>
    <mergeCell ref="BSC150:BSH150"/>
    <mergeCell ref="BOE150:BOJ150"/>
    <mergeCell ref="BOK150:BOP150"/>
    <mergeCell ref="BOQ150:BOV150"/>
    <mergeCell ref="BOW150:BPB150"/>
    <mergeCell ref="BPC150:BPH150"/>
    <mergeCell ref="BPI150:BPN150"/>
    <mergeCell ref="BPO150:BPT150"/>
    <mergeCell ref="BPU150:BPZ150"/>
    <mergeCell ref="BQA150:BQF150"/>
    <mergeCell ref="BUK150:BUP150"/>
    <mergeCell ref="BUQ150:BUV150"/>
    <mergeCell ref="BUW150:BVB150"/>
    <mergeCell ref="BVC150:BVH150"/>
    <mergeCell ref="BVI150:BVN150"/>
    <mergeCell ref="BVO150:BVT150"/>
    <mergeCell ref="BVU150:BVZ150"/>
    <mergeCell ref="BWA150:BWF150"/>
    <mergeCell ref="BWG150:BWL150"/>
    <mergeCell ref="BSI150:BSN150"/>
    <mergeCell ref="BSO150:BST150"/>
    <mergeCell ref="BSU150:BSZ150"/>
    <mergeCell ref="BTA150:BTF150"/>
    <mergeCell ref="BTG150:BTL150"/>
    <mergeCell ref="BTM150:BTR150"/>
    <mergeCell ref="BTS150:BTX150"/>
    <mergeCell ref="BTY150:BUD150"/>
    <mergeCell ref="BUE150:BUJ150"/>
    <mergeCell ref="BYO150:BYT150"/>
    <mergeCell ref="BYU150:BYZ150"/>
    <mergeCell ref="BZA150:BZF150"/>
    <mergeCell ref="BZG150:BZL150"/>
    <mergeCell ref="BZM150:BZR150"/>
    <mergeCell ref="BZS150:BZX150"/>
    <mergeCell ref="BZY150:CAD150"/>
    <mergeCell ref="CAE150:CAJ150"/>
    <mergeCell ref="CAK150:CAP150"/>
    <mergeCell ref="BWM150:BWR150"/>
    <mergeCell ref="BWS150:BWX150"/>
    <mergeCell ref="BWY150:BXD150"/>
    <mergeCell ref="BXE150:BXJ150"/>
    <mergeCell ref="BXK150:BXP150"/>
    <mergeCell ref="BXQ150:BXV150"/>
    <mergeCell ref="BXW150:BYB150"/>
    <mergeCell ref="BYC150:BYH150"/>
    <mergeCell ref="BYI150:BYN150"/>
    <mergeCell ref="CCS150:CCX150"/>
    <mergeCell ref="CCY150:CDD150"/>
    <mergeCell ref="CDE150:CDJ150"/>
    <mergeCell ref="CDK150:CDP150"/>
    <mergeCell ref="CDQ150:CDV150"/>
    <mergeCell ref="CDW150:CEB150"/>
    <mergeCell ref="CEC150:CEH150"/>
    <mergeCell ref="CEI150:CEN150"/>
    <mergeCell ref="CEO150:CET150"/>
    <mergeCell ref="CAQ150:CAV150"/>
    <mergeCell ref="CAW150:CBB150"/>
    <mergeCell ref="CBC150:CBH150"/>
    <mergeCell ref="CBI150:CBN150"/>
    <mergeCell ref="CBO150:CBT150"/>
    <mergeCell ref="CBU150:CBZ150"/>
    <mergeCell ref="CCA150:CCF150"/>
    <mergeCell ref="CCG150:CCL150"/>
    <mergeCell ref="CCM150:CCR150"/>
    <mergeCell ref="CGW150:CHB150"/>
    <mergeCell ref="CHC150:CHH150"/>
    <mergeCell ref="CHI150:CHN150"/>
    <mergeCell ref="CHO150:CHT150"/>
    <mergeCell ref="CHU150:CHZ150"/>
    <mergeCell ref="CIA150:CIF150"/>
    <mergeCell ref="CIG150:CIL150"/>
    <mergeCell ref="CIM150:CIR150"/>
    <mergeCell ref="CIS150:CIX150"/>
    <mergeCell ref="CEU150:CEZ150"/>
    <mergeCell ref="CFA150:CFF150"/>
    <mergeCell ref="CFG150:CFL150"/>
    <mergeCell ref="CFM150:CFR150"/>
    <mergeCell ref="CFS150:CFX150"/>
    <mergeCell ref="CFY150:CGD150"/>
    <mergeCell ref="CGE150:CGJ150"/>
    <mergeCell ref="CGK150:CGP150"/>
    <mergeCell ref="CGQ150:CGV150"/>
    <mergeCell ref="CLA150:CLF150"/>
    <mergeCell ref="CLG150:CLL150"/>
    <mergeCell ref="CLM150:CLR150"/>
    <mergeCell ref="CLS150:CLX150"/>
    <mergeCell ref="CLY150:CMD150"/>
    <mergeCell ref="CME150:CMJ150"/>
    <mergeCell ref="CMK150:CMP150"/>
    <mergeCell ref="CMQ150:CMV150"/>
    <mergeCell ref="CMW150:CNB150"/>
    <mergeCell ref="CIY150:CJD150"/>
    <mergeCell ref="CJE150:CJJ150"/>
    <mergeCell ref="CJK150:CJP150"/>
    <mergeCell ref="CJQ150:CJV150"/>
    <mergeCell ref="CJW150:CKB150"/>
    <mergeCell ref="CKC150:CKH150"/>
    <mergeCell ref="CKI150:CKN150"/>
    <mergeCell ref="CKO150:CKT150"/>
    <mergeCell ref="CKU150:CKZ150"/>
    <mergeCell ref="CPE150:CPJ150"/>
    <mergeCell ref="CPK150:CPP150"/>
    <mergeCell ref="CPQ150:CPV150"/>
    <mergeCell ref="CPW150:CQB150"/>
    <mergeCell ref="CQC150:CQH150"/>
    <mergeCell ref="CQI150:CQN150"/>
    <mergeCell ref="CQO150:CQT150"/>
    <mergeCell ref="CQU150:CQZ150"/>
    <mergeCell ref="CRA150:CRF150"/>
    <mergeCell ref="CNC150:CNH150"/>
    <mergeCell ref="CNI150:CNN150"/>
    <mergeCell ref="CNO150:CNT150"/>
    <mergeCell ref="CNU150:CNZ150"/>
    <mergeCell ref="COA150:COF150"/>
    <mergeCell ref="COG150:COL150"/>
    <mergeCell ref="COM150:COR150"/>
    <mergeCell ref="COS150:COX150"/>
    <mergeCell ref="COY150:CPD150"/>
    <mergeCell ref="CTI150:CTN150"/>
    <mergeCell ref="CTO150:CTT150"/>
    <mergeCell ref="CTU150:CTZ150"/>
    <mergeCell ref="CUA150:CUF150"/>
    <mergeCell ref="CUG150:CUL150"/>
    <mergeCell ref="CUM150:CUR150"/>
    <mergeCell ref="CUS150:CUX150"/>
    <mergeCell ref="CUY150:CVD150"/>
    <mergeCell ref="CVE150:CVJ150"/>
    <mergeCell ref="CRG150:CRL150"/>
    <mergeCell ref="CRM150:CRR150"/>
    <mergeCell ref="CRS150:CRX150"/>
    <mergeCell ref="CRY150:CSD150"/>
    <mergeCell ref="CSE150:CSJ150"/>
    <mergeCell ref="CSK150:CSP150"/>
    <mergeCell ref="CSQ150:CSV150"/>
    <mergeCell ref="CSW150:CTB150"/>
    <mergeCell ref="CTC150:CTH150"/>
    <mergeCell ref="CXM150:CXR150"/>
    <mergeCell ref="CXS150:CXX150"/>
    <mergeCell ref="CXY150:CYD150"/>
    <mergeCell ref="CYE150:CYJ150"/>
    <mergeCell ref="CYK150:CYP150"/>
    <mergeCell ref="CYQ150:CYV150"/>
    <mergeCell ref="CYW150:CZB150"/>
    <mergeCell ref="CZC150:CZH150"/>
    <mergeCell ref="CZI150:CZN150"/>
    <mergeCell ref="CVK150:CVP150"/>
    <mergeCell ref="CVQ150:CVV150"/>
    <mergeCell ref="CVW150:CWB150"/>
    <mergeCell ref="CWC150:CWH150"/>
    <mergeCell ref="CWI150:CWN150"/>
    <mergeCell ref="CWO150:CWT150"/>
    <mergeCell ref="CWU150:CWZ150"/>
    <mergeCell ref="CXA150:CXF150"/>
    <mergeCell ref="CXG150:CXL150"/>
    <mergeCell ref="DBQ150:DBV150"/>
    <mergeCell ref="DBW150:DCB150"/>
    <mergeCell ref="DCC150:DCH150"/>
    <mergeCell ref="DCI150:DCN150"/>
    <mergeCell ref="DCO150:DCT150"/>
    <mergeCell ref="DCU150:DCZ150"/>
    <mergeCell ref="DDA150:DDF150"/>
    <mergeCell ref="DDG150:DDL150"/>
    <mergeCell ref="DDM150:DDR150"/>
    <mergeCell ref="CZO150:CZT150"/>
    <mergeCell ref="CZU150:CZZ150"/>
    <mergeCell ref="DAA150:DAF150"/>
    <mergeCell ref="DAG150:DAL150"/>
    <mergeCell ref="DAM150:DAR150"/>
    <mergeCell ref="DAS150:DAX150"/>
    <mergeCell ref="DAY150:DBD150"/>
    <mergeCell ref="DBE150:DBJ150"/>
    <mergeCell ref="DBK150:DBP150"/>
    <mergeCell ref="DFU150:DFZ150"/>
    <mergeCell ref="DGA150:DGF150"/>
    <mergeCell ref="DGG150:DGL150"/>
    <mergeCell ref="DGM150:DGR150"/>
    <mergeCell ref="DGS150:DGX150"/>
    <mergeCell ref="DGY150:DHD150"/>
    <mergeCell ref="DHE150:DHJ150"/>
    <mergeCell ref="DHK150:DHP150"/>
    <mergeCell ref="DHQ150:DHV150"/>
    <mergeCell ref="DDS150:DDX150"/>
    <mergeCell ref="DDY150:DED150"/>
    <mergeCell ref="DEE150:DEJ150"/>
    <mergeCell ref="DEK150:DEP150"/>
    <mergeCell ref="DEQ150:DEV150"/>
    <mergeCell ref="DEW150:DFB150"/>
    <mergeCell ref="DFC150:DFH150"/>
    <mergeCell ref="DFI150:DFN150"/>
    <mergeCell ref="DFO150:DFT150"/>
    <mergeCell ref="DJY150:DKD150"/>
    <mergeCell ref="DKE150:DKJ150"/>
    <mergeCell ref="DKK150:DKP150"/>
    <mergeCell ref="DKQ150:DKV150"/>
    <mergeCell ref="DKW150:DLB150"/>
    <mergeCell ref="DLC150:DLH150"/>
    <mergeCell ref="DLI150:DLN150"/>
    <mergeCell ref="DLO150:DLT150"/>
    <mergeCell ref="DLU150:DLZ150"/>
    <mergeCell ref="DHW150:DIB150"/>
    <mergeCell ref="DIC150:DIH150"/>
    <mergeCell ref="DII150:DIN150"/>
    <mergeCell ref="DIO150:DIT150"/>
    <mergeCell ref="DIU150:DIZ150"/>
    <mergeCell ref="DJA150:DJF150"/>
    <mergeCell ref="DJG150:DJL150"/>
    <mergeCell ref="DJM150:DJR150"/>
    <mergeCell ref="DJS150:DJX150"/>
    <mergeCell ref="DOC150:DOH150"/>
    <mergeCell ref="DOI150:DON150"/>
    <mergeCell ref="DOO150:DOT150"/>
    <mergeCell ref="DOU150:DOZ150"/>
    <mergeCell ref="DPA150:DPF150"/>
    <mergeCell ref="DPG150:DPL150"/>
    <mergeCell ref="DPM150:DPR150"/>
    <mergeCell ref="DPS150:DPX150"/>
    <mergeCell ref="DPY150:DQD150"/>
    <mergeCell ref="DMA150:DMF150"/>
    <mergeCell ref="DMG150:DML150"/>
    <mergeCell ref="DMM150:DMR150"/>
    <mergeCell ref="DMS150:DMX150"/>
    <mergeCell ref="DMY150:DND150"/>
    <mergeCell ref="DNE150:DNJ150"/>
    <mergeCell ref="DNK150:DNP150"/>
    <mergeCell ref="DNQ150:DNV150"/>
    <mergeCell ref="DNW150:DOB150"/>
    <mergeCell ref="DSG150:DSL150"/>
    <mergeCell ref="DSM150:DSR150"/>
    <mergeCell ref="DSS150:DSX150"/>
    <mergeCell ref="DSY150:DTD150"/>
    <mergeCell ref="DTE150:DTJ150"/>
    <mergeCell ref="DTK150:DTP150"/>
    <mergeCell ref="DTQ150:DTV150"/>
    <mergeCell ref="DTW150:DUB150"/>
    <mergeCell ref="DUC150:DUH150"/>
    <mergeCell ref="DQE150:DQJ150"/>
    <mergeCell ref="DQK150:DQP150"/>
    <mergeCell ref="DQQ150:DQV150"/>
    <mergeCell ref="DQW150:DRB150"/>
    <mergeCell ref="DRC150:DRH150"/>
    <mergeCell ref="DRI150:DRN150"/>
    <mergeCell ref="DRO150:DRT150"/>
    <mergeCell ref="DRU150:DRZ150"/>
    <mergeCell ref="DSA150:DSF150"/>
    <mergeCell ref="DWK150:DWP150"/>
    <mergeCell ref="DWQ150:DWV150"/>
    <mergeCell ref="DWW150:DXB150"/>
    <mergeCell ref="DXC150:DXH150"/>
    <mergeCell ref="DXI150:DXN150"/>
    <mergeCell ref="DXO150:DXT150"/>
    <mergeCell ref="DXU150:DXZ150"/>
    <mergeCell ref="DYA150:DYF150"/>
    <mergeCell ref="DYG150:DYL150"/>
    <mergeCell ref="DUI150:DUN150"/>
    <mergeCell ref="DUO150:DUT150"/>
    <mergeCell ref="DUU150:DUZ150"/>
    <mergeCell ref="DVA150:DVF150"/>
    <mergeCell ref="DVG150:DVL150"/>
    <mergeCell ref="DVM150:DVR150"/>
    <mergeCell ref="DVS150:DVX150"/>
    <mergeCell ref="DVY150:DWD150"/>
    <mergeCell ref="DWE150:DWJ150"/>
    <mergeCell ref="EAO150:EAT150"/>
    <mergeCell ref="EAU150:EAZ150"/>
    <mergeCell ref="EBA150:EBF150"/>
    <mergeCell ref="EBG150:EBL150"/>
    <mergeCell ref="EBM150:EBR150"/>
    <mergeCell ref="EBS150:EBX150"/>
    <mergeCell ref="EBY150:ECD150"/>
    <mergeCell ref="ECE150:ECJ150"/>
    <mergeCell ref="ECK150:ECP150"/>
    <mergeCell ref="DYM150:DYR150"/>
    <mergeCell ref="DYS150:DYX150"/>
    <mergeCell ref="DYY150:DZD150"/>
    <mergeCell ref="DZE150:DZJ150"/>
    <mergeCell ref="DZK150:DZP150"/>
    <mergeCell ref="DZQ150:DZV150"/>
    <mergeCell ref="DZW150:EAB150"/>
    <mergeCell ref="EAC150:EAH150"/>
    <mergeCell ref="EAI150:EAN150"/>
    <mergeCell ref="EES150:EEX150"/>
    <mergeCell ref="EEY150:EFD150"/>
    <mergeCell ref="EFE150:EFJ150"/>
    <mergeCell ref="EFK150:EFP150"/>
    <mergeCell ref="EFQ150:EFV150"/>
    <mergeCell ref="EFW150:EGB150"/>
    <mergeCell ref="EGC150:EGH150"/>
    <mergeCell ref="EGI150:EGN150"/>
    <mergeCell ref="EGO150:EGT150"/>
    <mergeCell ref="ECQ150:ECV150"/>
    <mergeCell ref="ECW150:EDB150"/>
    <mergeCell ref="EDC150:EDH150"/>
    <mergeCell ref="EDI150:EDN150"/>
    <mergeCell ref="EDO150:EDT150"/>
    <mergeCell ref="EDU150:EDZ150"/>
    <mergeCell ref="EEA150:EEF150"/>
    <mergeCell ref="EEG150:EEL150"/>
    <mergeCell ref="EEM150:EER150"/>
    <mergeCell ref="EIW150:EJB150"/>
    <mergeCell ref="EJC150:EJH150"/>
    <mergeCell ref="EJI150:EJN150"/>
    <mergeCell ref="EJO150:EJT150"/>
    <mergeCell ref="EJU150:EJZ150"/>
    <mergeCell ref="EKA150:EKF150"/>
    <mergeCell ref="EKG150:EKL150"/>
    <mergeCell ref="EKM150:EKR150"/>
    <mergeCell ref="EKS150:EKX150"/>
    <mergeCell ref="EGU150:EGZ150"/>
    <mergeCell ref="EHA150:EHF150"/>
    <mergeCell ref="EHG150:EHL150"/>
    <mergeCell ref="EHM150:EHR150"/>
    <mergeCell ref="EHS150:EHX150"/>
    <mergeCell ref="EHY150:EID150"/>
    <mergeCell ref="EIE150:EIJ150"/>
    <mergeCell ref="EIK150:EIP150"/>
    <mergeCell ref="EIQ150:EIV150"/>
    <mergeCell ref="ENA150:ENF150"/>
    <mergeCell ref="ENG150:ENL150"/>
    <mergeCell ref="ENM150:ENR150"/>
    <mergeCell ref="ENS150:ENX150"/>
    <mergeCell ref="ENY150:EOD150"/>
    <mergeCell ref="EOE150:EOJ150"/>
    <mergeCell ref="EOK150:EOP150"/>
    <mergeCell ref="EOQ150:EOV150"/>
    <mergeCell ref="EOW150:EPB150"/>
    <mergeCell ref="EKY150:ELD150"/>
    <mergeCell ref="ELE150:ELJ150"/>
    <mergeCell ref="ELK150:ELP150"/>
    <mergeCell ref="ELQ150:ELV150"/>
    <mergeCell ref="ELW150:EMB150"/>
    <mergeCell ref="EMC150:EMH150"/>
    <mergeCell ref="EMI150:EMN150"/>
    <mergeCell ref="EMO150:EMT150"/>
    <mergeCell ref="EMU150:EMZ150"/>
    <mergeCell ref="ERE150:ERJ150"/>
    <mergeCell ref="ERK150:ERP150"/>
    <mergeCell ref="ERQ150:ERV150"/>
    <mergeCell ref="ERW150:ESB150"/>
    <mergeCell ref="ESC150:ESH150"/>
    <mergeCell ref="ESI150:ESN150"/>
    <mergeCell ref="ESO150:EST150"/>
    <mergeCell ref="ESU150:ESZ150"/>
    <mergeCell ref="ETA150:ETF150"/>
    <mergeCell ref="EPC150:EPH150"/>
    <mergeCell ref="EPI150:EPN150"/>
    <mergeCell ref="EPO150:EPT150"/>
    <mergeCell ref="EPU150:EPZ150"/>
    <mergeCell ref="EQA150:EQF150"/>
    <mergeCell ref="EQG150:EQL150"/>
    <mergeCell ref="EQM150:EQR150"/>
    <mergeCell ref="EQS150:EQX150"/>
    <mergeCell ref="EQY150:ERD150"/>
    <mergeCell ref="EVI150:EVN150"/>
    <mergeCell ref="EVO150:EVT150"/>
    <mergeCell ref="EVU150:EVZ150"/>
    <mergeCell ref="EWA150:EWF150"/>
    <mergeCell ref="EWG150:EWL150"/>
    <mergeCell ref="EWM150:EWR150"/>
    <mergeCell ref="EWS150:EWX150"/>
    <mergeCell ref="EWY150:EXD150"/>
    <mergeCell ref="EXE150:EXJ150"/>
    <mergeCell ref="ETG150:ETL150"/>
    <mergeCell ref="ETM150:ETR150"/>
    <mergeCell ref="ETS150:ETX150"/>
    <mergeCell ref="ETY150:EUD150"/>
    <mergeCell ref="EUE150:EUJ150"/>
    <mergeCell ref="EUK150:EUP150"/>
    <mergeCell ref="EUQ150:EUV150"/>
    <mergeCell ref="EUW150:EVB150"/>
    <mergeCell ref="EVC150:EVH150"/>
    <mergeCell ref="EZM150:EZR150"/>
    <mergeCell ref="EZS150:EZX150"/>
    <mergeCell ref="EZY150:FAD150"/>
    <mergeCell ref="FAE150:FAJ150"/>
    <mergeCell ref="FAK150:FAP150"/>
    <mergeCell ref="FAQ150:FAV150"/>
    <mergeCell ref="FAW150:FBB150"/>
    <mergeCell ref="FBC150:FBH150"/>
    <mergeCell ref="FBI150:FBN150"/>
    <mergeCell ref="EXK150:EXP150"/>
    <mergeCell ref="EXQ150:EXV150"/>
    <mergeCell ref="EXW150:EYB150"/>
    <mergeCell ref="EYC150:EYH150"/>
    <mergeCell ref="EYI150:EYN150"/>
    <mergeCell ref="EYO150:EYT150"/>
    <mergeCell ref="EYU150:EYZ150"/>
    <mergeCell ref="EZA150:EZF150"/>
    <mergeCell ref="EZG150:EZL150"/>
    <mergeCell ref="FDQ150:FDV150"/>
    <mergeCell ref="FDW150:FEB150"/>
    <mergeCell ref="FEC150:FEH150"/>
    <mergeCell ref="FEI150:FEN150"/>
    <mergeCell ref="FEO150:FET150"/>
    <mergeCell ref="FEU150:FEZ150"/>
    <mergeCell ref="FFA150:FFF150"/>
    <mergeCell ref="FFG150:FFL150"/>
    <mergeCell ref="FFM150:FFR150"/>
    <mergeCell ref="FBO150:FBT150"/>
    <mergeCell ref="FBU150:FBZ150"/>
    <mergeCell ref="FCA150:FCF150"/>
    <mergeCell ref="FCG150:FCL150"/>
    <mergeCell ref="FCM150:FCR150"/>
    <mergeCell ref="FCS150:FCX150"/>
    <mergeCell ref="FCY150:FDD150"/>
    <mergeCell ref="FDE150:FDJ150"/>
    <mergeCell ref="FDK150:FDP150"/>
    <mergeCell ref="FHU150:FHZ150"/>
    <mergeCell ref="FIA150:FIF150"/>
    <mergeCell ref="FIG150:FIL150"/>
    <mergeCell ref="FIM150:FIR150"/>
    <mergeCell ref="FIS150:FIX150"/>
    <mergeCell ref="FIY150:FJD150"/>
    <mergeCell ref="FJE150:FJJ150"/>
    <mergeCell ref="FJK150:FJP150"/>
    <mergeCell ref="FJQ150:FJV150"/>
    <mergeCell ref="FFS150:FFX150"/>
    <mergeCell ref="FFY150:FGD150"/>
    <mergeCell ref="FGE150:FGJ150"/>
    <mergeCell ref="FGK150:FGP150"/>
    <mergeCell ref="FGQ150:FGV150"/>
    <mergeCell ref="FGW150:FHB150"/>
    <mergeCell ref="FHC150:FHH150"/>
    <mergeCell ref="FHI150:FHN150"/>
    <mergeCell ref="FHO150:FHT150"/>
    <mergeCell ref="FLY150:FMD150"/>
    <mergeCell ref="FME150:FMJ150"/>
    <mergeCell ref="FMK150:FMP150"/>
    <mergeCell ref="FMQ150:FMV150"/>
    <mergeCell ref="FMW150:FNB150"/>
    <mergeCell ref="FNC150:FNH150"/>
    <mergeCell ref="FNI150:FNN150"/>
    <mergeCell ref="FNO150:FNT150"/>
    <mergeCell ref="FNU150:FNZ150"/>
    <mergeCell ref="FJW150:FKB150"/>
    <mergeCell ref="FKC150:FKH150"/>
    <mergeCell ref="FKI150:FKN150"/>
    <mergeCell ref="FKO150:FKT150"/>
    <mergeCell ref="FKU150:FKZ150"/>
    <mergeCell ref="FLA150:FLF150"/>
    <mergeCell ref="FLG150:FLL150"/>
    <mergeCell ref="FLM150:FLR150"/>
    <mergeCell ref="FLS150:FLX150"/>
    <mergeCell ref="FQC150:FQH150"/>
    <mergeCell ref="FQI150:FQN150"/>
    <mergeCell ref="FQO150:FQT150"/>
    <mergeCell ref="FQU150:FQZ150"/>
    <mergeCell ref="FRA150:FRF150"/>
    <mergeCell ref="FRG150:FRL150"/>
    <mergeCell ref="FRM150:FRR150"/>
    <mergeCell ref="FRS150:FRX150"/>
    <mergeCell ref="FRY150:FSD150"/>
    <mergeCell ref="FOA150:FOF150"/>
    <mergeCell ref="FOG150:FOL150"/>
    <mergeCell ref="FOM150:FOR150"/>
    <mergeCell ref="FOS150:FOX150"/>
    <mergeCell ref="FOY150:FPD150"/>
    <mergeCell ref="FPE150:FPJ150"/>
    <mergeCell ref="FPK150:FPP150"/>
    <mergeCell ref="FPQ150:FPV150"/>
    <mergeCell ref="FPW150:FQB150"/>
    <mergeCell ref="FUG150:FUL150"/>
    <mergeCell ref="FUM150:FUR150"/>
    <mergeCell ref="FUS150:FUX150"/>
    <mergeCell ref="FUY150:FVD150"/>
    <mergeCell ref="FVE150:FVJ150"/>
    <mergeCell ref="FVK150:FVP150"/>
    <mergeCell ref="FVQ150:FVV150"/>
    <mergeCell ref="FVW150:FWB150"/>
    <mergeCell ref="FWC150:FWH150"/>
    <mergeCell ref="FSE150:FSJ150"/>
    <mergeCell ref="FSK150:FSP150"/>
    <mergeCell ref="FSQ150:FSV150"/>
    <mergeCell ref="FSW150:FTB150"/>
    <mergeCell ref="FTC150:FTH150"/>
    <mergeCell ref="FTI150:FTN150"/>
    <mergeCell ref="FTO150:FTT150"/>
    <mergeCell ref="FTU150:FTZ150"/>
    <mergeCell ref="FUA150:FUF150"/>
    <mergeCell ref="FYK150:FYP150"/>
    <mergeCell ref="FYQ150:FYV150"/>
    <mergeCell ref="FYW150:FZB150"/>
    <mergeCell ref="FZC150:FZH150"/>
    <mergeCell ref="FZI150:FZN150"/>
    <mergeCell ref="FZO150:FZT150"/>
    <mergeCell ref="FZU150:FZZ150"/>
    <mergeCell ref="GAA150:GAF150"/>
    <mergeCell ref="GAG150:GAL150"/>
    <mergeCell ref="FWI150:FWN150"/>
    <mergeCell ref="FWO150:FWT150"/>
    <mergeCell ref="FWU150:FWZ150"/>
    <mergeCell ref="FXA150:FXF150"/>
    <mergeCell ref="FXG150:FXL150"/>
    <mergeCell ref="FXM150:FXR150"/>
    <mergeCell ref="FXS150:FXX150"/>
    <mergeCell ref="FXY150:FYD150"/>
    <mergeCell ref="FYE150:FYJ150"/>
    <mergeCell ref="GCO150:GCT150"/>
    <mergeCell ref="GCU150:GCZ150"/>
    <mergeCell ref="GDA150:GDF150"/>
    <mergeCell ref="GDG150:GDL150"/>
    <mergeCell ref="GDM150:GDR150"/>
    <mergeCell ref="GDS150:GDX150"/>
    <mergeCell ref="GDY150:GED150"/>
    <mergeCell ref="GEE150:GEJ150"/>
    <mergeCell ref="GEK150:GEP150"/>
    <mergeCell ref="GAM150:GAR150"/>
    <mergeCell ref="GAS150:GAX150"/>
    <mergeCell ref="GAY150:GBD150"/>
    <mergeCell ref="GBE150:GBJ150"/>
    <mergeCell ref="GBK150:GBP150"/>
    <mergeCell ref="GBQ150:GBV150"/>
    <mergeCell ref="GBW150:GCB150"/>
    <mergeCell ref="GCC150:GCH150"/>
    <mergeCell ref="GCI150:GCN150"/>
    <mergeCell ref="GGS150:GGX150"/>
    <mergeCell ref="GGY150:GHD150"/>
    <mergeCell ref="GHE150:GHJ150"/>
    <mergeCell ref="GHK150:GHP150"/>
    <mergeCell ref="GHQ150:GHV150"/>
    <mergeCell ref="GHW150:GIB150"/>
    <mergeCell ref="GIC150:GIH150"/>
    <mergeCell ref="GII150:GIN150"/>
    <mergeCell ref="GIO150:GIT150"/>
    <mergeCell ref="GEQ150:GEV150"/>
    <mergeCell ref="GEW150:GFB150"/>
    <mergeCell ref="GFC150:GFH150"/>
    <mergeCell ref="GFI150:GFN150"/>
    <mergeCell ref="GFO150:GFT150"/>
    <mergeCell ref="GFU150:GFZ150"/>
    <mergeCell ref="GGA150:GGF150"/>
    <mergeCell ref="GGG150:GGL150"/>
    <mergeCell ref="GGM150:GGR150"/>
    <mergeCell ref="GKW150:GLB150"/>
    <mergeCell ref="GLC150:GLH150"/>
    <mergeCell ref="GLI150:GLN150"/>
    <mergeCell ref="GLO150:GLT150"/>
    <mergeCell ref="GLU150:GLZ150"/>
    <mergeCell ref="GMA150:GMF150"/>
    <mergeCell ref="GMG150:GML150"/>
    <mergeCell ref="GMM150:GMR150"/>
    <mergeCell ref="GMS150:GMX150"/>
    <mergeCell ref="GIU150:GIZ150"/>
    <mergeCell ref="GJA150:GJF150"/>
    <mergeCell ref="GJG150:GJL150"/>
    <mergeCell ref="GJM150:GJR150"/>
    <mergeCell ref="GJS150:GJX150"/>
    <mergeCell ref="GJY150:GKD150"/>
    <mergeCell ref="GKE150:GKJ150"/>
    <mergeCell ref="GKK150:GKP150"/>
    <mergeCell ref="GKQ150:GKV150"/>
    <mergeCell ref="GPA150:GPF150"/>
    <mergeCell ref="GPG150:GPL150"/>
    <mergeCell ref="GPM150:GPR150"/>
    <mergeCell ref="GPS150:GPX150"/>
    <mergeCell ref="GPY150:GQD150"/>
    <mergeCell ref="GQE150:GQJ150"/>
    <mergeCell ref="GQK150:GQP150"/>
    <mergeCell ref="GQQ150:GQV150"/>
    <mergeCell ref="GQW150:GRB150"/>
    <mergeCell ref="GMY150:GND150"/>
    <mergeCell ref="GNE150:GNJ150"/>
    <mergeCell ref="GNK150:GNP150"/>
    <mergeCell ref="GNQ150:GNV150"/>
    <mergeCell ref="GNW150:GOB150"/>
    <mergeCell ref="GOC150:GOH150"/>
    <mergeCell ref="GOI150:GON150"/>
    <mergeCell ref="GOO150:GOT150"/>
    <mergeCell ref="GOU150:GOZ150"/>
    <mergeCell ref="GTE150:GTJ150"/>
    <mergeCell ref="GTK150:GTP150"/>
    <mergeCell ref="GTQ150:GTV150"/>
    <mergeCell ref="GTW150:GUB150"/>
    <mergeCell ref="GUC150:GUH150"/>
    <mergeCell ref="GUI150:GUN150"/>
    <mergeCell ref="GUO150:GUT150"/>
    <mergeCell ref="GUU150:GUZ150"/>
    <mergeCell ref="GVA150:GVF150"/>
    <mergeCell ref="GRC150:GRH150"/>
    <mergeCell ref="GRI150:GRN150"/>
    <mergeCell ref="GRO150:GRT150"/>
    <mergeCell ref="GRU150:GRZ150"/>
    <mergeCell ref="GSA150:GSF150"/>
    <mergeCell ref="GSG150:GSL150"/>
    <mergeCell ref="GSM150:GSR150"/>
    <mergeCell ref="GSS150:GSX150"/>
    <mergeCell ref="GSY150:GTD150"/>
    <mergeCell ref="GXI150:GXN150"/>
    <mergeCell ref="GXO150:GXT150"/>
    <mergeCell ref="GXU150:GXZ150"/>
    <mergeCell ref="GYA150:GYF150"/>
    <mergeCell ref="GYG150:GYL150"/>
    <mergeCell ref="GYM150:GYR150"/>
    <mergeCell ref="GYS150:GYX150"/>
    <mergeCell ref="GYY150:GZD150"/>
    <mergeCell ref="GZE150:GZJ150"/>
    <mergeCell ref="GVG150:GVL150"/>
    <mergeCell ref="GVM150:GVR150"/>
    <mergeCell ref="GVS150:GVX150"/>
    <mergeCell ref="GVY150:GWD150"/>
    <mergeCell ref="GWE150:GWJ150"/>
    <mergeCell ref="GWK150:GWP150"/>
    <mergeCell ref="GWQ150:GWV150"/>
    <mergeCell ref="GWW150:GXB150"/>
    <mergeCell ref="GXC150:GXH150"/>
    <mergeCell ref="HBM150:HBR150"/>
    <mergeCell ref="HBS150:HBX150"/>
    <mergeCell ref="HBY150:HCD150"/>
    <mergeCell ref="HCE150:HCJ150"/>
    <mergeCell ref="HCK150:HCP150"/>
    <mergeCell ref="HCQ150:HCV150"/>
    <mergeCell ref="HCW150:HDB150"/>
    <mergeCell ref="HDC150:HDH150"/>
    <mergeCell ref="HDI150:HDN150"/>
    <mergeCell ref="GZK150:GZP150"/>
    <mergeCell ref="GZQ150:GZV150"/>
    <mergeCell ref="GZW150:HAB150"/>
    <mergeCell ref="HAC150:HAH150"/>
    <mergeCell ref="HAI150:HAN150"/>
    <mergeCell ref="HAO150:HAT150"/>
    <mergeCell ref="HAU150:HAZ150"/>
    <mergeCell ref="HBA150:HBF150"/>
    <mergeCell ref="HBG150:HBL150"/>
    <mergeCell ref="HFQ150:HFV150"/>
    <mergeCell ref="HFW150:HGB150"/>
    <mergeCell ref="HGC150:HGH150"/>
    <mergeCell ref="HGI150:HGN150"/>
    <mergeCell ref="HGO150:HGT150"/>
    <mergeCell ref="HGU150:HGZ150"/>
    <mergeCell ref="HHA150:HHF150"/>
    <mergeCell ref="HHG150:HHL150"/>
    <mergeCell ref="HHM150:HHR150"/>
    <mergeCell ref="HDO150:HDT150"/>
    <mergeCell ref="HDU150:HDZ150"/>
    <mergeCell ref="HEA150:HEF150"/>
    <mergeCell ref="HEG150:HEL150"/>
    <mergeCell ref="HEM150:HER150"/>
    <mergeCell ref="HES150:HEX150"/>
    <mergeCell ref="HEY150:HFD150"/>
    <mergeCell ref="HFE150:HFJ150"/>
    <mergeCell ref="HFK150:HFP150"/>
    <mergeCell ref="HJU150:HJZ150"/>
    <mergeCell ref="HKA150:HKF150"/>
    <mergeCell ref="HKG150:HKL150"/>
    <mergeCell ref="HKM150:HKR150"/>
    <mergeCell ref="HKS150:HKX150"/>
    <mergeCell ref="HKY150:HLD150"/>
    <mergeCell ref="HLE150:HLJ150"/>
    <mergeCell ref="HLK150:HLP150"/>
    <mergeCell ref="HLQ150:HLV150"/>
    <mergeCell ref="HHS150:HHX150"/>
    <mergeCell ref="HHY150:HID150"/>
    <mergeCell ref="HIE150:HIJ150"/>
    <mergeCell ref="HIK150:HIP150"/>
    <mergeCell ref="HIQ150:HIV150"/>
    <mergeCell ref="HIW150:HJB150"/>
    <mergeCell ref="HJC150:HJH150"/>
    <mergeCell ref="HJI150:HJN150"/>
    <mergeCell ref="HJO150:HJT150"/>
    <mergeCell ref="HNY150:HOD150"/>
    <mergeCell ref="HOE150:HOJ150"/>
    <mergeCell ref="HOK150:HOP150"/>
    <mergeCell ref="HOQ150:HOV150"/>
    <mergeCell ref="HOW150:HPB150"/>
    <mergeCell ref="HPC150:HPH150"/>
    <mergeCell ref="HPI150:HPN150"/>
    <mergeCell ref="HPO150:HPT150"/>
    <mergeCell ref="HPU150:HPZ150"/>
    <mergeCell ref="HLW150:HMB150"/>
    <mergeCell ref="HMC150:HMH150"/>
    <mergeCell ref="HMI150:HMN150"/>
    <mergeCell ref="HMO150:HMT150"/>
    <mergeCell ref="HMU150:HMZ150"/>
    <mergeCell ref="HNA150:HNF150"/>
    <mergeCell ref="HNG150:HNL150"/>
    <mergeCell ref="HNM150:HNR150"/>
    <mergeCell ref="HNS150:HNX150"/>
    <mergeCell ref="HSC150:HSH150"/>
    <mergeCell ref="HSI150:HSN150"/>
    <mergeCell ref="HSO150:HST150"/>
    <mergeCell ref="HSU150:HSZ150"/>
    <mergeCell ref="HTA150:HTF150"/>
    <mergeCell ref="HTG150:HTL150"/>
    <mergeCell ref="HTM150:HTR150"/>
    <mergeCell ref="HTS150:HTX150"/>
    <mergeCell ref="HTY150:HUD150"/>
    <mergeCell ref="HQA150:HQF150"/>
    <mergeCell ref="HQG150:HQL150"/>
    <mergeCell ref="HQM150:HQR150"/>
    <mergeCell ref="HQS150:HQX150"/>
    <mergeCell ref="HQY150:HRD150"/>
    <mergeCell ref="HRE150:HRJ150"/>
    <mergeCell ref="HRK150:HRP150"/>
    <mergeCell ref="HRQ150:HRV150"/>
    <mergeCell ref="HRW150:HSB150"/>
    <mergeCell ref="HWG150:HWL150"/>
    <mergeCell ref="HWM150:HWR150"/>
    <mergeCell ref="HWS150:HWX150"/>
    <mergeCell ref="HWY150:HXD150"/>
    <mergeCell ref="HXE150:HXJ150"/>
    <mergeCell ref="HXK150:HXP150"/>
    <mergeCell ref="HXQ150:HXV150"/>
    <mergeCell ref="HXW150:HYB150"/>
    <mergeCell ref="HYC150:HYH150"/>
    <mergeCell ref="HUE150:HUJ150"/>
    <mergeCell ref="HUK150:HUP150"/>
    <mergeCell ref="HUQ150:HUV150"/>
    <mergeCell ref="HUW150:HVB150"/>
    <mergeCell ref="HVC150:HVH150"/>
    <mergeCell ref="HVI150:HVN150"/>
    <mergeCell ref="HVO150:HVT150"/>
    <mergeCell ref="HVU150:HVZ150"/>
    <mergeCell ref="HWA150:HWF150"/>
    <mergeCell ref="IAK150:IAP150"/>
    <mergeCell ref="IAQ150:IAV150"/>
    <mergeCell ref="IAW150:IBB150"/>
    <mergeCell ref="IBC150:IBH150"/>
    <mergeCell ref="IBI150:IBN150"/>
    <mergeCell ref="IBO150:IBT150"/>
    <mergeCell ref="IBU150:IBZ150"/>
    <mergeCell ref="ICA150:ICF150"/>
    <mergeCell ref="ICG150:ICL150"/>
    <mergeCell ref="HYI150:HYN150"/>
    <mergeCell ref="HYO150:HYT150"/>
    <mergeCell ref="HYU150:HYZ150"/>
    <mergeCell ref="HZA150:HZF150"/>
    <mergeCell ref="HZG150:HZL150"/>
    <mergeCell ref="HZM150:HZR150"/>
    <mergeCell ref="HZS150:HZX150"/>
    <mergeCell ref="HZY150:IAD150"/>
    <mergeCell ref="IAE150:IAJ150"/>
    <mergeCell ref="IEO150:IET150"/>
    <mergeCell ref="IEU150:IEZ150"/>
    <mergeCell ref="IFA150:IFF150"/>
    <mergeCell ref="IFG150:IFL150"/>
    <mergeCell ref="IFM150:IFR150"/>
    <mergeCell ref="IFS150:IFX150"/>
    <mergeCell ref="IFY150:IGD150"/>
    <mergeCell ref="IGE150:IGJ150"/>
    <mergeCell ref="IGK150:IGP150"/>
    <mergeCell ref="ICM150:ICR150"/>
    <mergeCell ref="ICS150:ICX150"/>
    <mergeCell ref="ICY150:IDD150"/>
    <mergeCell ref="IDE150:IDJ150"/>
    <mergeCell ref="IDK150:IDP150"/>
    <mergeCell ref="IDQ150:IDV150"/>
    <mergeCell ref="IDW150:IEB150"/>
    <mergeCell ref="IEC150:IEH150"/>
    <mergeCell ref="IEI150:IEN150"/>
    <mergeCell ref="IIS150:IIX150"/>
    <mergeCell ref="IIY150:IJD150"/>
    <mergeCell ref="IJE150:IJJ150"/>
    <mergeCell ref="IJK150:IJP150"/>
    <mergeCell ref="IJQ150:IJV150"/>
    <mergeCell ref="IJW150:IKB150"/>
    <mergeCell ref="IKC150:IKH150"/>
    <mergeCell ref="IKI150:IKN150"/>
    <mergeCell ref="IKO150:IKT150"/>
    <mergeCell ref="IGQ150:IGV150"/>
    <mergeCell ref="IGW150:IHB150"/>
    <mergeCell ref="IHC150:IHH150"/>
    <mergeCell ref="IHI150:IHN150"/>
    <mergeCell ref="IHO150:IHT150"/>
    <mergeCell ref="IHU150:IHZ150"/>
    <mergeCell ref="IIA150:IIF150"/>
    <mergeCell ref="IIG150:IIL150"/>
    <mergeCell ref="IIM150:IIR150"/>
    <mergeCell ref="IMW150:INB150"/>
    <mergeCell ref="INC150:INH150"/>
    <mergeCell ref="INI150:INN150"/>
    <mergeCell ref="INO150:INT150"/>
    <mergeCell ref="INU150:INZ150"/>
    <mergeCell ref="IOA150:IOF150"/>
    <mergeCell ref="IOG150:IOL150"/>
    <mergeCell ref="IOM150:IOR150"/>
    <mergeCell ref="IOS150:IOX150"/>
    <mergeCell ref="IKU150:IKZ150"/>
    <mergeCell ref="ILA150:ILF150"/>
    <mergeCell ref="ILG150:ILL150"/>
    <mergeCell ref="ILM150:ILR150"/>
    <mergeCell ref="ILS150:ILX150"/>
    <mergeCell ref="ILY150:IMD150"/>
    <mergeCell ref="IME150:IMJ150"/>
    <mergeCell ref="IMK150:IMP150"/>
    <mergeCell ref="IMQ150:IMV150"/>
    <mergeCell ref="IRA150:IRF150"/>
    <mergeCell ref="IRG150:IRL150"/>
    <mergeCell ref="IRM150:IRR150"/>
    <mergeCell ref="IRS150:IRX150"/>
    <mergeCell ref="IRY150:ISD150"/>
    <mergeCell ref="ISE150:ISJ150"/>
    <mergeCell ref="ISK150:ISP150"/>
    <mergeCell ref="ISQ150:ISV150"/>
    <mergeCell ref="ISW150:ITB150"/>
    <mergeCell ref="IOY150:IPD150"/>
    <mergeCell ref="IPE150:IPJ150"/>
    <mergeCell ref="IPK150:IPP150"/>
    <mergeCell ref="IPQ150:IPV150"/>
    <mergeCell ref="IPW150:IQB150"/>
    <mergeCell ref="IQC150:IQH150"/>
    <mergeCell ref="IQI150:IQN150"/>
    <mergeCell ref="IQO150:IQT150"/>
    <mergeCell ref="IQU150:IQZ150"/>
    <mergeCell ref="IVE150:IVJ150"/>
    <mergeCell ref="IVK150:IVP150"/>
    <mergeCell ref="IVQ150:IVV150"/>
    <mergeCell ref="IVW150:IWB150"/>
    <mergeCell ref="IWC150:IWH150"/>
    <mergeCell ref="IWI150:IWN150"/>
    <mergeCell ref="IWO150:IWT150"/>
    <mergeCell ref="IWU150:IWZ150"/>
    <mergeCell ref="IXA150:IXF150"/>
    <mergeCell ref="ITC150:ITH150"/>
    <mergeCell ref="ITI150:ITN150"/>
    <mergeCell ref="ITO150:ITT150"/>
    <mergeCell ref="ITU150:ITZ150"/>
    <mergeCell ref="IUA150:IUF150"/>
    <mergeCell ref="IUG150:IUL150"/>
    <mergeCell ref="IUM150:IUR150"/>
    <mergeCell ref="IUS150:IUX150"/>
    <mergeCell ref="IUY150:IVD150"/>
    <mergeCell ref="IZI150:IZN150"/>
    <mergeCell ref="IZO150:IZT150"/>
    <mergeCell ref="IZU150:IZZ150"/>
    <mergeCell ref="JAA150:JAF150"/>
    <mergeCell ref="JAG150:JAL150"/>
    <mergeCell ref="JAM150:JAR150"/>
    <mergeCell ref="JAS150:JAX150"/>
    <mergeCell ref="JAY150:JBD150"/>
    <mergeCell ref="JBE150:JBJ150"/>
    <mergeCell ref="IXG150:IXL150"/>
    <mergeCell ref="IXM150:IXR150"/>
    <mergeCell ref="IXS150:IXX150"/>
    <mergeCell ref="IXY150:IYD150"/>
    <mergeCell ref="IYE150:IYJ150"/>
    <mergeCell ref="IYK150:IYP150"/>
    <mergeCell ref="IYQ150:IYV150"/>
    <mergeCell ref="IYW150:IZB150"/>
    <mergeCell ref="IZC150:IZH150"/>
    <mergeCell ref="JDM150:JDR150"/>
    <mergeCell ref="JDS150:JDX150"/>
    <mergeCell ref="JDY150:JED150"/>
    <mergeCell ref="JEE150:JEJ150"/>
    <mergeCell ref="JEK150:JEP150"/>
    <mergeCell ref="JEQ150:JEV150"/>
    <mergeCell ref="JEW150:JFB150"/>
    <mergeCell ref="JFC150:JFH150"/>
    <mergeCell ref="JFI150:JFN150"/>
    <mergeCell ref="JBK150:JBP150"/>
    <mergeCell ref="JBQ150:JBV150"/>
    <mergeCell ref="JBW150:JCB150"/>
    <mergeCell ref="JCC150:JCH150"/>
    <mergeCell ref="JCI150:JCN150"/>
    <mergeCell ref="JCO150:JCT150"/>
    <mergeCell ref="JCU150:JCZ150"/>
    <mergeCell ref="JDA150:JDF150"/>
    <mergeCell ref="JDG150:JDL150"/>
    <mergeCell ref="JHQ150:JHV150"/>
    <mergeCell ref="JHW150:JIB150"/>
    <mergeCell ref="JIC150:JIH150"/>
    <mergeCell ref="JII150:JIN150"/>
    <mergeCell ref="JIO150:JIT150"/>
    <mergeCell ref="JIU150:JIZ150"/>
    <mergeCell ref="JJA150:JJF150"/>
    <mergeCell ref="JJG150:JJL150"/>
    <mergeCell ref="JJM150:JJR150"/>
    <mergeCell ref="JFO150:JFT150"/>
    <mergeCell ref="JFU150:JFZ150"/>
    <mergeCell ref="JGA150:JGF150"/>
    <mergeCell ref="JGG150:JGL150"/>
    <mergeCell ref="JGM150:JGR150"/>
    <mergeCell ref="JGS150:JGX150"/>
    <mergeCell ref="JGY150:JHD150"/>
    <mergeCell ref="JHE150:JHJ150"/>
    <mergeCell ref="JHK150:JHP150"/>
    <mergeCell ref="JLU150:JLZ150"/>
    <mergeCell ref="JMA150:JMF150"/>
    <mergeCell ref="JMG150:JML150"/>
    <mergeCell ref="JMM150:JMR150"/>
    <mergeCell ref="JMS150:JMX150"/>
    <mergeCell ref="JMY150:JND150"/>
    <mergeCell ref="JNE150:JNJ150"/>
    <mergeCell ref="JNK150:JNP150"/>
    <mergeCell ref="JNQ150:JNV150"/>
    <mergeCell ref="JJS150:JJX150"/>
    <mergeCell ref="JJY150:JKD150"/>
    <mergeCell ref="JKE150:JKJ150"/>
    <mergeCell ref="JKK150:JKP150"/>
    <mergeCell ref="JKQ150:JKV150"/>
    <mergeCell ref="JKW150:JLB150"/>
    <mergeCell ref="JLC150:JLH150"/>
    <mergeCell ref="JLI150:JLN150"/>
    <mergeCell ref="JLO150:JLT150"/>
    <mergeCell ref="JPY150:JQD150"/>
    <mergeCell ref="JQE150:JQJ150"/>
    <mergeCell ref="JQK150:JQP150"/>
    <mergeCell ref="JQQ150:JQV150"/>
    <mergeCell ref="JQW150:JRB150"/>
    <mergeCell ref="JRC150:JRH150"/>
    <mergeCell ref="JRI150:JRN150"/>
    <mergeCell ref="JRO150:JRT150"/>
    <mergeCell ref="JRU150:JRZ150"/>
    <mergeCell ref="JNW150:JOB150"/>
    <mergeCell ref="JOC150:JOH150"/>
    <mergeCell ref="JOI150:JON150"/>
    <mergeCell ref="JOO150:JOT150"/>
    <mergeCell ref="JOU150:JOZ150"/>
    <mergeCell ref="JPA150:JPF150"/>
    <mergeCell ref="JPG150:JPL150"/>
    <mergeCell ref="JPM150:JPR150"/>
    <mergeCell ref="JPS150:JPX150"/>
    <mergeCell ref="JUC150:JUH150"/>
    <mergeCell ref="JUI150:JUN150"/>
    <mergeCell ref="JUO150:JUT150"/>
    <mergeCell ref="JUU150:JUZ150"/>
    <mergeCell ref="JVA150:JVF150"/>
    <mergeCell ref="JVG150:JVL150"/>
    <mergeCell ref="JVM150:JVR150"/>
    <mergeCell ref="JVS150:JVX150"/>
    <mergeCell ref="JVY150:JWD150"/>
    <mergeCell ref="JSA150:JSF150"/>
    <mergeCell ref="JSG150:JSL150"/>
    <mergeCell ref="JSM150:JSR150"/>
    <mergeCell ref="JSS150:JSX150"/>
    <mergeCell ref="JSY150:JTD150"/>
    <mergeCell ref="JTE150:JTJ150"/>
    <mergeCell ref="JTK150:JTP150"/>
    <mergeCell ref="JTQ150:JTV150"/>
    <mergeCell ref="JTW150:JUB150"/>
    <mergeCell ref="JYG150:JYL150"/>
    <mergeCell ref="JYM150:JYR150"/>
    <mergeCell ref="JYS150:JYX150"/>
    <mergeCell ref="JYY150:JZD150"/>
    <mergeCell ref="JZE150:JZJ150"/>
    <mergeCell ref="JZK150:JZP150"/>
    <mergeCell ref="JZQ150:JZV150"/>
    <mergeCell ref="JZW150:KAB150"/>
    <mergeCell ref="KAC150:KAH150"/>
    <mergeCell ref="JWE150:JWJ150"/>
    <mergeCell ref="JWK150:JWP150"/>
    <mergeCell ref="JWQ150:JWV150"/>
    <mergeCell ref="JWW150:JXB150"/>
    <mergeCell ref="JXC150:JXH150"/>
    <mergeCell ref="JXI150:JXN150"/>
    <mergeCell ref="JXO150:JXT150"/>
    <mergeCell ref="JXU150:JXZ150"/>
    <mergeCell ref="JYA150:JYF150"/>
    <mergeCell ref="KCK150:KCP150"/>
    <mergeCell ref="KCQ150:KCV150"/>
    <mergeCell ref="KCW150:KDB150"/>
    <mergeCell ref="KDC150:KDH150"/>
    <mergeCell ref="KDI150:KDN150"/>
    <mergeCell ref="KDO150:KDT150"/>
    <mergeCell ref="KDU150:KDZ150"/>
    <mergeCell ref="KEA150:KEF150"/>
    <mergeCell ref="KEG150:KEL150"/>
    <mergeCell ref="KAI150:KAN150"/>
    <mergeCell ref="KAO150:KAT150"/>
    <mergeCell ref="KAU150:KAZ150"/>
    <mergeCell ref="KBA150:KBF150"/>
    <mergeCell ref="KBG150:KBL150"/>
    <mergeCell ref="KBM150:KBR150"/>
    <mergeCell ref="KBS150:KBX150"/>
    <mergeCell ref="KBY150:KCD150"/>
    <mergeCell ref="KCE150:KCJ150"/>
    <mergeCell ref="KGO150:KGT150"/>
    <mergeCell ref="KGU150:KGZ150"/>
    <mergeCell ref="KHA150:KHF150"/>
    <mergeCell ref="KHG150:KHL150"/>
    <mergeCell ref="KHM150:KHR150"/>
    <mergeCell ref="KHS150:KHX150"/>
    <mergeCell ref="KHY150:KID150"/>
    <mergeCell ref="KIE150:KIJ150"/>
    <mergeCell ref="KIK150:KIP150"/>
    <mergeCell ref="KEM150:KER150"/>
    <mergeCell ref="KES150:KEX150"/>
    <mergeCell ref="KEY150:KFD150"/>
    <mergeCell ref="KFE150:KFJ150"/>
    <mergeCell ref="KFK150:KFP150"/>
    <mergeCell ref="KFQ150:KFV150"/>
    <mergeCell ref="KFW150:KGB150"/>
    <mergeCell ref="KGC150:KGH150"/>
    <mergeCell ref="KGI150:KGN150"/>
    <mergeCell ref="KKS150:KKX150"/>
    <mergeCell ref="KKY150:KLD150"/>
    <mergeCell ref="KLE150:KLJ150"/>
    <mergeCell ref="KLK150:KLP150"/>
    <mergeCell ref="KLQ150:KLV150"/>
    <mergeCell ref="KLW150:KMB150"/>
    <mergeCell ref="KMC150:KMH150"/>
    <mergeCell ref="KMI150:KMN150"/>
    <mergeCell ref="KMO150:KMT150"/>
    <mergeCell ref="KIQ150:KIV150"/>
    <mergeCell ref="KIW150:KJB150"/>
    <mergeCell ref="KJC150:KJH150"/>
    <mergeCell ref="KJI150:KJN150"/>
    <mergeCell ref="KJO150:KJT150"/>
    <mergeCell ref="KJU150:KJZ150"/>
    <mergeCell ref="KKA150:KKF150"/>
    <mergeCell ref="KKG150:KKL150"/>
    <mergeCell ref="KKM150:KKR150"/>
    <mergeCell ref="KOW150:KPB150"/>
    <mergeCell ref="KPC150:KPH150"/>
    <mergeCell ref="KPI150:KPN150"/>
    <mergeCell ref="KPO150:KPT150"/>
    <mergeCell ref="KPU150:KPZ150"/>
    <mergeCell ref="KQA150:KQF150"/>
    <mergeCell ref="KQG150:KQL150"/>
    <mergeCell ref="KQM150:KQR150"/>
    <mergeCell ref="KQS150:KQX150"/>
    <mergeCell ref="KMU150:KMZ150"/>
    <mergeCell ref="KNA150:KNF150"/>
    <mergeCell ref="KNG150:KNL150"/>
    <mergeCell ref="KNM150:KNR150"/>
    <mergeCell ref="KNS150:KNX150"/>
    <mergeCell ref="KNY150:KOD150"/>
    <mergeCell ref="KOE150:KOJ150"/>
    <mergeCell ref="KOK150:KOP150"/>
    <mergeCell ref="KOQ150:KOV150"/>
    <mergeCell ref="KTA150:KTF150"/>
    <mergeCell ref="KTG150:KTL150"/>
    <mergeCell ref="KTM150:KTR150"/>
    <mergeCell ref="KTS150:KTX150"/>
    <mergeCell ref="KTY150:KUD150"/>
    <mergeCell ref="KUE150:KUJ150"/>
    <mergeCell ref="KUK150:KUP150"/>
    <mergeCell ref="KUQ150:KUV150"/>
    <mergeCell ref="KUW150:KVB150"/>
    <mergeCell ref="KQY150:KRD150"/>
    <mergeCell ref="KRE150:KRJ150"/>
    <mergeCell ref="KRK150:KRP150"/>
    <mergeCell ref="KRQ150:KRV150"/>
    <mergeCell ref="KRW150:KSB150"/>
    <mergeCell ref="KSC150:KSH150"/>
    <mergeCell ref="KSI150:KSN150"/>
    <mergeCell ref="KSO150:KST150"/>
    <mergeCell ref="KSU150:KSZ150"/>
    <mergeCell ref="KXE150:KXJ150"/>
    <mergeCell ref="KXK150:KXP150"/>
    <mergeCell ref="KXQ150:KXV150"/>
    <mergeCell ref="KXW150:KYB150"/>
    <mergeCell ref="KYC150:KYH150"/>
    <mergeCell ref="KYI150:KYN150"/>
    <mergeCell ref="KYO150:KYT150"/>
    <mergeCell ref="KYU150:KYZ150"/>
    <mergeCell ref="KZA150:KZF150"/>
    <mergeCell ref="KVC150:KVH150"/>
    <mergeCell ref="KVI150:KVN150"/>
    <mergeCell ref="KVO150:KVT150"/>
    <mergeCell ref="KVU150:KVZ150"/>
    <mergeCell ref="KWA150:KWF150"/>
    <mergeCell ref="KWG150:KWL150"/>
    <mergeCell ref="KWM150:KWR150"/>
    <mergeCell ref="KWS150:KWX150"/>
    <mergeCell ref="KWY150:KXD150"/>
    <mergeCell ref="LBI150:LBN150"/>
    <mergeCell ref="LBO150:LBT150"/>
    <mergeCell ref="LBU150:LBZ150"/>
    <mergeCell ref="LCA150:LCF150"/>
    <mergeCell ref="LCG150:LCL150"/>
    <mergeCell ref="LCM150:LCR150"/>
    <mergeCell ref="LCS150:LCX150"/>
    <mergeCell ref="LCY150:LDD150"/>
    <mergeCell ref="LDE150:LDJ150"/>
    <mergeCell ref="KZG150:KZL150"/>
    <mergeCell ref="KZM150:KZR150"/>
    <mergeCell ref="KZS150:KZX150"/>
    <mergeCell ref="KZY150:LAD150"/>
    <mergeCell ref="LAE150:LAJ150"/>
    <mergeCell ref="LAK150:LAP150"/>
    <mergeCell ref="LAQ150:LAV150"/>
    <mergeCell ref="LAW150:LBB150"/>
    <mergeCell ref="LBC150:LBH150"/>
    <mergeCell ref="LFM150:LFR150"/>
    <mergeCell ref="LFS150:LFX150"/>
    <mergeCell ref="LFY150:LGD150"/>
    <mergeCell ref="LGE150:LGJ150"/>
    <mergeCell ref="LGK150:LGP150"/>
    <mergeCell ref="LGQ150:LGV150"/>
    <mergeCell ref="LGW150:LHB150"/>
    <mergeCell ref="LHC150:LHH150"/>
    <mergeCell ref="LHI150:LHN150"/>
    <mergeCell ref="LDK150:LDP150"/>
    <mergeCell ref="LDQ150:LDV150"/>
    <mergeCell ref="LDW150:LEB150"/>
    <mergeCell ref="LEC150:LEH150"/>
    <mergeCell ref="LEI150:LEN150"/>
    <mergeCell ref="LEO150:LET150"/>
    <mergeCell ref="LEU150:LEZ150"/>
    <mergeCell ref="LFA150:LFF150"/>
    <mergeCell ref="LFG150:LFL150"/>
    <mergeCell ref="LJQ150:LJV150"/>
    <mergeCell ref="LJW150:LKB150"/>
    <mergeCell ref="LKC150:LKH150"/>
    <mergeCell ref="LKI150:LKN150"/>
    <mergeCell ref="LKO150:LKT150"/>
    <mergeCell ref="LKU150:LKZ150"/>
    <mergeCell ref="LLA150:LLF150"/>
    <mergeCell ref="LLG150:LLL150"/>
    <mergeCell ref="LLM150:LLR150"/>
    <mergeCell ref="LHO150:LHT150"/>
    <mergeCell ref="LHU150:LHZ150"/>
    <mergeCell ref="LIA150:LIF150"/>
    <mergeCell ref="LIG150:LIL150"/>
    <mergeCell ref="LIM150:LIR150"/>
    <mergeCell ref="LIS150:LIX150"/>
    <mergeCell ref="LIY150:LJD150"/>
    <mergeCell ref="LJE150:LJJ150"/>
    <mergeCell ref="LJK150:LJP150"/>
    <mergeCell ref="LNU150:LNZ150"/>
    <mergeCell ref="LOA150:LOF150"/>
    <mergeCell ref="LOG150:LOL150"/>
    <mergeCell ref="LOM150:LOR150"/>
    <mergeCell ref="LOS150:LOX150"/>
    <mergeCell ref="LOY150:LPD150"/>
    <mergeCell ref="LPE150:LPJ150"/>
    <mergeCell ref="LPK150:LPP150"/>
    <mergeCell ref="LPQ150:LPV150"/>
    <mergeCell ref="LLS150:LLX150"/>
    <mergeCell ref="LLY150:LMD150"/>
    <mergeCell ref="LME150:LMJ150"/>
    <mergeCell ref="LMK150:LMP150"/>
    <mergeCell ref="LMQ150:LMV150"/>
    <mergeCell ref="LMW150:LNB150"/>
    <mergeCell ref="LNC150:LNH150"/>
    <mergeCell ref="LNI150:LNN150"/>
    <mergeCell ref="LNO150:LNT150"/>
    <mergeCell ref="LRY150:LSD150"/>
    <mergeCell ref="LSE150:LSJ150"/>
    <mergeCell ref="LSK150:LSP150"/>
    <mergeCell ref="LSQ150:LSV150"/>
    <mergeCell ref="LSW150:LTB150"/>
    <mergeCell ref="LTC150:LTH150"/>
    <mergeCell ref="LTI150:LTN150"/>
    <mergeCell ref="LTO150:LTT150"/>
    <mergeCell ref="LTU150:LTZ150"/>
    <mergeCell ref="LPW150:LQB150"/>
    <mergeCell ref="LQC150:LQH150"/>
    <mergeCell ref="LQI150:LQN150"/>
    <mergeCell ref="LQO150:LQT150"/>
    <mergeCell ref="LQU150:LQZ150"/>
    <mergeCell ref="LRA150:LRF150"/>
    <mergeCell ref="LRG150:LRL150"/>
    <mergeCell ref="LRM150:LRR150"/>
    <mergeCell ref="LRS150:LRX150"/>
    <mergeCell ref="LWC150:LWH150"/>
    <mergeCell ref="LWI150:LWN150"/>
    <mergeCell ref="LWO150:LWT150"/>
    <mergeCell ref="LWU150:LWZ150"/>
    <mergeCell ref="LXA150:LXF150"/>
    <mergeCell ref="LXG150:LXL150"/>
    <mergeCell ref="LXM150:LXR150"/>
    <mergeCell ref="LXS150:LXX150"/>
    <mergeCell ref="LXY150:LYD150"/>
    <mergeCell ref="LUA150:LUF150"/>
    <mergeCell ref="LUG150:LUL150"/>
    <mergeCell ref="LUM150:LUR150"/>
    <mergeCell ref="LUS150:LUX150"/>
    <mergeCell ref="LUY150:LVD150"/>
    <mergeCell ref="LVE150:LVJ150"/>
    <mergeCell ref="LVK150:LVP150"/>
    <mergeCell ref="LVQ150:LVV150"/>
    <mergeCell ref="LVW150:LWB150"/>
    <mergeCell ref="MAG150:MAL150"/>
    <mergeCell ref="MAM150:MAR150"/>
    <mergeCell ref="MAS150:MAX150"/>
    <mergeCell ref="MAY150:MBD150"/>
    <mergeCell ref="MBE150:MBJ150"/>
    <mergeCell ref="MBK150:MBP150"/>
    <mergeCell ref="MBQ150:MBV150"/>
    <mergeCell ref="MBW150:MCB150"/>
    <mergeCell ref="MCC150:MCH150"/>
    <mergeCell ref="LYE150:LYJ150"/>
    <mergeCell ref="LYK150:LYP150"/>
    <mergeCell ref="LYQ150:LYV150"/>
    <mergeCell ref="LYW150:LZB150"/>
    <mergeCell ref="LZC150:LZH150"/>
    <mergeCell ref="LZI150:LZN150"/>
    <mergeCell ref="LZO150:LZT150"/>
    <mergeCell ref="LZU150:LZZ150"/>
    <mergeCell ref="MAA150:MAF150"/>
    <mergeCell ref="MEK150:MEP150"/>
    <mergeCell ref="MEQ150:MEV150"/>
    <mergeCell ref="MEW150:MFB150"/>
    <mergeCell ref="MFC150:MFH150"/>
    <mergeCell ref="MFI150:MFN150"/>
    <mergeCell ref="MFO150:MFT150"/>
    <mergeCell ref="MFU150:MFZ150"/>
    <mergeCell ref="MGA150:MGF150"/>
    <mergeCell ref="MGG150:MGL150"/>
    <mergeCell ref="MCI150:MCN150"/>
    <mergeCell ref="MCO150:MCT150"/>
    <mergeCell ref="MCU150:MCZ150"/>
    <mergeCell ref="MDA150:MDF150"/>
    <mergeCell ref="MDG150:MDL150"/>
    <mergeCell ref="MDM150:MDR150"/>
    <mergeCell ref="MDS150:MDX150"/>
    <mergeCell ref="MDY150:MED150"/>
    <mergeCell ref="MEE150:MEJ150"/>
    <mergeCell ref="MIO150:MIT150"/>
    <mergeCell ref="MIU150:MIZ150"/>
    <mergeCell ref="MJA150:MJF150"/>
    <mergeCell ref="MJG150:MJL150"/>
    <mergeCell ref="MJM150:MJR150"/>
    <mergeCell ref="MJS150:MJX150"/>
    <mergeCell ref="MJY150:MKD150"/>
    <mergeCell ref="MKE150:MKJ150"/>
    <mergeCell ref="MKK150:MKP150"/>
    <mergeCell ref="MGM150:MGR150"/>
    <mergeCell ref="MGS150:MGX150"/>
    <mergeCell ref="MGY150:MHD150"/>
    <mergeCell ref="MHE150:MHJ150"/>
    <mergeCell ref="MHK150:MHP150"/>
    <mergeCell ref="MHQ150:MHV150"/>
    <mergeCell ref="MHW150:MIB150"/>
    <mergeCell ref="MIC150:MIH150"/>
    <mergeCell ref="MII150:MIN150"/>
    <mergeCell ref="MMS150:MMX150"/>
    <mergeCell ref="MMY150:MND150"/>
    <mergeCell ref="MNE150:MNJ150"/>
    <mergeCell ref="MNK150:MNP150"/>
    <mergeCell ref="MNQ150:MNV150"/>
    <mergeCell ref="MNW150:MOB150"/>
    <mergeCell ref="MOC150:MOH150"/>
    <mergeCell ref="MOI150:MON150"/>
    <mergeCell ref="MOO150:MOT150"/>
    <mergeCell ref="MKQ150:MKV150"/>
    <mergeCell ref="MKW150:MLB150"/>
    <mergeCell ref="MLC150:MLH150"/>
    <mergeCell ref="MLI150:MLN150"/>
    <mergeCell ref="MLO150:MLT150"/>
    <mergeCell ref="MLU150:MLZ150"/>
    <mergeCell ref="MMA150:MMF150"/>
    <mergeCell ref="MMG150:MML150"/>
    <mergeCell ref="MMM150:MMR150"/>
    <mergeCell ref="MQW150:MRB150"/>
    <mergeCell ref="MRC150:MRH150"/>
    <mergeCell ref="MRI150:MRN150"/>
    <mergeCell ref="MRO150:MRT150"/>
    <mergeCell ref="MRU150:MRZ150"/>
    <mergeCell ref="MSA150:MSF150"/>
    <mergeCell ref="MSG150:MSL150"/>
    <mergeCell ref="MSM150:MSR150"/>
    <mergeCell ref="MSS150:MSX150"/>
    <mergeCell ref="MOU150:MOZ150"/>
    <mergeCell ref="MPA150:MPF150"/>
    <mergeCell ref="MPG150:MPL150"/>
    <mergeCell ref="MPM150:MPR150"/>
    <mergeCell ref="MPS150:MPX150"/>
    <mergeCell ref="MPY150:MQD150"/>
    <mergeCell ref="MQE150:MQJ150"/>
    <mergeCell ref="MQK150:MQP150"/>
    <mergeCell ref="MQQ150:MQV150"/>
    <mergeCell ref="MVA150:MVF150"/>
    <mergeCell ref="MVG150:MVL150"/>
    <mergeCell ref="MVM150:MVR150"/>
    <mergeCell ref="MVS150:MVX150"/>
    <mergeCell ref="MVY150:MWD150"/>
    <mergeCell ref="MWE150:MWJ150"/>
    <mergeCell ref="MWK150:MWP150"/>
    <mergeCell ref="MWQ150:MWV150"/>
    <mergeCell ref="MWW150:MXB150"/>
    <mergeCell ref="MSY150:MTD150"/>
    <mergeCell ref="MTE150:MTJ150"/>
    <mergeCell ref="MTK150:MTP150"/>
    <mergeCell ref="MTQ150:MTV150"/>
    <mergeCell ref="MTW150:MUB150"/>
    <mergeCell ref="MUC150:MUH150"/>
    <mergeCell ref="MUI150:MUN150"/>
    <mergeCell ref="MUO150:MUT150"/>
    <mergeCell ref="MUU150:MUZ150"/>
    <mergeCell ref="MZE150:MZJ150"/>
    <mergeCell ref="MZK150:MZP150"/>
    <mergeCell ref="MZQ150:MZV150"/>
    <mergeCell ref="MZW150:NAB150"/>
    <mergeCell ref="NAC150:NAH150"/>
    <mergeCell ref="NAI150:NAN150"/>
    <mergeCell ref="NAO150:NAT150"/>
    <mergeCell ref="NAU150:NAZ150"/>
    <mergeCell ref="NBA150:NBF150"/>
    <mergeCell ref="MXC150:MXH150"/>
    <mergeCell ref="MXI150:MXN150"/>
    <mergeCell ref="MXO150:MXT150"/>
    <mergeCell ref="MXU150:MXZ150"/>
    <mergeCell ref="MYA150:MYF150"/>
    <mergeCell ref="MYG150:MYL150"/>
    <mergeCell ref="MYM150:MYR150"/>
    <mergeCell ref="MYS150:MYX150"/>
    <mergeCell ref="MYY150:MZD150"/>
    <mergeCell ref="NDI150:NDN150"/>
    <mergeCell ref="NDO150:NDT150"/>
    <mergeCell ref="NDU150:NDZ150"/>
    <mergeCell ref="NEA150:NEF150"/>
    <mergeCell ref="NEG150:NEL150"/>
    <mergeCell ref="NEM150:NER150"/>
    <mergeCell ref="NES150:NEX150"/>
    <mergeCell ref="NEY150:NFD150"/>
    <mergeCell ref="NFE150:NFJ150"/>
    <mergeCell ref="NBG150:NBL150"/>
    <mergeCell ref="NBM150:NBR150"/>
    <mergeCell ref="NBS150:NBX150"/>
    <mergeCell ref="NBY150:NCD150"/>
    <mergeCell ref="NCE150:NCJ150"/>
    <mergeCell ref="NCK150:NCP150"/>
    <mergeCell ref="NCQ150:NCV150"/>
    <mergeCell ref="NCW150:NDB150"/>
    <mergeCell ref="NDC150:NDH150"/>
    <mergeCell ref="NHM150:NHR150"/>
    <mergeCell ref="NHS150:NHX150"/>
    <mergeCell ref="NHY150:NID150"/>
    <mergeCell ref="NIE150:NIJ150"/>
    <mergeCell ref="NIK150:NIP150"/>
    <mergeCell ref="NIQ150:NIV150"/>
    <mergeCell ref="NIW150:NJB150"/>
    <mergeCell ref="NJC150:NJH150"/>
    <mergeCell ref="NJI150:NJN150"/>
    <mergeCell ref="NFK150:NFP150"/>
    <mergeCell ref="NFQ150:NFV150"/>
    <mergeCell ref="NFW150:NGB150"/>
    <mergeCell ref="NGC150:NGH150"/>
    <mergeCell ref="NGI150:NGN150"/>
    <mergeCell ref="NGO150:NGT150"/>
    <mergeCell ref="NGU150:NGZ150"/>
    <mergeCell ref="NHA150:NHF150"/>
    <mergeCell ref="NHG150:NHL150"/>
    <mergeCell ref="NLQ150:NLV150"/>
    <mergeCell ref="NLW150:NMB150"/>
    <mergeCell ref="NMC150:NMH150"/>
    <mergeCell ref="NMI150:NMN150"/>
    <mergeCell ref="NMO150:NMT150"/>
    <mergeCell ref="NMU150:NMZ150"/>
    <mergeCell ref="NNA150:NNF150"/>
    <mergeCell ref="NNG150:NNL150"/>
    <mergeCell ref="NNM150:NNR150"/>
    <mergeCell ref="NJO150:NJT150"/>
    <mergeCell ref="NJU150:NJZ150"/>
    <mergeCell ref="NKA150:NKF150"/>
    <mergeCell ref="NKG150:NKL150"/>
    <mergeCell ref="NKM150:NKR150"/>
    <mergeCell ref="NKS150:NKX150"/>
    <mergeCell ref="NKY150:NLD150"/>
    <mergeCell ref="NLE150:NLJ150"/>
    <mergeCell ref="NLK150:NLP150"/>
    <mergeCell ref="NPU150:NPZ150"/>
    <mergeCell ref="NQA150:NQF150"/>
    <mergeCell ref="NQG150:NQL150"/>
    <mergeCell ref="NQM150:NQR150"/>
    <mergeCell ref="NQS150:NQX150"/>
    <mergeCell ref="NQY150:NRD150"/>
    <mergeCell ref="NRE150:NRJ150"/>
    <mergeCell ref="NRK150:NRP150"/>
    <mergeCell ref="NRQ150:NRV150"/>
    <mergeCell ref="NNS150:NNX150"/>
    <mergeCell ref="NNY150:NOD150"/>
    <mergeCell ref="NOE150:NOJ150"/>
    <mergeCell ref="NOK150:NOP150"/>
    <mergeCell ref="NOQ150:NOV150"/>
    <mergeCell ref="NOW150:NPB150"/>
    <mergeCell ref="NPC150:NPH150"/>
    <mergeCell ref="NPI150:NPN150"/>
    <mergeCell ref="NPO150:NPT150"/>
    <mergeCell ref="NTY150:NUD150"/>
    <mergeCell ref="NUE150:NUJ150"/>
    <mergeCell ref="NUK150:NUP150"/>
    <mergeCell ref="NUQ150:NUV150"/>
    <mergeCell ref="NUW150:NVB150"/>
    <mergeCell ref="NVC150:NVH150"/>
    <mergeCell ref="NVI150:NVN150"/>
    <mergeCell ref="NVO150:NVT150"/>
    <mergeCell ref="NVU150:NVZ150"/>
    <mergeCell ref="NRW150:NSB150"/>
    <mergeCell ref="NSC150:NSH150"/>
    <mergeCell ref="NSI150:NSN150"/>
    <mergeCell ref="NSO150:NST150"/>
    <mergeCell ref="NSU150:NSZ150"/>
    <mergeCell ref="NTA150:NTF150"/>
    <mergeCell ref="NTG150:NTL150"/>
    <mergeCell ref="NTM150:NTR150"/>
    <mergeCell ref="NTS150:NTX150"/>
    <mergeCell ref="NYC150:NYH150"/>
    <mergeCell ref="NYI150:NYN150"/>
    <mergeCell ref="NYO150:NYT150"/>
    <mergeCell ref="NYU150:NYZ150"/>
    <mergeCell ref="NZA150:NZF150"/>
    <mergeCell ref="NZG150:NZL150"/>
    <mergeCell ref="NZM150:NZR150"/>
    <mergeCell ref="NZS150:NZX150"/>
    <mergeCell ref="NZY150:OAD150"/>
    <mergeCell ref="NWA150:NWF150"/>
    <mergeCell ref="NWG150:NWL150"/>
    <mergeCell ref="NWM150:NWR150"/>
    <mergeCell ref="NWS150:NWX150"/>
    <mergeCell ref="NWY150:NXD150"/>
    <mergeCell ref="NXE150:NXJ150"/>
    <mergeCell ref="NXK150:NXP150"/>
    <mergeCell ref="NXQ150:NXV150"/>
    <mergeCell ref="NXW150:NYB150"/>
    <mergeCell ref="OCG150:OCL150"/>
    <mergeCell ref="OCM150:OCR150"/>
    <mergeCell ref="OCS150:OCX150"/>
    <mergeCell ref="OCY150:ODD150"/>
    <mergeCell ref="ODE150:ODJ150"/>
    <mergeCell ref="ODK150:ODP150"/>
    <mergeCell ref="ODQ150:ODV150"/>
    <mergeCell ref="ODW150:OEB150"/>
    <mergeCell ref="OEC150:OEH150"/>
    <mergeCell ref="OAE150:OAJ150"/>
    <mergeCell ref="OAK150:OAP150"/>
    <mergeCell ref="OAQ150:OAV150"/>
    <mergeCell ref="OAW150:OBB150"/>
    <mergeCell ref="OBC150:OBH150"/>
    <mergeCell ref="OBI150:OBN150"/>
    <mergeCell ref="OBO150:OBT150"/>
    <mergeCell ref="OBU150:OBZ150"/>
    <mergeCell ref="OCA150:OCF150"/>
    <mergeCell ref="OGK150:OGP150"/>
    <mergeCell ref="OGQ150:OGV150"/>
    <mergeCell ref="OGW150:OHB150"/>
    <mergeCell ref="OHC150:OHH150"/>
    <mergeCell ref="OHI150:OHN150"/>
    <mergeCell ref="OHO150:OHT150"/>
    <mergeCell ref="OHU150:OHZ150"/>
    <mergeCell ref="OIA150:OIF150"/>
    <mergeCell ref="OIG150:OIL150"/>
    <mergeCell ref="OEI150:OEN150"/>
    <mergeCell ref="OEO150:OET150"/>
    <mergeCell ref="OEU150:OEZ150"/>
    <mergeCell ref="OFA150:OFF150"/>
    <mergeCell ref="OFG150:OFL150"/>
    <mergeCell ref="OFM150:OFR150"/>
    <mergeCell ref="OFS150:OFX150"/>
    <mergeCell ref="OFY150:OGD150"/>
    <mergeCell ref="OGE150:OGJ150"/>
    <mergeCell ref="OKO150:OKT150"/>
    <mergeCell ref="OKU150:OKZ150"/>
    <mergeCell ref="OLA150:OLF150"/>
    <mergeCell ref="OLG150:OLL150"/>
    <mergeCell ref="OLM150:OLR150"/>
    <mergeCell ref="OLS150:OLX150"/>
    <mergeCell ref="OLY150:OMD150"/>
    <mergeCell ref="OME150:OMJ150"/>
    <mergeCell ref="OMK150:OMP150"/>
    <mergeCell ref="OIM150:OIR150"/>
    <mergeCell ref="OIS150:OIX150"/>
    <mergeCell ref="OIY150:OJD150"/>
    <mergeCell ref="OJE150:OJJ150"/>
    <mergeCell ref="OJK150:OJP150"/>
    <mergeCell ref="OJQ150:OJV150"/>
    <mergeCell ref="OJW150:OKB150"/>
    <mergeCell ref="OKC150:OKH150"/>
    <mergeCell ref="OKI150:OKN150"/>
    <mergeCell ref="OOS150:OOX150"/>
    <mergeCell ref="OOY150:OPD150"/>
    <mergeCell ref="OPE150:OPJ150"/>
    <mergeCell ref="OPK150:OPP150"/>
    <mergeCell ref="OPQ150:OPV150"/>
    <mergeCell ref="OPW150:OQB150"/>
    <mergeCell ref="OQC150:OQH150"/>
    <mergeCell ref="OQI150:OQN150"/>
    <mergeCell ref="OQO150:OQT150"/>
    <mergeCell ref="OMQ150:OMV150"/>
    <mergeCell ref="OMW150:ONB150"/>
    <mergeCell ref="ONC150:ONH150"/>
    <mergeCell ref="ONI150:ONN150"/>
    <mergeCell ref="ONO150:ONT150"/>
    <mergeCell ref="ONU150:ONZ150"/>
    <mergeCell ref="OOA150:OOF150"/>
    <mergeCell ref="OOG150:OOL150"/>
    <mergeCell ref="OOM150:OOR150"/>
    <mergeCell ref="OSW150:OTB150"/>
    <mergeCell ref="OTC150:OTH150"/>
    <mergeCell ref="OTI150:OTN150"/>
    <mergeCell ref="OTO150:OTT150"/>
    <mergeCell ref="OTU150:OTZ150"/>
    <mergeCell ref="OUA150:OUF150"/>
    <mergeCell ref="OUG150:OUL150"/>
    <mergeCell ref="OUM150:OUR150"/>
    <mergeCell ref="OUS150:OUX150"/>
    <mergeCell ref="OQU150:OQZ150"/>
    <mergeCell ref="ORA150:ORF150"/>
    <mergeCell ref="ORG150:ORL150"/>
    <mergeCell ref="ORM150:ORR150"/>
    <mergeCell ref="ORS150:ORX150"/>
    <mergeCell ref="ORY150:OSD150"/>
    <mergeCell ref="OSE150:OSJ150"/>
    <mergeCell ref="OSK150:OSP150"/>
    <mergeCell ref="OSQ150:OSV150"/>
    <mergeCell ref="OXA150:OXF150"/>
    <mergeCell ref="OXG150:OXL150"/>
    <mergeCell ref="OXM150:OXR150"/>
    <mergeCell ref="OXS150:OXX150"/>
    <mergeCell ref="OXY150:OYD150"/>
    <mergeCell ref="OYE150:OYJ150"/>
    <mergeCell ref="OYK150:OYP150"/>
    <mergeCell ref="OYQ150:OYV150"/>
    <mergeCell ref="OYW150:OZB150"/>
    <mergeCell ref="OUY150:OVD150"/>
    <mergeCell ref="OVE150:OVJ150"/>
    <mergeCell ref="OVK150:OVP150"/>
    <mergeCell ref="OVQ150:OVV150"/>
    <mergeCell ref="OVW150:OWB150"/>
    <mergeCell ref="OWC150:OWH150"/>
    <mergeCell ref="OWI150:OWN150"/>
    <mergeCell ref="OWO150:OWT150"/>
    <mergeCell ref="OWU150:OWZ150"/>
    <mergeCell ref="PBE150:PBJ150"/>
    <mergeCell ref="PBK150:PBP150"/>
    <mergeCell ref="PBQ150:PBV150"/>
    <mergeCell ref="PBW150:PCB150"/>
    <mergeCell ref="PCC150:PCH150"/>
    <mergeCell ref="PCI150:PCN150"/>
    <mergeCell ref="PCO150:PCT150"/>
    <mergeCell ref="PCU150:PCZ150"/>
    <mergeCell ref="PDA150:PDF150"/>
    <mergeCell ref="OZC150:OZH150"/>
    <mergeCell ref="OZI150:OZN150"/>
    <mergeCell ref="OZO150:OZT150"/>
    <mergeCell ref="OZU150:OZZ150"/>
    <mergeCell ref="PAA150:PAF150"/>
    <mergeCell ref="PAG150:PAL150"/>
    <mergeCell ref="PAM150:PAR150"/>
    <mergeCell ref="PAS150:PAX150"/>
    <mergeCell ref="PAY150:PBD150"/>
    <mergeCell ref="PFI150:PFN150"/>
    <mergeCell ref="PFO150:PFT150"/>
    <mergeCell ref="PFU150:PFZ150"/>
    <mergeCell ref="PGA150:PGF150"/>
    <mergeCell ref="PGG150:PGL150"/>
    <mergeCell ref="PGM150:PGR150"/>
    <mergeCell ref="PGS150:PGX150"/>
    <mergeCell ref="PGY150:PHD150"/>
    <mergeCell ref="PHE150:PHJ150"/>
    <mergeCell ref="PDG150:PDL150"/>
    <mergeCell ref="PDM150:PDR150"/>
    <mergeCell ref="PDS150:PDX150"/>
    <mergeCell ref="PDY150:PED150"/>
    <mergeCell ref="PEE150:PEJ150"/>
    <mergeCell ref="PEK150:PEP150"/>
    <mergeCell ref="PEQ150:PEV150"/>
    <mergeCell ref="PEW150:PFB150"/>
    <mergeCell ref="PFC150:PFH150"/>
    <mergeCell ref="PJM150:PJR150"/>
    <mergeCell ref="PJS150:PJX150"/>
    <mergeCell ref="PJY150:PKD150"/>
    <mergeCell ref="PKE150:PKJ150"/>
    <mergeCell ref="PKK150:PKP150"/>
    <mergeCell ref="PKQ150:PKV150"/>
    <mergeCell ref="PKW150:PLB150"/>
    <mergeCell ref="PLC150:PLH150"/>
    <mergeCell ref="PLI150:PLN150"/>
    <mergeCell ref="PHK150:PHP150"/>
    <mergeCell ref="PHQ150:PHV150"/>
    <mergeCell ref="PHW150:PIB150"/>
    <mergeCell ref="PIC150:PIH150"/>
    <mergeCell ref="PII150:PIN150"/>
    <mergeCell ref="PIO150:PIT150"/>
    <mergeCell ref="PIU150:PIZ150"/>
    <mergeCell ref="PJA150:PJF150"/>
    <mergeCell ref="PJG150:PJL150"/>
    <mergeCell ref="PNQ150:PNV150"/>
    <mergeCell ref="PNW150:POB150"/>
    <mergeCell ref="POC150:POH150"/>
    <mergeCell ref="POI150:PON150"/>
    <mergeCell ref="POO150:POT150"/>
    <mergeCell ref="POU150:POZ150"/>
    <mergeCell ref="PPA150:PPF150"/>
    <mergeCell ref="PPG150:PPL150"/>
    <mergeCell ref="PPM150:PPR150"/>
    <mergeCell ref="PLO150:PLT150"/>
    <mergeCell ref="PLU150:PLZ150"/>
    <mergeCell ref="PMA150:PMF150"/>
    <mergeCell ref="PMG150:PML150"/>
    <mergeCell ref="PMM150:PMR150"/>
    <mergeCell ref="PMS150:PMX150"/>
    <mergeCell ref="PMY150:PND150"/>
    <mergeCell ref="PNE150:PNJ150"/>
    <mergeCell ref="PNK150:PNP150"/>
    <mergeCell ref="PRU150:PRZ150"/>
    <mergeCell ref="PSA150:PSF150"/>
    <mergeCell ref="PSG150:PSL150"/>
    <mergeCell ref="PSM150:PSR150"/>
    <mergeCell ref="PSS150:PSX150"/>
    <mergeCell ref="PSY150:PTD150"/>
    <mergeCell ref="PTE150:PTJ150"/>
    <mergeCell ref="PTK150:PTP150"/>
    <mergeCell ref="PTQ150:PTV150"/>
    <mergeCell ref="PPS150:PPX150"/>
    <mergeCell ref="PPY150:PQD150"/>
    <mergeCell ref="PQE150:PQJ150"/>
    <mergeCell ref="PQK150:PQP150"/>
    <mergeCell ref="PQQ150:PQV150"/>
    <mergeCell ref="PQW150:PRB150"/>
    <mergeCell ref="PRC150:PRH150"/>
    <mergeCell ref="PRI150:PRN150"/>
    <mergeCell ref="PRO150:PRT150"/>
    <mergeCell ref="PVY150:PWD150"/>
    <mergeCell ref="PWE150:PWJ150"/>
    <mergeCell ref="PWK150:PWP150"/>
    <mergeCell ref="PWQ150:PWV150"/>
    <mergeCell ref="PWW150:PXB150"/>
    <mergeCell ref="PXC150:PXH150"/>
    <mergeCell ref="PXI150:PXN150"/>
    <mergeCell ref="PXO150:PXT150"/>
    <mergeCell ref="PXU150:PXZ150"/>
    <mergeCell ref="PTW150:PUB150"/>
    <mergeCell ref="PUC150:PUH150"/>
    <mergeCell ref="PUI150:PUN150"/>
    <mergeCell ref="PUO150:PUT150"/>
    <mergeCell ref="PUU150:PUZ150"/>
    <mergeCell ref="PVA150:PVF150"/>
    <mergeCell ref="PVG150:PVL150"/>
    <mergeCell ref="PVM150:PVR150"/>
    <mergeCell ref="PVS150:PVX150"/>
    <mergeCell ref="QAC150:QAH150"/>
    <mergeCell ref="QAI150:QAN150"/>
    <mergeCell ref="QAO150:QAT150"/>
    <mergeCell ref="QAU150:QAZ150"/>
    <mergeCell ref="QBA150:QBF150"/>
    <mergeCell ref="QBG150:QBL150"/>
    <mergeCell ref="QBM150:QBR150"/>
    <mergeCell ref="QBS150:QBX150"/>
    <mergeCell ref="QBY150:QCD150"/>
    <mergeCell ref="PYA150:PYF150"/>
    <mergeCell ref="PYG150:PYL150"/>
    <mergeCell ref="PYM150:PYR150"/>
    <mergeCell ref="PYS150:PYX150"/>
    <mergeCell ref="PYY150:PZD150"/>
    <mergeCell ref="PZE150:PZJ150"/>
    <mergeCell ref="PZK150:PZP150"/>
    <mergeCell ref="PZQ150:PZV150"/>
    <mergeCell ref="PZW150:QAB150"/>
    <mergeCell ref="QEG150:QEL150"/>
    <mergeCell ref="QEM150:QER150"/>
    <mergeCell ref="QES150:QEX150"/>
    <mergeCell ref="QEY150:QFD150"/>
    <mergeCell ref="QFE150:QFJ150"/>
    <mergeCell ref="QFK150:QFP150"/>
    <mergeCell ref="QFQ150:QFV150"/>
    <mergeCell ref="QFW150:QGB150"/>
    <mergeCell ref="QGC150:QGH150"/>
    <mergeCell ref="QCE150:QCJ150"/>
    <mergeCell ref="QCK150:QCP150"/>
    <mergeCell ref="QCQ150:QCV150"/>
    <mergeCell ref="QCW150:QDB150"/>
    <mergeCell ref="QDC150:QDH150"/>
    <mergeCell ref="QDI150:QDN150"/>
    <mergeCell ref="QDO150:QDT150"/>
    <mergeCell ref="QDU150:QDZ150"/>
    <mergeCell ref="QEA150:QEF150"/>
    <mergeCell ref="QIK150:QIP150"/>
    <mergeCell ref="QIQ150:QIV150"/>
    <mergeCell ref="QIW150:QJB150"/>
    <mergeCell ref="QJC150:QJH150"/>
    <mergeCell ref="QJI150:QJN150"/>
    <mergeCell ref="QJO150:QJT150"/>
    <mergeCell ref="QJU150:QJZ150"/>
    <mergeCell ref="QKA150:QKF150"/>
    <mergeCell ref="QKG150:QKL150"/>
    <mergeCell ref="QGI150:QGN150"/>
    <mergeCell ref="QGO150:QGT150"/>
    <mergeCell ref="QGU150:QGZ150"/>
    <mergeCell ref="QHA150:QHF150"/>
    <mergeCell ref="QHG150:QHL150"/>
    <mergeCell ref="QHM150:QHR150"/>
    <mergeCell ref="QHS150:QHX150"/>
    <mergeCell ref="QHY150:QID150"/>
    <mergeCell ref="QIE150:QIJ150"/>
    <mergeCell ref="QMO150:QMT150"/>
    <mergeCell ref="QMU150:QMZ150"/>
    <mergeCell ref="QNA150:QNF150"/>
    <mergeCell ref="QNG150:QNL150"/>
    <mergeCell ref="QNM150:QNR150"/>
    <mergeCell ref="QNS150:QNX150"/>
    <mergeCell ref="QNY150:QOD150"/>
    <mergeCell ref="QOE150:QOJ150"/>
    <mergeCell ref="QOK150:QOP150"/>
    <mergeCell ref="QKM150:QKR150"/>
    <mergeCell ref="QKS150:QKX150"/>
    <mergeCell ref="QKY150:QLD150"/>
    <mergeCell ref="QLE150:QLJ150"/>
    <mergeCell ref="QLK150:QLP150"/>
    <mergeCell ref="QLQ150:QLV150"/>
    <mergeCell ref="QLW150:QMB150"/>
    <mergeCell ref="QMC150:QMH150"/>
    <mergeCell ref="QMI150:QMN150"/>
    <mergeCell ref="QQS150:QQX150"/>
    <mergeCell ref="QQY150:QRD150"/>
    <mergeCell ref="QRE150:QRJ150"/>
    <mergeCell ref="QRK150:QRP150"/>
    <mergeCell ref="QRQ150:QRV150"/>
    <mergeCell ref="QRW150:QSB150"/>
    <mergeCell ref="QSC150:QSH150"/>
    <mergeCell ref="QSI150:QSN150"/>
    <mergeCell ref="QSO150:QST150"/>
    <mergeCell ref="QOQ150:QOV150"/>
    <mergeCell ref="QOW150:QPB150"/>
    <mergeCell ref="QPC150:QPH150"/>
    <mergeCell ref="QPI150:QPN150"/>
    <mergeCell ref="QPO150:QPT150"/>
    <mergeCell ref="QPU150:QPZ150"/>
    <mergeCell ref="QQA150:QQF150"/>
    <mergeCell ref="QQG150:QQL150"/>
    <mergeCell ref="QQM150:QQR150"/>
    <mergeCell ref="QUW150:QVB150"/>
    <mergeCell ref="QVC150:QVH150"/>
    <mergeCell ref="QVI150:QVN150"/>
    <mergeCell ref="QVO150:QVT150"/>
    <mergeCell ref="QVU150:QVZ150"/>
    <mergeCell ref="QWA150:QWF150"/>
    <mergeCell ref="QWG150:QWL150"/>
    <mergeCell ref="QWM150:QWR150"/>
    <mergeCell ref="QWS150:QWX150"/>
    <mergeCell ref="QSU150:QSZ150"/>
    <mergeCell ref="QTA150:QTF150"/>
    <mergeCell ref="QTG150:QTL150"/>
    <mergeCell ref="QTM150:QTR150"/>
    <mergeCell ref="QTS150:QTX150"/>
    <mergeCell ref="QTY150:QUD150"/>
    <mergeCell ref="QUE150:QUJ150"/>
    <mergeCell ref="QUK150:QUP150"/>
    <mergeCell ref="QUQ150:QUV150"/>
    <mergeCell ref="QZA150:QZF150"/>
    <mergeCell ref="QZG150:QZL150"/>
    <mergeCell ref="QZM150:QZR150"/>
    <mergeCell ref="QZS150:QZX150"/>
    <mergeCell ref="QZY150:RAD150"/>
    <mergeCell ref="RAE150:RAJ150"/>
    <mergeCell ref="RAK150:RAP150"/>
    <mergeCell ref="RAQ150:RAV150"/>
    <mergeCell ref="RAW150:RBB150"/>
    <mergeCell ref="QWY150:QXD150"/>
    <mergeCell ref="QXE150:QXJ150"/>
    <mergeCell ref="QXK150:QXP150"/>
    <mergeCell ref="QXQ150:QXV150"/>
    <mergeCell ref="QXW150:QYB150"/>
    <mergeCell ref="QYC150:QYH150"/>
    <mergeCell ref="QYI150:QYN150"/>
    <mergeCell ref="QYO150:QYT150"/>
    <mergeCell ref="QYU150:QYZ150"/>
    <mergeCell ref="RDE150:RDJ150"/>
    <mergeCell ref="RDK150:RDP150"/>
    <mergeCell ref="RDQ150:RDV150"/>
    <mergeCell ref="RDW150:REB150"/>
    <mergeCell ref="REC150:REH150"/>
    <mergeCell ref="REI150:REN150"/>
    <mergeCell ref="REO150:RET150"/>
    <mergeCell ref="REU150:REZ150"/>
    <mergeCell ref="RFA150:RFF150"/>
    <mergeCell ref="RBC150:RBH150"/>
    <mergeCell ref="RBI150:RBN150"/>
    <mergeCell ref="RBO150:RBT150"/>
    <mergeCell ref="RBU150:RBZ150"/>
    <mergeCell ref="RCA150:RCF150"/>
    <mergeCell ref="RCG150:RCL150"/>
    <mergeCell ref="RCM150:RCR150"/>
    <mergeCell ref="RCS150:RCX150"/>
    <mergeCell ref="RCY150:RDD150"/>
    <mergeCell ref="RHI150:RHN150"/>
    <mergeCell ref="RHO150:RHT150"/>
    <mergeCell ref="RHU150:RHZ150"/>
    <mergeCell ref="RIA150:RIF150"/>
    <mergeCell ref="RIG150:RIL150"/>
    <mergeCell ref="RIM150:RIR150"/>
    <mergeCell ref="RIS150:RIX150"/>
    <mergeCell ref="RIY150:RJD150"/>
    <mergeCell ref="RJE150:RJJ150"/>
    <mergeCell ref="RFG150:RFL150"/>
    <mergeCell ref="RFM150:RFR150"/>
    <mergeCell ref="RFS150:RFX150"/>
    <mergeCell ref="RFY150:RGD150"/>
    <mergeCell ref="RGE150:RGJ150"/>
    <mergeCell ref="RGK150:RGP150"/>
    <mergeCell ref="RGQ150:RGV150"/>
    <mergeCell ref="RGW150:RHB150"/>
    <mergeCell ref="RHC150:RHH150"/>
    <mergeCell ref="RLM150:RLR150"/>
    <mergeCell ref="RLS150:RLX150"/>
    <mergeCell ref="RLY150:RMD150"/>
    <mergeCell ref="RME150:RMJ150"/>
    <mergeCell ref="RMK150:RMP150"/>
    <mergeCell ref="RMQ150:RMV150"/>
    <mergeCell ref="RMW150:RNB150"/>
    <mergeCell ref="RNC150:RNH150"/>
    <mergeCell ref="RNI150:RNN150"/>
    <mergeCell ref="RJK150:RJP150"/>
    <mergeCell ref="RJQ150:RJV150"/>
    <mergeCell ref="RJW150:RKB150"/>
    <mergeCell ref="RKC150:RKH150"/>
    <mergeCell ref="RKI150:RKN150"/>
    <mergeCell ref="RKO150:RKT150"/>
    <mergeCell ref="RKU150:RKZ150"/>
    <mergeCell ref="RLA150:RLF150"/>
    <mergeCell ref="RLG150:RLL150"/>
    <mergeCell ref="RPQ150:RPV150"/>
    <mergeCell ref="RPW150:RQB150"/>
    <mergeCell ref="RQC150:RQH150"/>
    <mergeCell ref="RQI150:RQN150"/>
    <mergeCell ref="RQO150:RQT150"/>
    <mergeCell ref="RQU150:RQZ150"/>
    <mergeCell ref="RRA150:RRF150"/>
    <mergeCell ref="RRG150:RRL150"/>
    <mergeCell ref="RRM150:RRR150"/>
    <mergeCell ref="RNO150:RNT150"/>
    <mergeCell ref="RNU150:RNZ150"/>
    <mergeCell ref="ROA150:ROF150"/>
    <mergeCell ref="ROG150:ROL150"/>
    <mergeCell ref="ROM150:ROR150"/>
    <mergeCell ref="ROS150:ROX150"/>
    <mergeCell ref="ROY150:RPD150"/>
    <mergeCell ref="RPE150:RPJ150"/>
    <mergeCell ref="RPK150:RPP150"/>
    <mergeCell ref="RTU150:RTZ150"/>
    <mergeCell ref="RUA150:RUF150"/>
    <mergeCell ref="RUG150:RUL150"/>
    <mergeCell ref="RUM150:RUR150"/>
    <mergeCell ref="RUS150:RUX150"/>
    <mergeCell ref="RUY150:RVD150"/>
    <mergeCell ref="RVE150:RVJ150"/>
    <mergeCell ref="RVK150:RVP150"/>
    <mergeCell ref="RVQ150:RVV150"/>
    <mergeCell ref="RRS150:RRX150"/>
    <mergeCell ref="RRY150:RSD150"/>
    <mergeCell ref="RSE150:RSJ150"/>
    <mergeCell ref="RSK150:RSP150"/>
    <mergeCell ref="RSQ150:RSV150"/>
    <mergeCell ref="RSW150:RTB150"/>
    <mergeCell ref="RTC150:RTH150"/>
    <mergeCell ref="RTI150:RTN150"/>
    <mergeCell ref="RTO150:RTT150"/>
    <mergeCell ref="RXY150:RYD150"/>
    <mergeCell ref="RYE150:RYJ150"/>
    <mergeCell ref="RYK150:RYP150"/>
    <mergeCell ref="RYQ150:RYV150"/>
    <mergeCell ref="RYW150:RZB150"/>
    <mergeCell ref="RZC150:RZH150"/>
    <mergeCell ref="RZI150:RZN150"/>
    <mergeCell ref="RZO150:RZT150"/>
    <mergeCell ref="RZU150:RZZ150"/>
    <mergeCell ref="RVW150:RWB150"/>
    <mergeCell ref="RWC150:RWH150"/>
    <mergeCell ref="RWI150:RWN150"/>
    <mergeCell ref="RWO150:RWT150"/>
    <mergeCell ref="RWU150:RWZ150"/>
    <mergeCell ref="RXA150:RXF150"/>
    <mergeCell ref="RXG150:RXL150"/>
    <mergeCell ref="RXM150:RXR150"/>
    <mergeCell ref="RXS150:RXX150"/>
    <mergeCell ref="SCC150:SCH150"/>
    <mergeCell ref="SCI150:SCN150"/>
    <mergeCell ref="SCO150:SCT150"/>
    <mergeCell ref="SCU150:SCZ150"/>
    <mergeCell ref="SDA150:SDF150"/>
    <mergeCell ref="SDG150:SDL150"/>
    <mergeCell ref="SDM150:SDR150"/>
    <mergeCell ref="SDS150:SDX150"/>
    <mergeCell ref="SDY150:SED150"/>
    <mergeCell ref="SAA150:SAF150"/>
    <mergeCell ref="SAG150:SAL150"/>
    <mergeCell ref="SAM150:SAR150"/>
    <mergeCell ref="SAS150:SAX150"/>
    <mergeCell ref="SAY150:SBD150"/>
    <mergeCell ref="SBE150:SBJ150"/>
    <mergeCell ref="SBK150:SBP150"/>
    <mergeCell ref="SBQ150:SBV150"/>
    <mergeCell ref="SBW150:SCB150"/>
    <mergeCell ref="SGG150:SGL150"/>
    <mergeCell ref="SGM150:SGR150"/>
    <mergeCell ref="SGS150:SGX150"/>
    <mergeCell ref="SGY150:SHD150"/>
    <mergeCell ref="SHE150:SHJ150"/>
    <mergeCell ref="SHK150:SHP150"/>
    <mergeCell ref="SHQ150:SHV150"/>
    <mergeCell ref="SHW150:SIB150"/>
    <mergeCell ref="SIC150:SIH150"/>
    <mergeCell ref="SEE150:SEJ150"/>
    <mergeCell ref="SEK150:SEP150"/>
    <mergeCell ref="SEQ150:SEV150"/>
    <mergeCell ref="SEW150:SFB150"/>
    <mergeCell ref="SFC150:SFH150"/>
    <mergeCell ref="SFI150:SFN150"/>
    <mergeCell ref="SFO150:SFT150"/>
    <mergeCell ref="SFU150:SFZ150"/>
    <mergeCell ref="SGA150:SGF150"/>
    <mergeCell ref="SKK150:SKP150"/>
    <mergeCell ref="SKQ150:SKV150"/>
    <mergeCell ref="SKW150:SLB150"/>
    <mergeCell ref="SLC150:SLH150"/>
    <mergeCell ref="SLI150:SLN150"/>
    <mergeCell ref="SLO150:SLT150"/>
    <mergeCell ref="SLU150:SLZ150"/>
    <mergeCell ref="SMA150:SMF150"/>
    <mergeCell ref="SMG150:SML150"/>
    <mergeCell ref="SII150:SIN150"/>
    <mergeCell ref="SIO150:SIT150"/>
    <mergeCell ref="SIU150:SIZ150"/>
    <mergeCell ref="SJA150:SJF150"/>
    <mergeCell ref="SJG150:SJL150"/>
    <mergeCell ref="SJM150:SJR150"/>
    <mergeCell ref="SJS150:SJX150"/>
    <mergeCell ref="SJY150:SKD150"/>
    <mergeCell ref="SKE150:SKJ150"/>
    <mergeCell ref="SOO150:SOT150"/>
    <mergeCell ref="SOU150:SOZ150"/>
    <mergeCell ref="SPA150:SPF150"/>
    <mergeCell ref="SPG150:SPL150"/>
    <mergeCell ref="SPM150:SPR150"/>
    <mergeCell ref="SPS150:SPX150"/>
    <mergeCell ref="SPY150:SQD150"/>
    <mergeCell ref="SQE150:SQJ150"/>
    <mergeCell ref="SQK150:SQP150"/>
    <mergeCell ref="SMM150:SMR150"/>
    <mergeCell ref="SMS150:SMX150"/>
    <mergeCell ref="SMY150:SND150"/>
    <mergeCell ref="SNE150:SNJ150"/>
    <mergeCell ref="SNK150:SNP150"/>
    <mergeCell ref="SNQ150:SNV150"/>
    <mergeCell ref="SNW150:SOB150"/>
    <mergeCell ref="SOC150:SOH150"/>
    <mergeCell ref="SOI150:SON150"/>
    <mergeCell ref="SSS150:SSX150"/>
    <mergeCell ref="SSY150:STD150"/>
    <mergeCell ref="STE150:STJ150"/>
    <mergeCell ref="STK150:STP150"/>
    <mergeCell ref="STQ150:STV150"/>
    <mergeCell ref="STW150:SUB150"/>
    <mergeCell ref="SUC150:SUH150"/>
    <mergeCell ref="SUI150:SUN150"/>
    <mergeCell ref="SUO150:SUT150"/>
    <mergeCell ref="SQQ150:SQV150"/>
    <mergeCell ref="SQW150:SRB150"/>
    <mergeCell ref="SRC150:SRH150"/>
    <mergeCell ref="SRI150:SRN150"/>
    <mergeCell ref="SRO150:SRT150"/>
    <mergeCell ref="SRU150:SRZ150"/>
    <mergeCell ref="SSA150:SSF150"/>
    <mergeCell ref="SSG150:SSL150"/>
    <mergeCell ref="SSM150:SSR150"/>
    <mergeCell ref="SWW150:SXB150"/>
    <mergeCell ref="SXC150:SXH150"/>
    <mergeCell ref="SXI150:SXN150"/>
    <mergeCell ref="SXO150:SXT150"/>
    <mergeCell ref="SXU150:SXZ150"/>
    <mergeCell ref="SYA150:SYF150"/>
    <mergeCell ref="SYG150:SYL150"/>
    <mergeCell ref="SYM150:SYR150"/>
    <mergeCell ref="SYS150:SYX150"/>
    <mergeCell ref="SUU150:SUZ150"/>
    <mergeCell ref="SVA150:SVF150"/>
    <mergeCell ref="SVG150:SVL150"/>
    <mergeCell ref="SVM150:SVR150"/>
    <mergeCell ref="SVS150:SVX150"/>
    <mergeCell ref="SVY150:SWD150"/>
    <mergeCell ref="SWE150:SWJ150"/>
    <mergeCell ref="SWK150:SWP150"/>
    <mergeCell ref="SWQ150:SWV150"/>
    <mergeCell ref="TBA150:TBF150"/>
    <mergeCell ref="TBG150:TBL150"/>
    <mergeCell ref="TBM150:TBR150"/>
    <mergeCell ref="TBS150:TBX150"/>
    <mergeCell ref="TBY150:TCD150"/>
    <mergeCell ref="TCE150:TCJ150"/>
    <mergeCell ref="TCK150:TCP150"/>
    <mergeCell ref="TCQ150:TCV150"/>
    <mergeCell ref="TCW150:TDB150"/>
    <mergeCell ref="SYY150:SZD150"/>
    <mergeCell ref="SZE150:SZJ150"/>
    <mergeCell ref="SZK150:SZP150"/>
    <mergeCell ref="SZQ150:SZV150"/>
    <mergeCell ref="SZW150:TAB150"/>
    <mergeCell ref="TAC150:TAH150"/>
    <mergeCell ref="TAI150:TAN150"/>
    <mergeCell ref="TAO150:TAT150"/>
    <mergeCell ref="TAU150:TAZ150"/>
    <mergeCell ref="TFE150:TFJ150"/>
    <mergeCell ref="TFK150:TFP150"/>
    <mergeCell ref="TFQ150:TFV150"/>
    <mergeCell ref="TFW150:TGB150"/>
    <mergeCell ref="TGC150:TGH150"/>
    <mergeCell ref="TGI150:TGN150"/>
    <mergeCell ref="TGO150:TGT150"/>
    <mergeCell ref="TGU150:TGZ150"/>
    <mergeCell ref="THA150:THF150"/>
    <mergeCell ref="TDC150:TDH150"/>
    <mergeCell ref="TDI150:TDN150"/>
    <mergeCell ref="TDO150:TDT150"/>
    <mergeCell ref="TDU150:TDZ150"/>
    <mergeCell ref="TEA150:TEF150"/>
    <mergeCell ref="TEG150:TEL150"/>
    <mergeCell ref="TEM150:TER150"/>
    <mergeCell ref="TES150:TEX150"/>
    <mergeCell ref="TEY150:TFD150"/>
    <mergeCell ref="TJI150:TJN150"/>
    <mergeCell ref="TJO150:TJT150"/>
    <mergeCell ref="TJU150:TJZ150"/>
    <mergeCell ref="TKA150:TKF150"/>
    <mergeCell ref="TKG150:TKL150"/>
    <mergeCell ref="TKM150:TKR150"/>
    <mergeCell ref="TKS150:TKX150"/>
    <mergeCell ref="TKY150:TLD150"/>
    <mergeCell ref="TLE150:TLJ150"/>
    <mergeCell ref="THG150:THL150"/>
    <mergeCell ref="THM150:THR150"/>
    <mergeCell ref="THS150:THX150"/>
    <mergeCell ref="THY150:TID150"/>
    <mergeCell ref="TIE150:TIJ150"/>
    <mergeCell ref="TIK150:TIP150"/>
    <mergeCell ref="TIQ150:TIV150"/>
    <mergeCell ref="TIW150:TJB150"/>
    <mergeCell ref="TJC150:TJH150"/>
    <mergeCell ref="TNM150:TNR150"/>
    <mergeCell ref="TNS150:TNX150"/>
    <mergeCell ref="TNY150:TOD150"/>
    <mergeCell ref="TOE150:TOJ150"/>
    <mergeCell ref="TOK150:TOP150"/>
    <mergeCell ref="TOQ150:TOV150"/>
    <mergeCell ref="TOW150:TPB150"/>
    <mergeCell ref="TPC150:TPH150"/>
    <mergeCell ref="TPI150:TPN150"/>
    <mergeCell ref="TLK150:TLP150"/>
    <mergeCell ref="TLQ150:TLV150"/>
    <mergeCell ref="TLW150:TMB150"/>
    <mergeCell ref="TMC150:TMH150"/>
    <mergeCell ref="TMI150:TMN150"/>
    <mergeCell ref="TMO150:TMT150"/>
    <mergeCell ref="TMU150:TMZ150"/>
    <mergeCell ref="TNA150:TNF150"/>
    <mergeCell ref="TNG150:TNL150"/>
    <mergeCell ref="TRQ150:TRV150"/>
    <mergeCell ref="TRW150:TSB150"/>
    <mergeCell ref="TSC150:TSH150"/>
    <mergeCell ref="TSI150:TSN150"/>
    <mergeCell ref="TSO150:TST150"/>
    <mergeCell ref="TSU150:TSZ150"/>
    <mergeCell ref="TTA150:TTF150"/>
    <mergeCell ref="TTG150:TTL150"/>
    <mergeCell ref="TTM150:TTR150"/>
    <mergeCell ref="TPO150:TPT150"/>
    <mergeCell ref="TPU150:TPZ150"/>
    <mergeCell ref="TQA150:TQF150"/>
    <mergeCell ref="TQG150:TQL150"/>
    <mergeCell ref="TQM150:TQR150"/>
    <mergeCell ref="TQS150:TQX150"/>
    <mergeCell ref="TQY150:TRD150"/>
    <mergeCell ref="TRE150:TRJ150"/>
    <mergeCell ref="TRK150:TRP150"/>
    <mergeCell ref="TVU150:TVZ150"/>
    <mergeCell ref="TWA150:TWF150"/>
    <mergeCell ref="TWG150:TWL150"/>
    <mergeCell ref="TWM150:TWR150"/>
    <mergeCell ref="TWS150:TWX150"/>
    <mergeCell ref="TWY150:TXD150"/>
    <mergeCell ref="TXE150:TXJ150"/>
    <mergeCell ref="TXK150:TXP150"/>
    <mergeCell ref="TXQ150:TXV150"/>
    <mergeCell ref="TTS150:TTX150"/>
    <mergeCell ref="TTY150:TUD150"/>
    <mergeCell ref="TUE150:TUJ150"/>
    <mergeCell ref="TUK150:TUP150"/>
    <mergeCell ref="TUQ150:TUV150"/>
    <mergeCell ref="TUW150:TVB150"/>
    <mergeCell ref="TVC150:TVH150"/>
    <mergeCell ref="TVI150:TVN150"/>
    <mergeCell ref="TVO150:TVT150"/>
    <mergeCell ref="TZY150:UAD150"/>
    <mergeCell ref="UAE150:UAJ150"/>
    <mergeCell ref="UAK150:UAP150"/>
    <mergeCell ref="UAQ150:UAV150"/>
    <mergeCell ref="UAW150:UBB150"/>
    <mergeCell ref="UBC150:UBH150"/>
    <mergeCell ref="UBI150:UBN150"/>
    <mergeCell ref="UBO150:UBT150"/>
    <mergeCell ref="UBU150:UBZ150"/>
    <mergeCell ref="TXW150:TYB150"/>
    <mergeCell ref="TYC150:TYH150"/>
    <mergeCell ref="TYI150:TYN150"/>
    <mergeCell ref="TYO150:TYT150"/>
    <mergeCell ref="TYU150:TYZ150"/>
    <mergeCell ref="TZA150:TZF150"/>
    <mergeCell ref="TZG150:TZL150"/>
    <mergeCell ref="TZM150:TZR150"/>
    <mergeCell ref="TZS150:TZX150"/>
    <mergeCell ref="UEC150:UEH150"/>
    <mergeCell ref="UEI150:UEN150"/>
    <mergeCell ref="UEO150:UET150"/>
    <mergeCell ref="UEU150:UEZ150"/>
    <mergeCell ref="UFA150:UFF150"/>
    <mergeCell ref="UFG150:UFL150"/>
    <mergeCell ref="UFM150:UFR150"/>
    <mergeCell ref="UFS150:UFX150"/>
    <mergeCell ref="UFY150:UGD150"/>
    <mergeCell ref="UCA150:UCF150"/>
    <mergeCell ref="UCG150:UCL150"/>
    <mergeCell ref="UCM150:UCR150"/>
    <mergeCell ref="UCS150:UCX150"/>
    <mergeCell ref="UCY150:UDD150"/>
    <mergeCell ref="UDE150:UDJ150"/>
    <mergeCell ref="UDK150:UDP150"/>
    <mergeCell ref="UDQ150:UDV150"/>
    <mergeCell ref="UDW150:UEB150"/>
    <mergeCell ref="UIG150:UIL150"/>
    <mergeCell ref="UIM150:UIR150"/>
    <mergeCell ref="UIS150:UIX150"/>
    <mergeCell ref="UIY150:UJD150"/>
    <mergeCell ref="UJE150:UJJ150"/>
    <mergeCell ref="UJK150:UJP150"/>
    <mergeCell ref="UJQ150:UJV150"/>
    <mergeCell ref="UJW150:UKB150"/>
    <mergeCell ref="UKC150:UKH150"/>
    <mergeCell ref="UGE150:UGJ150"/>
    <mergeCell ref="UGK150:UGP150"/>
    <mergeCell ref="UGQ150:UGV150"/>
    <mergeCell ref="UGW150:UHB150"/>
    <mergeCell ref="UHC150:UHH150"/>
    <mergeCell ref="UHI150:UHN150"/>
    <mergeCell ref="UHO150:UHT150"/>
    <mergeCell ref="UHU150:UHZ150"/>
    <mergeCell ref="UIA150:UIF150"/>
    <mergeCell ref="UMK150:UMP150"/>
    <mergeCell ref="UMQ150:UMV150"/>
    <mergeCell ref="UMW150:UNB150"/>
    <mergeCell ref="UNC150:UNH150"/>
    <mergeCell ref="UNI150:UNN150"/>
    <mergeCell ref="UNO150:UNT150"/>
    <mergeCell ref="UNU150:UNZ150"/>
    <mergeCell ref="UOA150:UOF150"/>
    <mergeCell ref="UOG150:UOL150"/>
    <mergeCell ref="UKI150:UKN150"/>
    <mergeCell ref="UKO150:UKT150"/>
    <mergeCell ref="UKU150:UKZ150"/>
    <mergeCell ref="ULA150:ULF150"/>
    <mergeCell ref="ULG150:ULL150"/>
    <mergeCell ref="ULM150:ULR150"/>
    <mergeCell ref="ULS150:ULX150"/>
    <mergeCell ref="ULY150:UMD150"/>
    <mergeCell ref="UME150:UMJ150"/>
    <mergeCell ref="UQO150:UQT150"/>
    <mergeCell ref="UQU150:UQZ150"/>
    <mergeCell ref="URA150:URF150"/>
    <mergeCell ref="URG150:URL150"/>
    <mergeCell ref="URM150:URR150"/>
    <mergeCell ref="URS150:URX150"/>
    <mergeCell ref="URY150:USD150"/>
    <mergeCell ref="USE150:USJ150"/>
    <mergeCell ref="USK150:USP150"/>
    <mergeCell ref="UOM150:UOR150"/>
    <mergeCell ref="UOS150:UOX150"/>
    <mergeCell ref="UOY150:UPD150"/>
    <mergeCell ref="UPE150:UPJ150"/>
    <mergeCell ref="UPK150:UPP150"/>
    <mergeCell ref="UPQ150:UPV150"/>
    <mergeCell ref="UPW150:UQB150"/>
    <mergeCell ref="UQC150:UQH150"/>
    <mergeCell ref="UQI150:UQN150"/>
    <mergeCell ref="UUS150:UUX150"/>
    <mergeCell ref="UUY150:UVD150"/>
    <mergeCell ref="UVE150:UVJ150"/>
    <mergeCell ref="UVK150:UVP150"/>
    <mergeCell ref="UVQ150:UVV150"/>
    <mergeCell ref="UVW150:UWB150"/>
    <mergeCell ref="UWC150:UWH150"/>
    <mergeCell ref="UWI150:UWN150"/>
    <mergeCell ref="UWO150:UWT150"/>
    <mergeCell ref="USQ150:USV150"/>
    <mergeCell ref="USW150:UTB150"/>
    <mergeCell ref="UTC150:UTH150"/>
    <mergeCell ref="UTI150:UTN150"/>
    <mergeCell ref="UTO150:UTT150"/>
    <mergeCell ref="UTU150:UTZ150"/>
    <mergeCell ref="UUA150:UUF150"/>
    <mergeCell ref="UUG150:UUL150"/>
    <mergeCell ref="UUM150:UUR150"/>
    <mergeCell ref="UYW150:UZB150"/>
    <mergeCell ref="UZC150:UZH150"/>
    <mergeCell ref="UZI150:UZN150"/>
    <mergeCell ref="UZO150:UZT150"/>
    <mergeCell ref="UZU150:UZZ150"/>
    <mergeCell ref="VAA150:VAF150"/>
    <mergeCell ref="VAG150:VAL150"/>
    <mergeCell ref="VAM150:VAR150"/>
    <mergeCell ref="VAS150:VAX150"/>
    <mergeCell ref="UWU150:UWZ150"/>
    <mergeCell ref="UXA150:UXF150"/>
    <mergeCell ref="UXG150:UXL150"/>
    <mergeCell ref="UXM150:UXR150"/>
    <mergeCell ref="UXS150:UXX150"/>
    <mergeCell ref="UXY150:UYD150"/>
    <mergeCell ref="UYE150:UYJ150"/>
    <mergeCell ref="UYK150:UYP150"/>
    <mergeCell ref="UYQ150:UYV150"/>
    <mergeCell ref="VDA150:VDF150"/>
    <mergeCell ref="VDG150:VDL150"/>
    <mergeCell ref="VDM150:VDR150"/>
    <mergeCell ref="VDS150:VDX150"/>
    <mergeCell ref="VDY150:VED150"/>
    <mergeCell ref="VEE150:VEJ150"/>
    <mergeCell ref="VEK150:VEP150"/>
    <mergeCell ref="VEQ150:VEV150"/>
    <mergeCell ref="VEW150:VFB150"/>
    <mergeCell ref="VAY150:VBD150"/>
    <mergeCell ref="VBE150:VBJ150"/>
    <mergeCell ref="VBK150:VBP150"/>
    <mergeCell ref="VBQ150:VBV150"/>
    <mergeCell ref="VBW150:VCB150"/>
    <mergeCell ref="VCC150:VCH150"/>
    <mergeCell ref="VCI150:VCN150"/>
    <mergeCell ref="VCO150:VCT150"/>
    <mergeCell ref="VCU150:VCZ150"/>
    <mergeCell ref="VHE150:VHJ150"/>
    <mergeCell ref="VHK150:VHP150"/>
    <mergeCell ref="VHQ150:VHV150"/>
    <mergeCell ref="VHW150:VIB150"/>
    <mergeCell ref="VIC150:VIH150"/>
    <mergeCell ref="VII150:VIN150"/>
    <mergeCell ref="VIO150:VIT150"/>
    <mergeCell ref="VIU150:VIZ150"/>
    <mergeCell ref="VJA150:VJF150"/>
    <mergeCell ref="VFC150:VFH150"/>
    <mergeCell ref="VFI150:VFN150"/>
    <mergeCell ref="VFO150:VFT150"/>
    <mergeCell ref="VFU150:VFZ150"/>
    <mergeCell ref="VGA150:VGF150"/>
    <mergeCell ref="VGG150:VGL150"/>
    <mergeCell ref="VGM150:VGR150"/>
    <mergeCell ref="VGS150:VGX150"/>
    <mergeCell ref="VGY150:VHD150"/>
    <mergeCell ref="VLI150:VLN150"/>
    <mergeCell ref="VLO150:VLT150"/>
    <mergeCell ref="VLU150:VLZ150"/>
    <mergeCell ref="VMA150:VMF150"/>
    <mergeCell ref="VMG150:VML150"/>
    <mergeCell ref="VMM150:VMR150"/>
    <mergeCell ref="VMS150:VMX150"/>
    <mergeCell ref="VMY150:VND150"/>
    <mergeCell ref="VNE150:VNJ150"/>
    <mergeCell ref="VJG150:VJL150"/>
    <mergeCell ref="VJM150:VJR150"/>
    <mergeCell ref="VJS150:VJX150"/>
    <mergeCell ref="VJY150:VKD150"/>
    <mergeCell ref="VKE150:VKJ150"/>
    <mergeCell ref="VKK150:VKP150"/>
    <mergeCell ref="VKQ150:VKV150"/>
    <mergeCell ref="VKW150:VLB150"/>
    <mergeCell ref="VLC150:VLH150"/>
    <mergeCell ref="VPM150:VPR150"/>
    <mergeCell ref="VPS150:VPX150"/>
    <mergeCell ref="VPY150:VQD150"/>
    <mergeCell ref="VQE150:VQJ150"/>
    <mergeCell ref="VQK150:VQP150"/>
    <mergeCell ref="VQQ150:VQV150"/>
    <mergeCell ref="VQW150:VRB150"/>
    <mergeCell ref="VRC150:VRH150"/>
    <mergeCell ref="VRI150:VRN150"/>
    <mergeCell ref="VNK150:VNP150"/>
    <mergeCell ref="VNQ150:VNV150"/>
    <mergeCell ref="VNW150:VOB150"/>
    <mergeCell ref="VOC150:VOH150"/>
    <mergeCell ref="VOI150:VON150"/>
    <mergeCell ref="VOO150:VOT150"/>
    <mergeCell ref="VOU150:VOZ150"/>
    <mergeCell ref="VPA150:VPF150"/>
    <mergeCell ref="VPG150:VPL150"/>
    <mergeCell ref="VTQ150:VTV150"/>
    <mergeCell ref="VTW150:VUB150"/>
    <mergeCell ref="VUC150:VUH150"/>
    <mergeCell ref="VUI150:VUN150"/>
    <mergeCell ref="VUO150:VUT150"/>
    <mergeCell ref="VUU150:VUZ150"/>
    <mergeCell ref="VVA150:VVF150"/>
    <mergeCell ref="VVG150:VVL150"/>
    <mergeCell ref="VVM150:VVR150"/>
    <mergeCell ref="VRO150:VRT150"/>
    <mergeCell ref="VRU150:VRZ150"/>
    <mergeCell ref="VSA150:VSF150"/>
    <mergeCell ref="VSG150:VSL150"/>
    <mergeCell ref="VSM150:VSR150"/>
    <mergeCell ref="VSS150:VSX150"/>
    <mergeCell ref="VSY150:VTD150"/>
    <mergeCell ref="VTE150:VTJ150"/>
    <mergeCell ref="VTK150:VTP150"/>
    <mergeCell ref="VXU150:VXZ150"/>
    <mergeCell ref="VYA150:VYF150"/>
    <mergeCell ref="VYG150:VYL150"/>
    <mergeCell ref="VYM150:VYR150"/>
    <mergeCell ref="VYS150:VYX150"/>
    <mergeCell ref="VYY150:VZD150"/>
    <mergeCell ref="VZE150:VZJ150"/>
    <mergeCell ref="VZK150:VZP150"/>
    <mergeCell ref="VZQ150:VZV150"/>
    <mergeCell ref="VVS150:VVX150"/>
    <mergeCell ref="VVY150:VWD150"/>
    <mergeCell ref="VWE150:VWJ150"/>
    <mergeCell ref="VWK150:VWP150"/>
    <mergeCell ref="VWQ150:VWV150"/>
    <mergeCell ref="VWW150:VXB150"/>
    <mergeCell ref="VXC150:VXH150"/>
    <mergeCell ref="VXI150:VXN150"/>
    <mergeCell ref="VXO150:VXT150"/>
    <mergeCell ref="WBY150:WCD150"/>
    <mergeCell ref="WCE150:WCJ150"/>
    <mergeCell ref="WCK150:WCP150"/>
    <mergeCell ref="WCQ150:WCV150"/>
    <mergeCell ref="WCW150:WDB150"/>
    <mergeCell ref="WDC150:WDH150"/>
    <mergeCell ref="WDI150:WDN150"/>
    <mergeCell ref="WDO150:WDT150"/>
    <mergeCell ref="WDU150:WDZ150"/>
    <mergeCell ref="VZW150:WAB150"/>
    <mergeCell ref="WAC150:WAH150"/>
    <mergeCell ref="WAI150:WAN150"/>
    <mergeCell ref="WAO150:WAT150"/>
    <mergeCell ref="WAU150:WAZ150"/>
    <mergeCell ref="WBA150:WBF150"/>
    <mergeCell ref="WBG150:WBL150"/>
    <mergeCell ref="WBM150:WBR150"/>
    <mergeCell ref="WBS150:WBX150"/>
    <mergeCell ref="WGC150:WGH150"/>
    <mergeCell ref="WGI150:WGN150"/>
    <mergeCell ref="WGO150:WGT150"/>
    <mergeCell ref="WGU150:WGZ150"/>
    <mergeCell ref="WHA150:WHF150"/>
    <mergeCell ref="WHG150:WHL150"/>
    <mergeCell ref="WHM150:WHR150"/>
    <mergeCell ref="WHS150:WHX150"/>
    <mergeCell ref="WHY150:WID150"/>
    <mergeCell ref="WEA150:WEF150"/>
    <mergeCell ref="WEG150:WEL150"/>
    <mergeCell ref="WEM150:WER150"/>
    <mergeCell ref="WES150:WEX150"/>
    <mergeCell ref="WEY150:WFD150"/>
    <mergeCell ref="WFE150:WFJ150"/>
    <mergeCell ref="WFK150:WFP150"/>
    <mergeCell ref="WFQ150:WFV150"/>
    <mergeCell ref="WFW150:WGB150"/>
    <mergeCell ref="WKG150:WKL150"/>
    <mergeCell ref="WKM150:WKR150"/>
    <mergeCell ref="WKS150:WKX150"/>
    <mergeCell ref="WKY150:WLD150"/>
    <mergeCell ref="WLE150:WLJ150"/>
    <mergeCell ref="WLK150:WLP150"/>
    <mergeCell ref="WLQ150:WLV150"/>
    <mergeCell ref="WLW150:WMB150"/>
    <mergeCell ref="WMC150:WMH150"/>
    <mergeCell ref="WIE150:WIJ150"/>
    <mergeCell ref="WIK150:WIP150"/>
    <mergeCell ref="WIQ150:WIV150"/>
    <mergeCell ref="WIW150:WJB150"/>
    <mergeCell ref="WJC150:WJH150"/>
    <mergeCell ref="WJI150:WJN150"/>
    <mergeCell ref="WJO150:WJT150"/>
    <mergeCell ref="WJU150:WJZ150"/>
    <mergeCell ref="WKA150:WKF150"/>
    <mergeCell ref="WOK150:WOP150"/>
    <mergeCell ref="WOQ150:WOV150"/>
    <mergeCell ref="WOW150:WPB150"/>
    <mergeCell ref="WPC150:WPH150"/>
    <mergeCell ref="WPI150:WPN150"/>
    <mergeCell ref="WPO150:WPT150"/>
    <mergeCell ref="WPU150:WPZ150"/>
    <mergeCell ref="WQA150:WQF150"/>
    <mergeCell ref="WQG150:WQL150"/>
    <mergeCell ref="WMI150:WMN150"/>
    <mergeCell ref="WMO150:WMT150"/>
    <mergeCell ref="WMU150:WMZ150"/>
    <mergeCell ref="WNA150:WNF150"/>
    <mergeCell ref="WNG150:WNL150"/>
    <mergeCell ref="WNM150:WNR150"/>
    <mergeCell ref="WNS150:WNX150"/>
    <mergeCell ref="WNY150:WOD150"/>
    <mergeCell ref="WOE150:WOJ150"/>
    <mergeCell ref="WSO150:WST150"/>
    <mergeCell ref="WSU150:WSZ150"/>
    <mergeCell ref="WTA150:WTF150"/>
    <mergeCell ref="WTG150:WTL150"/>
    <mergeCell ref="WTM150:WTR150"/>
    <mergeCell ref="WTS150:WTX150"/>
    <mergeCell ref="WTY150:WUD150"/>
    <mergeCell ref="WUE150:WUJ150"/>
    <mergeCell ref="WUK150:WUP150"/>
    <mergeCell ref="WQM150:WQR150"/>
    <mergeCell ref="WQS150:WQX150"/>
    <mergeCell ref="WQY150:WRD150"/>
    <mergeCell ref="WRE150:WRJ150"/>
    <mergeCell ref="WRK150:WRP150"/>
    <mergeCell ref="WRQ150:WRV150"/>
    <mergeCell ref="WRW150:WSB150"/>
    <mergeCell ref="WSC150:WSH150"/>
    <mergeCell ref="WSI150:WSN150"/>
    <mergeCell ref="WWS150:WWX150"/>
    <mergeCell ref="WWY150:WXD150"/>
    <mergeCell ref="WXE150:WXJ150"/>
    <mergeCell ref="WXK150:WXP150"/>
    <mergeCell ref="WXQ150:WXV150"/>
    <mergeCell ref="WXW150:WYB150"/>
    <mergeCell ref="WYC150:WYH150"/>
    <mergeCell ref="WYI150:WYN150"/>
    <mergeCell ref="WYO150:WYT150"/>
    <mergeCell ref="WUQ150:WUV150"/>
    <mergeCell ref="WUW150:WVB150"/>
    <mergeCell ref="WVC150:WVH150"/>
    <mergeCell ref="WVI150:WVN150"/>
    <mergeCell ref="WVO150:WVT150"/>
    <mergeCell ref="WVU150:WVZ150"/>
    <mergeCell ref="WWA150:WWF150"/>
    <mergeCell ref="WWG150:WWL150"/>
    <mergeCell ref="WWM150:WWR150"/>
    <mergeCell ref="XEU150:XEZ150"/>
    <mergeCell ref="XAW150:XBB150"/>
    <mergeCell ref="XBC150:XBH150"/>
    <mergeCell ref="XBI150:XBN150"/>
    <mergeCell ref="XBO150:XBT150"/>
    <mergeCell ref="XBU150:XBZ150"/>
    <mergeCell ref="XCA150:XCF150"/>
    <mergeCell ref="XCG150:XCL150"/>
    <mergeCell ref="XCM150:XCR150"/>
    <mergeCell ref="XCS150:XCX150"/>
    <mergeCell ref="WYU150:WYZ150"/>
    <mergeCell ref="WZA150:WZF150"/>
    <mergeCell ref="WZG150:WZL150"/>
    <mergeCell ref="WZM150:WZR150"/>
    <mergeCell ref="WZS150:WZX150"/>
    <mergeCell ref="WZY150:XAD150"/>
    <mergeCell ref="XAE150:XAJ150"/>
    <mergeCell ref="XAK150:XAP150"/>
    <mergeCell ref="XAQ150:XAV150"/>
    <mergeCell ref="XFA150:XFD150"/>
    <mergeCell ref="A151:F151"/>
    <mergeCell ref="G151:L151"/>
    <mergeCell ref="M151:R151"/>
    <mergeCell ref="S151:X151"/>
    <mergeCell ref="Y151:AD151"/>
    <mergeCell ref="AE151:AJ151"/>
    <mergeCell ref="AK151:AP151"/>
    <mergeCell ref="AQ151:AV151"/>
    <mergeCell ref="AW151:BB151"/>
    <mergeCell ref="BC151:BH151"/>
    <mergeCell ref="BI151:BN151"/>
    <mergeCell ref="BO151:BT151"/>
    <mergeCell ref="BU151:BZ151"/>
    <mergeCell ref="CA151:CF151"/>
    <mergeCell ref="CG151:CL151"/>
    <mergeCell ref="CM151:CR151"/>
    <mergeCell ref="CS151:CX151"/>
    <mergeCell ref="CY151:DD151"/>
    <mergeCell ref="DE151:DJ151"/>
    <mergeCell ref="DK151:DP151"/>
    <mergeCell ref="DQ151:DV151"/>
    <mergeCell ref="DW151:EB151"/>
    <mergeCell ref="EC151:EH151"/>
    <mergeCell ref="XCY150:XDD150"/>
    <mergeCell ref="XDE150:XDJ150"/>
    <mergeCell ref="XDK150:XDP150"/>
    <mergeCell ref="XDQ150:XDV150"/>
    <mergeCell ref="XDW150:XEB150"/>
    <mergeCell ref="XEC150:XEH150"/>
    <mergeCell ref="XEI150:XEN150"/>
    <mergeCell ref="XEO150:XET150"/>
    <mergeCell ref="GK151:GP151"/>
    <mergeCell ref="GQ151:GV151"/>
    <mergeCell ref="GW151:HB151"/>
    <mergeCell ref="HC151:HH151"/>
    <mergeCell ref="HI151:HN151"/>
    <mergeCell ref="HO151:HT151"/>
    <mergeCell ref="HU151:HZ151"/>
    <mergeCell ref="IA151:IF151"/>
    <mergeCell ref="IG151:IL151"/>
    <mergeCell ref="EI151:EN151"/>
    <mergeCell ref="EO151:ET151"/>
    <mergeCell ref="EU151:EZ151"/>
    <mergeCell ref="FA151:FF151"/>
    <mergeCell ref="FG151:FL151"/>
    <mergeCell ref="FM151:FR151"/>
    <mergeCell ref="FS151:FX151"/>
    <mergeCell ref="FY151:GD151"/>
    <mergeCell ref="GE151:GJ151"/>
    <mergeCell ref="KO151:KT151"/>
    <mergeCell ref="KU151:KZ151"/>
    <mergeCell ref="LA151:LF151"/>
    <mergeCell ref="LG151:LL151"/>
    <mergeCell ref="LM151:LR151"/>
    <mergeCell ref="LS151:LX151"/>
    <mergeCell ref="LY151:MD151"/>
    <mergeCell ref="ME151:MJ151"/>
    <mergeCell ref="MK151:MP151"/>
    <mergeCell ref="IM151:IR151"/>
    <mergeCell ref="IS151:IX151"/>
    <mergeCell ref="IY151:JD151"/>
    <mergeCell ref="JE151:JJ151"/>
    <mergeCell ref="JK151:JP151"/>
    <mergeCell ref="JQ151:JV151"/>
    <mergeCell ref="JW151:KB151"/>
    <mergeCell ref="KC151:KH151"/>
    <mergeCell ref="KI151:KN151"/>
    <mergeCell ref="OS151:OX151"/>
    <mergeCell ref="OY151:PD151"/>
    <mergeCell ref="PE151:PJ151"/>
    <mergeCell ref="PK151:PP151"/>
    <mergeCell ref="PQ151:PV151"/>
    <mergeCell ref="PW151:QB151"/>
    <mergeCell ref="QC151:QH151"/>
    <mergeCell ref="QI151:QN151"/>
    <mergeCell ref="QO151:QT151"/>
    <mergeCell ref="MQ151:MV151"/>
    <mergeCell ref="MW151:NB151"/>
    <mergeCell ref="NC151:NH151"/>
    <mergeCell ref="NI151:NN151"/>
    <mergeCell ref="NO151:NT151"/>
    <mergeCell ref="NU151:NZ151"/>
    <mergeCell ref="OA151:OF151"/>
    <mergeCell ref="OG151:OL151"/>
    <mergeCell ref="OM151:OR151"/>
    <mergeCell ref="SW151:TB151"/>
    <mergeCell ref="TC151:TH151"/>
    <mergeCell ref="TI151:TN151"/>
    <mergeCell ref="TO151:TT151"/>
    <mergeCell ref="TU151:TZ151"/>
    <mergeCell ref="UA151:UF151"/>
    <mergeCell ref="UG151:UL151"/>
    <mergeCell ref="UM151:UR151"/>
    <mergeCell ref="US151:UX151"/>
    <mergeCell ref="QU151:QZ151"/>
    <mergeCell ref="RA151:RF151"/>
    <mergeCell ref="RG151:RL151"/>
    <mergeCell ref="RM151:RR151"/>
    <mergeCell ref="RS151:RX151"/>
    <mergeCell ref="RY151:SD151"/>
    <mergeCell ref="SE151:SJ151"/>
    <mergeCell ref="SK151:SP151"/>
    <mergeCell ref="SQ151:SV151"/>
    <mergeCell ref="XA151:XF151"/>
    <mergeCell ref="XG151:XL151"/>
    <mergeCell ref="XM151:XR151"/>
    <mergeCell ref="XS151:XX151"/>
    <mergeCell ref="XY151:YD151"/>
    <mergeCell ref="YE151:YJ151"/>
    <mergeCell ref="YK151:YP151"/>
    <mergeCell ref="YQ151:YV151"/>
    <mergeCell ref="YW151:ZB151"/>
    <mergeCell ref="UY151:VD151"/>
    <mergeCell ref="VE151:VJ151"/>
    <mergeCell ref="VK151:VP151"/>
    <mergeCell ref="VQ151:VV151"/>
    <mergeCell ref="VW151:WB151"/>
    <mergeCell ref="WC151:WH151"/>
    <mergeCell ref="WI151:WN151"/>
    <mergeCell ref="WO151:WT151"/>
    <mergeCell ref="WU151:WZ151"/>
    <mergeCell ref="ABE151:ABJ151"/>
    <mergeCell ref="ABK151:ABP151"/>
    <mergeCell ref="ABQ151:ABV151"/>
    <mergeCell ref="ABW151:ACB151"/>
    <mergeCell ref="ACC151:ACH151"/>
    <mergeCell ref="ACI151:ACN151"/>
    <mergeCell ref="ACO151:ACT151"/>
    <mergeCell ref="ACU151:ACZ151"/>
    <mergeCell ref="ADA151:ADF151"/>
    <mergeCell ref="ZC151:ZH151"/>
    <mergeCell ref="ZI151:ZN151"/>
    <mergeCell ref="ZO151:ZT151"/>
    <mergeCell ref="ZU151:ZZ151"/>
    <mergeCell ref="AAA151:AAF151"/>
    <mergeCell ref="AAG151:AAL151"/>
    <mergeCell ref="AAM151:AAR151"/>
    <mergeCell ref="AAS151:AAX151"/>
    <mergeCell ref="AAY151:ABD151"/>
    <mergeCell ref="AFI151:AFN151"/>
    <mergeCell ref="AFO151:AFT151"/>
    <mergeCell ref="AFU151:AFZ151"/>
    <mergeCell ref="AGA151:AGF151"/>
    <mergeCell ref="AGG151:AGL151"/>
    <mergeCell ref="AGM151:AGR151"/>
    <mergeCell ref="AGS151:AGX151"/>
    <mergeCell ref="AGY151:AHD151"/>
    <mergeCell ref="AHE151:AHJ151"/>
    <mergeCell ref="ADG151:ADL151"/>
    <mergeCell ref="ADM151:ADR151"/>
    <mergeCell ref="ADS151:ADX151"/>
    <mergeCell ref="ADY151:AED151"/>
    <mergeCell ref="AEE151:AEJ151"/>
    <mergeCell ref="AEK151:AEP151"/>
    <mergeCell ref="AEQ151:AEV151"/>
    <mergeCell ref="AEW151:AFB151"/>
    <mergeCell ref="AFC151:AFH151"/>
    <mergeCell ref="AJM151:AJR151"/>
    <mergeCell ref="AJS151:AJX151"/>
    <mergeCell ref="AJY151:AKD151"/>
    <mergeCell ref="AKE151:AKJ151"/>
    <mergeCell ref="AKK151:AKP151"/>
    <mergeCell ref="AKQ151:AKV151"/>
    <mergeCell ref="AKW151:ALB151"/>
    <mergeCell ref="ALC151:ALH151"/>
    <mergeCell ref="ALI151:ALN151"/>
    <mergeCell ref="AHK151:AHP151"/>
    <mergeCell ref="AHQ151:AHV151"/>
    <mergeCell ref="AHW151:AIB151"/>
    <mergeCell ref="AIC151:AIH151"/>
    <mergeCell ref="AII151:AIN151"/>
    <mergeCell ref="AIO151:AIT151"/>
    <mergeCell ref="AIU151:AIZ151"/>
    <mergeCell ref="AJA151:AJF151"/>
    <mergeCell ref="AJG151:AJL151"/>
    <mergeCell ref="ANQ151:ANV151"/>
    <mergeCell ref="ANW151:AOB151"/>
    <mergeCell ref="AOC151:AOH151"/>
    <mergeCell ref="AOI151:AON151"/>
    <mergeCell ref="AOO151:AOT151"/>
    <mergeCell ref="AOU151:AOZ151"/>
    <mergeCell ref="APA151:APF151"/>
    <mergeCell ref="APG151:APL151"/>
    <mergeCell ref="APM151:APR151"/>
    <mergeCell ref="ALO151:ALT151"/>
    <mergeCell ref="ALU151:ALZ151"/>
    <mergeCell ref="AMA151:AMF151"/>
    <mergeCell ref="AMG151:AML151"/>
    <mergeCell ref="AMM151:AMR151"/>
    <mergeCell ref="AMS151:AMX151"/>
    <mergeCell ref="AMY151:AND151"/>
    <mergeCell ref="ANE151:ANJ151"/>
    <mergeCell ref="ANK151:ANP151"/>
    <mergeCell ref="ARU151:ARZ151"/>
    <mergeCell ref="ASA151:ASF151"/>
    <mergeCell ref="ASG151:ASL151"/>
    <mergeCell ref="ASM151:ASR151"/>
    <mergeCell ref="ASS151:ASX151"/>
    <mergeCell ref="ASY151:ATD151"/>
    <mergeCell ref="ATE151:ATJ151"/>
    <mergeCell ref="ATK151:ATP151"/>
    <mergeCell ref="ATQ151:ATV151"/>
    <mergeCell ref="APS151:APX151"/>
    <mergeCell ref="APY151:AQD151"/>
    <mergeCell ref="AQE151:AQJ151"/>
    <mergeCell ref="AQK151:AQP151"/>
    <mergeCell ref="AQQ151:AQV151"/>
    <mergeCell ref="AQW151:ARB151"/>
    <mergeCell ref="ARC151:ARH151"/>
    <mergeCell ref="ARI151:ARN151"/>
    <mergeCell ref="ARO151:ART151"/>
    <mergeCell ref="AVY151:AWD151"/>
    <mergeCell ref="AWE151:AWJ151"/>
    <mergeCell ref="AWK151:AWP151"/>
    <mergeCell ref="AWQ151:AWV151"/>
    <mergeCell ref="AWW151:AXB151"/>
    <mergeCell ref="AXC151:AXH151"/>
    <mergeCell ref="AXI151:AXN151"/>
    <mergeCell ref="AXO151:AXT151"/>
    <mergeCell ref="AXU151:AXZ151"/>
    <mergeCell ref="ATW151:AUB151"/>
    <mergeCell ref="AUC151:AUH151"/>
    <mergeCell ref="AUI151:AUN151"/>
    <mergeCell ref="AUO151:AUT151"/>
    <mergeCell ref="AUU151:AUZ151"/>
    <mergeCell ref="AVA151:AVF151"/>
    <mergeCell ref="AVG151:AVL151"/>
    <mergeCell ref="AVM151:AVR151"/>
    <mergeCell ref="AVS151:AVX151"/>
    <mergeCell ref="BAC151:BAH151"/>
    <mergeCell ref="BAI151:BAN151"/>
    <mergeCell ref="BAO151:BAT151"/>
    <mergeCell ref="BAU151:BAZ151"/>
    <mergeCell ref="BBA151:BBF151"/>
    <mergeCell ref="BBG151:BBL151"/>
    <mergeCell ref="BBM151:BBR151"/>
    <mergeCell ref="BBS151:BBX151"/>
    <mergeCell ref="BBY151:BCD151"/>
    <mergeCell ref="AYA151:AYF151"/>
    <mergeCell ref="AYG151:AYL151"/>
    <mergeCell ref="AYM151:AYR151"/>
    <mergeCell ref="AYS151:AYX151"/>
    <mergeCell ref="AYY151:AZD151"/>
    <mergeCell ref="AZE151:AZJ151"/>
    <mergeCell ref="AZK151:AZP151"/>
    <mergeCell ref="AZQ151:AZV151"/>
    <mergeCell ref="AZW151:BAB151"/>
    <mergeCell ref="BEG151:BEL151"/>
    <mergeCell ref="BEM151:BER151"/>
    <mergeCell ref="BES151:BEX151"/>
    <mergeCell ref="BEY151:BFD151"/>
    <mergeCell ref="BFE151:BFJ151"/>
    <mergeCell ref="BFK151:BFP151"/>
    <mergeCell ref="BFQ151:BFV151"/>
    <mergeCell ref="BFW151:BGB151"/>
    <mergeCell ref="BGC151:BGH151"/>
    <mergeCell ref="BCE151:BCJ151"/>
    <mergeCell ref="BCK151:BCP151"/>
    <mergeCell ref="BCQ151:BCV151"/>
    <mergeCell ref="BCW151:BDB151"/>
    <mergeCell ref="BDC151:BDH151"/>
    <mergeCell ref="BDI151:BDN151"/>
    <mergeCell ref="BDO151:BDT151"/>
    <mergeCell ref="BDU151:BDZ151"/>
    <mergeCell ref="BEA151:BEF151"/>
    <mergeCell ref="BIK151:BIP151"/>
    <mergeCell ref="BIQ151:BIV151"/>
    <mergeCell ref="BIW151:BJB151"/>
    <mergeCell ref="BJC151:BJH151"/>
    <mergeCell ref="BJI151:BJN151"/>
    <mergeCell ref="BJO151:BJT151"/>
    <mergeCell ref="BJU151:BJZ151"/>
    <mergeCell ref="BKA151:BKF151"/>
    <mergeCell ref="BKG151:BKL151"/>
    <mergeCell ref="BGI151:BGN151"/>
    <mergeCell ref="BGO151:BGT151"/>
    <mergeCell ref="BGU151:BGZ151"/>
    <mergeCell ref="BHA151:BHF151"/>
    <mergeCell ref="BHG151:BHL151"/>
    <mergeCell ref="BHM151:BHR151"/>
    <mergeCell ref="BHS151:BHX151"/>
    <mergeCell ref="BHY151:BID151"/>
    <mergeCell ref="BIE151:BIJ151"/>
    <mergeCell ref="BMO151:BMT151"/>
    <mergeCell ref="BMU151:BMZ151"/>
    <mergeCell ref="BNA151:BNF151"/>
    <mergeCell ref="BNG151:BNL151"/>
    <mergeCell ref="BNM151:BNR151"/>
    <mergeCell ref="BNS151:BNX151"/>
    <mergeCell ref="BNY151:BOD151"/>
    <mergeCell ref="BOE151:BOJ151"/>
    <mergeCell ref="BOK151:BOP151"/>
    <mergeCell ref="BKM151:BKR151"/>
    <mergeCell ref="BKS151:BKX151"/>
    <mergeCell ref="BKY151:BLD151"/>
    <mergeCell ref="BLE151:BLJ151"/>
    <mergeCell ref="BLK151:BLP151"/>
    <mergeCell ref="BLQ151:BLV151"/>
    <mergeCell ref="BLW151:BMB151"/>
    <mergeCell ref="BMC151:BMH151"/>
    <mergeCell ref="BMI151:BMN151"/>
    <mergeCell ref="BQS151:BQX151"/>
    <mergeCell ref="BQY151:BRD151"/>
    <mergeCell ref="BRE151:BRJ151"/>
    <mergeCell ref="BRK151:BRP151"/>
    <mergeCell ref="BRQ151:BRV151"/>
    <mergeCell ref="BRW151:BSB151"/>
    <mergeCell ref="BSC151:BSH151"/>
    <mergeCell ref="BSI151:BSN151"/>
    <mergeCell ref="BSO151:BST151"/>
    <mergeCell ref="BOQ151:BOV151"/>
    <mergeCell ref="BOW151:BPB151"/>
    <mergeCell ref="BPC151:BPH151"/>
    <mergeCell ref="BPI151:BPN151"/>
    <mergeCell ref="BPO151:BPT151"/>
    <mergeCell ref="BPU151:BPZ151"/>
    <mergeCell ref="BQA151:BQF151"/>
    <mergeCell ref="BQG151:BQL151"/>
    <mergeCell ref="BQM151:BQR151"/>
    <mergeCell ref="BUW151:BVB151"/>
    <mergeCell ref="BVC151:BVH151"/>
    <mergeCell ref="BVI151:BVN151"/>
    <mergeCell ref="BVO151:BVT151"/>
    <mergeCell ref="BVU151:BVZ151"/>
    <mergeCell ref="BWA151:BWF151"/>
    <mergeCell ref="BWG151:BWL151"/>
    <mergeCell ref="BWM151:BWR151"/>
    <mergeCell ref="BWS151:BWX151"/>
    <mergeCell ref="BSU151:BSZ151"/>
    <mergeCell ref="BTA151:BTF151"/>
    <mergeCell ref="BTG151:BTL151"/>
    <mergeCell ref="BTM151:BTR151"/>
    <mergeCell ref="BTS151:BTX151"/>
    <mergeCell ref="BTY151:BUD151"/>
    <mergeCell ref="BUE151:BUJ151"/>
    <mergeCell ref="BUK151:BUP151"/>
    <mergeCell ref="BUQ151:BUV151"/>
    <mergeCell ref="BZA151:BZF151"/>
    <mergeCell ref="BZG151:BZL151"/>
    <mergeCell ref="BZM151:BZR151"/>
    <mergeCell ref="BZS151:BZX151"/>
    <mergeCell ref="BZY151:CAD151"/>
    <mergeCell ref="CAE151:CAJ151"/>
    <mergeCell ref="CAK151:CAP151"/>
    <mergeCell ref="CAQ151:CAV151"/>
    <mergeCell ref="CAW151:CBB151"/>
    <mergeCell ref="BWY151:BXD151"/>
    <mergeCell ref="BXE151:BXJ151"/>
    <mergeCell ref="BXK151:BXP151"/>
    <mergeCell ref="BXQ151:BXV151"/>
    <mergeCell ref="BXW151:BYB151"/>
    <mergeCell ref="BYC151:BYH151"/>
    <mergeCell ref="BYI151:BYN151"/>
    <mergeCell ref="BYO151:BYT151"/>
    <mergeCell ref="BYU151:BYZ151"/>
    <mergeCell ref="CDE151:CDJ151"/>
    <mergeCell ref="CDK151:CDP151"/>
    <mergeCell ref="CDQ151:CDV151"/>
    <mergeCell ref="CDW151:CEB151"/>
    <mergeCell ref="CEC151:CEH151"/>
    <mergeCell ref="CEI151:CEN151"/>
    <mergeCell ref="CEO151:CET151"/>
    <mergeCell ref="CEU151:CEZ151"/>
    <mergeCell ref="CFA151:CFF151"/>
    <mergeCell ref="CBC151:CBH151"/>
    <mergeCell ref="CBI151:CBN151"/>
    <mergeCell ref="CBO151:CBT151"/>
    <mergeCell ref="CBU151:CBZ151"/>
    <mergeCell ref="CCA151:CCF151"/>
    <mergeCell ref="CCG151:CCL151"/>
    <mergeCell ref="CCM151:CCR151"/>
    <mergeCell ref="CCS151:CCX151"/>
    <mergeCell ref="CCY151:CDD151"/>
    <mergeCell ref="CHI151:CHN151"/>
    <mergeCell ref="CHO151:CHT151"/>
    <mergeCell ref="CHU151:CHZ151"/>
    <mergeCell ref="CIA151:CIF151"/>
    <mergeCell ref="CIG151:CIL151"/>
    <mergeCell ref="CIM151:CIR151"/>
    <mergeCell ref="CIS151:CIX151"/>
    <mergeCell ref="CIY151:CJD151"/>
    <mergeCell ref="CJE151:CJJ151"/>
    <mergeCell ref="CFG151:CFL151"/>
    <mergeCell ref="CFM151:CFR151"/>
    <mergeCell ref="CFS151:CFX151"/>
    <mergeCell ref="CFY151:CGD151"/>
    <mergeCell ref="CGE151:CGJ151"/>
    <mergeCell ref="CGK151:CGP151"/>
    <mergeCell ref="CGQ151:CGV151"/>
    <mergeCell ref="CGW151:CHB151"/>
    <mergeCell ref="CHC151:CHH151"/>
    <mergeCell ref="CLM151:CLR151"/>
    <mergeCell ref="CLS151:CLX151"/>
    <mergeCell ref="CLY151:CMD151"/>
    <mergeCell ref="CME151:CMJ151"/>
    <mergeCell ref="CMK151:CMP151"/>
    <mergeCell ref="CMQ151:CMV151"/>
    <mergeCell ref="CMW151:CNB151"/>
    <mergeCell ref="CNC151:CNH151"/>
    <mergeCell ref="CNI151:CNN151"/>
    <mergeCell ref="CJK151:CJP151"/>
    <mergeCell ref="CJQ151:CJV151"/>
    <mergeCell ref="CJW151:CKB151"/>
    <mergeCell ref="CKC151:CKH151"/>
    <mergeCell ref="CKI151:CKN151"/>
    <mergeCell ref="CKO151:CKT151"/>
    <mergeCell ref="CKU151:CKZ151"/>
    <mergeCell ref="CLA151:CLF151"/>
    <mergeCell ref="CLG151:CLL151"/>
    <mergeCell ref="CPQ151:CPV151"/>
    <mergeCell ref="CPW151:CQB151"/>
    <mergeCell ref="CQC151:CQH151"/>
    <mergeCell ref="CQI151:CQN151"/>
    <mergeCell ref="CQO151:CQT151"/>
    <mergeCell ref="CQU151:CQZ151"/>
    <mergeCell ref="CRA151:CRF151"/>
    <mergeCell ref="CRG151:CRL151"/>
    <mergeCell ref="CRM151:CRR151"/>
    <mergeCell ref="CNO151:CNT151"/>
    <mergeCell ref="CNU151:CNZ151"/>
    <mergeCell ref="COA151:COF151"/>
    <mergeCell ref="COG151:COL151"/>
    <mergeCell ref="COM151:COR151"/>
    <mergeCell ref="COS151:COX151"/>
    <mergeCell ref="COY151:CPD151"/>
    <mergeCell ref="CPE151:CPJ151"/>
    <mergeCell ref="CPK151:CPP151"/>
    <mergeCell ref="CTU151:CTZ151"/>
    <mergeCell ref="CUA151:CUF151"/>
    <mergeCell ref="CUG151:CUL151"/>
    <mergeCell ref="CUM151:CUR151"/>
    <mergeCell ref="CUS151:CUX151"/>
    <mergeCell ref="CUY151:CVD151"/>
    <mergeCell ref="CVE151:CVJ151"/>
    <mergeCell ref="CVK151:CVP151"/>
    <mergeCell ref="CVQ151:CVV151"/>
    <mergeCell ref="CRS151:CRX151"/>
    <mergeCell ref="CRY151:CSD151"/>
    <mergeCell ref="CSE151:CSJ151"/>
    <mergeCell ref="CSK151:CSP151"/>
    <mergeCell ref="CSQ151:CSV151"/>
    <mergeCell ref="CSW151:CTB151"/>
    <mergeCell ref="CTC151:CTH151"/>
    <mergeCell ref="CTI151:CTN151"/>
    <mergeCell ref="CTO151:CTT151"/>
    <mergeCell ref="CXY151:CYD151"/>
    <mergeCell ref="CYE151:CYJ151"/>
    <mergeCell ref="CYK151:CYP151"/>
    <mergeCell ref="CYQ151:CYV151"/>
    <mergeCell ref="CYW151:CZB151"/>
    <mergeCell ref="CZC151:CZH151"/>
    <mergeCell ref="CZI151:CZN151"/>
    <mergeCell ref="CZO151:CZT151"/>
    <mergeCell ref="CZU151:CZZ151"/>
    <mergeCell ref="CVW151:CWB151"/>
    <mergeCell ref="CWC151:CWH151"/>
    <mergeCell ref="CWI151:CWN151"/>
    <mergeCell ref="CWO151:CWT151"/>
    <mergeCell ref="CWU151:CWZ151"/>
    <mergeCell ref="CXA151:CXF151"/>
    <mergeCell ref="CXG151:CXL151"/>
    <mergeCell ref="CXM151:CXR151"/>
    <mergeCell ref="CXS151:CXX151"/>
    <mergeCell ref="DCC151:DCH151"/>
    <mergeCell ref="DCI151:DCN151"/>
    <mergeCell ref="DCO151:DCT151"/>
    <mergeCell ref="DCU151:DCZ151"/>
    <mergeCell ref="DDA151:DDF151"/>
    <mergeCell ref="DDG151:DDL151"/>
    <mergeCell ref="DDM151:DDR151"/>
    <mergeCell ref="DDS151:DDX151"/>
    <mergeCell ref="DDY151:DED151"/>
    <mergeCell ref="DAA151:DAF151"/>
    <mergeCell ref="DAG151:DAL151"/>
    <mergeCell ref="DAM151:DAR151"/>
    <mergeCell ref="DAS151:DAX151"/>
    <mergeCell ref="DAY151:DBD151"/>
    <mergeCell ref="DBE151:DBJ151"/>
    <mergeCell ref="DBK151:DBP151"/>
    <mergeCell ref="DBQ151:DBV151"/>
    <mergeCell ref="DBW151:DCB151"/>
    <mergeCell ref="DGG151:DGL151"/>
    <mergeCell ref="DGM151:DGR151"/>
    <mergeCell ref="DGS151:DGX151"/>
    <mergeCell ref="DGY151:DHD151"/>
    <mergeCell ref="DHE151:DHJ151"/>
    <mergeCell ref="DHK151:DHP151"/>
    <mergeCell ref="DHQ151:DHV151"/>
    <mergeCell ref="DHW151:DIB151"/>
    <mergeCell ref="DIC151:DIH151"/>
    <mergeCell ref="DEE151:DEJ151"/>
    <mergeCell ref="DEK151:DEP151"/>
    <mergeCell ref="DEQ151:DEV151"/>
    <mergeCell ref="DEW151:DFB151"/>
    <mergeCell ref="DFC151:DFH151"/>
    <mergeCell ref="DFI151:DFN151"/>
    <mergeCell ref="DFO151:DFT151"/>
    <mergeCell ref="DFU151:DFZ151"/>
    <mergeCell ref="DGA151:DGF151"/>
    <mergeCell ref="DKK151:DKP151"/>
    <mergeCell ref="DKQ151:DKV151"/>
    <mergeCell ref="DKW151:DLB151"/>
    <mergeCell ref="DLC151:DLH151"/>
    <mergeCell ref="DLI151:DLN151"/>
    <mergeCell ref="DLO151:DLT151"/>
    <mergeCell ref="DLU151:DLZ151"/>
    <mergeCell ref="DMA151:DMF151"/>
    <mergeCell ref="DMG151:DML151"/>
    <mergeCell ref="DII151:DIN151"/>
    <mergeCell ref="DIO151:DIT151"/>
    <mergeCell ref="DIU151:DIZ151"/>
    <mergeCell ref="DJA151:DJF151"/>
    <mergeCell ref="DJG151:DJL151"/>
    <mergeCell ref="DJM151:DJR151"/>
    <mergeCell ref="DJS151:DJX151"/>
    <mergeCell ref="DJY151:DKD151"/>
    <mergeCell ref="DKE151:DKJ151"/>
    <mergeCell ref="DOO151:DOT151"/>
    <mergeCell ref="DOU151:DOZ151"/>
    <mergeCell ref="DPA151:DPF151"/>
    <mergeCell ref="DPG151:DPL151"/>
    <mergeCell ref="DPM151:DPR151"/>
    <mergeCell ref="DPS151:DPX151"/>
    <mergeCell ref="DPY151:DQD151"/>
    <mergeCell ref="DQE151:DQJ151"/>
    <mergeCell ref="DQK151:DQP151"/>
    <mergeCell ref="DMM151:DMR151"/>
    <mergeCell ref="DMS151:DMX151"/>
    <mergeCell ref="DMY151:DND151"/>
    <mergeCell ref="DNE151:DNJ151"/>
    <mergeCell ref="DNK151:DNP151"/>
    <mergeCell ref="DNQ151:DNV151"/>
    <mergeCell ref="DNW151:DOB151"/>
    <mergeCell ref="DOC151:DOH151"/>
    <mergeCell ref="DOI151:DON151"/>
    <mergeCell ref="DSS151:DSX151"/>
    <mergeCell ref="DSY151:DTD151"/>
    <mergeCell ref="DTE151:DTJ151"/>
    <mergeCell ref="DTK151:DTP151"/>
    <mergeCell ref="DTQ151:DTV151"/>
    <mergeCell ref="DTW151:DUB151"/>
    <mergeCell ref="DUC151:DUH151"/>
    <mergeCell ref="DUI151:DUN151"/>
    <mergeCell ref="DUO151:DUT151"/>
    <mergeCell ref="DQQ151:DQV151"/>
    <mergeCell ref="DQW151:DRB151"/>
    <mergeCell ref="DRC151:DRH151"/>
    <mergeCell ref="DRI151:DRN151"/>
    <mergeCell ref="DRO151:DRT151"/>
    <mergeCell ref="DRU151:DRZ151"/>
    <mergeCell ref="DSA151:DSF151"/>
    <mergeCell ref="DSG151:DSL151"/>
    <mergeCell ref="DSM151:DSR151"/>
    <mergeCell ref="DWW151:DXB151"/>
    <mergeCell ref="DXC151:DXH151"/>
    <mergeCell ref="DXI151:DXN151"/>
    <mergeCell ref="DXO151:DXT151"/>
    <mergeCell ref="DXU151:DXZ151"/>
    <mergeCell ref="DYA151:DYF151"/>
    <mergeCell ref="DYG151:DYL151"/>
    <mergeCell ref="DYM151:DYR151"/>
    <mergeCell ref="DYS151:DYX151"/>
    <mergeCell ref="DUU151:DUZ151"/>
    <mergeCell ref="DVA151:DVF151"/>
    <mergeCell ref="DVG151:DVL151"/>
    <mergeCell ref="DVM151:DVR151"/>
    <mergeCell ref="DVS151:DVX151"/>
    <mergeCell ref="DVY151:DWD151"/>
    <mergeCell ref="DWE151:DWJ151"/>
    <mergeCell ref="DWK151:DWP151"/>
    <mergeCell ref="DWQ151:DWV151"/>
    <mergeCell ref="EBA151:EBF151"/>
    <mergeCell ref="EBG151:EBL151"/>
    <mergeCell ref="EBM151:EBR151"/>
    <mergeCell ref="EBS151:EBX151"/>
    <mergeCell ref="EBY151:ECD151"/>
    <mergeCell ref="ECE151:ECJ151"/>
    <mergeCell ref="ECK151:ECP151"/>
    <mergeCell ref="ECQ151:ECV151"/>
    <mergeCell ref="ECW151:EDB151"/>
    <mergeCell ref="DYY151:DZD151"/>
    <mergeCell ref="DZE151:DZJ151"/>
    <mergeCell ref="DZK151:DZP151"/>
    <mergeCell ref="DZQ151:DZV151"/>
    <mergeCell ref="DZW151:EAB151"/>
    <mergeCell ref="EAC151:EAH151"/>
    <mergeCell ref="EAI151:EAN151"/>
    <mergeCell ref="EAO151:EAT151"/>
    <mergeCell ref="EAU151:EAZ151"/>
    <mergeCell ref="EFE151:EFJ151"/>
    <mergeCell ref="EFK151:EFP151"/>
    <mergeCell ref="EFQ151:EFV151"/>
    <mergeCell ref="EFW151:EGB151"/>
    <mergeCell ref="EGC151:EGH151"/>
    <mergeCell ref="EGI151:EGN151"/>
    <mergeCell ref="EGO151:EGT151"/>
    <mergeCell ref="EGU151:EGZ151"/>
    <mergeCell ref="EHA151:EHF151"/>
    <mergeCell ref="EDC151:EDH151"/>
    <mergeCell ref="EDI151:EDN151"/>
    <mergeCell ref="EDO151:EDT151"/>
    <mergeCell ref="EDU151:EDZ151"/>
    <mergeCell ref="EEA151:EEF151"/>
    <mergeCell ref="EEG151:EEL151"/>
    <mergeCell ref="EEM151:EER151"/>
    <mergeCell ref="EES151:EEX151"/>
    <mergeCell ref="EEY151:EFD151"/>
    <mergeCell ref="EJI151:EJN151"/>
    <mergeCell ref="EJO151:EJT151"/>
    <mergeCell ref="EJU151:EJZ151"/>
    <mergeCell ref="EKA151:EKF151"/>
    <mergeCell ref="EKG151:EKL151"/>
    <mergeCell ref="EKM151:EKR151"/>
    <mergeCell ref="EKS151:EKX151"/>
    <mergeCell ref="EKY151:ELD151"/>
    <mergeCell ref="ELE151:ELJ151"/>
    <mergeCell ref="EHG151:EHL151"/>
    <mergeCell ref="EHM151:EHR151"/>
    <mergeCell ref="EHS151:EHX151"/>
    <mergeCell ref="EHY151:EID151"/>
    <mergeCell ref="EIE151:EIJ151"/>
    <mergeCell ref="EIK151:EIP151"/>
    <mergeCell ref="EIQ151:EIV151"/>
    <mergeCell ref="EIW151:EJB151"/>
    <mergeCell ref="EJC151:EJH151"/>
    <mergeCell ref="ENM151:ENR151"/>
    <mergeCell ref="ENS151:ENX151"/>
    <mergeCell ref="ENY151:EOD151"/>
    <mergeCell ref="EOE151:EOJ151"/>
    <mergeCell ref="EOK151:EOP151"/>
    <mergeCell ref="EOQ151:EOV151"/>
    <mergeCell ref="EOW151:EPB151"/>
    <mergeCell ref="EPC151:EPH151"/>
    <mergeCell ref="EPI151:EPN151"/>
    <mergeCell ref="ELK151:ELP151"/>
    <mergeCell ref="ELQ151:ELV151"/>
    <mergeCell ref="ELW151:EMB151"/>
    <mergeCell ref="EMC151:EMH151"/>
    <mergeCell ref="EMI151:EMN151"/>
    <mergeCell ref="EMO151:EMT151"/>
    <mergeCell ref="EMU151:EMZ151"/>
    <mergeCell ref="ENA151:ENF151"/>
    <mergeCell ref="ENG151:ENL151"/>
    <mergeCell ref="ERQ151:ERV151"/>
    <mergeCell ref="ERW151:ESB151"/>
    <mergeCell ref="ESC151:ESH151"/>
    <mergeCell ref="ESI151:ESN151"/>
    <mergeCell ref="ESO151:EST151"/>
    <mergeCell ref="ESU151:ESZ151"/>
    <mergeCell ref="ETA151:ETF151"/>
    <mergeCell ref="ETG151:ETL151"/>
    <mergeCell ref="ETM151:ETR151"/>
    <mergeCell ref="EPO151:EPT151"/>
    <mergeCell ref="EPU151:EPZ151"/>
    <mergeCell ref="EQA151:EQF151"/>
    <mergeCell ref="EQG151:EQL151"/>
    <mergeCell ref="EQM151:EQR151"/>
    <mergeCell ref="EQS151:EQX151"/>
    <mergeCell ref="EQY151:ERD151"/>
    <mergeCell ref="ERE151:ERJ151"/>
    <mergeCell ref="ERK151:ERP151"/>
    <mergeCell ref="EVU151:EVZ151"/>
    <mergeCell ref="EWA151:EWF151"/>
    <mergeCell ref="EWG151:EWL151"/>
    <mergeCell ref="EWM151:EWR151"/>
    <mergeCell ref="EWS151:EWX151"/>
    <mergeCell ref="EWY151:EXD151"/>
    <mergeCell ref="EXE151:EXJ151"/>
    <mergeCell ref="EXK151:EXP151"/>
    <mergeCell ref="EXQ151:EXV151"/>
    <mergeCell ref="ETS151:ETX151"/>
    <mergeCell ref="ETY151:EUD151"/>
    <mergeCell ref="EUE151:EUJ151"/>
    <mergeCell ref="EUK151:EUP151"/>
    <mergeCell ref="EUQ151:EUV151"/>
    <mergeCell ref="EUW151:EVB151"/>
    <mergeCell ref="EVC151:EVH151"/>
    <mergeCell ref="EVI151:EVN151"/>
    <mergeCell ref="EVO151:EVT151"/>
    <mergeCell ref="EZY151:FAD151"/>
    <mergeCell ref="FAE151:FAJ151"/>
    <mergeCell ref="FAK151:FAP151"/>
    <mergeCell ref="FAQ151:FAV151"/>
    <mergeCell ref="FAW151:FBB151"/>
    <mergeCell ref="FBC151:FBH151"/>
    <mergeCell ref="FBI151:FBN151"/>
    <mergeCell ref="FBO151:FBT151"/>
    <mergeCell ref="FBU151:FBZ151"/>
    <mergeCell ref="EXW151:EYB151"/>
    <mergeCell ref="EYC151:EYH151"/>
    <mergeCell ref="EYI151:EYN151"/>
    <mergeCell ref="EYO151:EYT151"/>
    <mergeCell ref="EYU151:EYZ151"/>
    <mergeCell ref="EZA151:EZF151"/>
    <mergeCell ref="EZG151:EZL151"/>
    <mergeCell ref="EZM151:EZR151"/>
    <mergeCell ref="EZS151:EZX151"/>
    <mergeCell ref="FEC151:FEH151"/>
    <mergeCell ref="FEI151:FEN151"/>
    <mergeCell ref="FEO151:FET151"/>
    <mergeCell ref="FEU151:FEZ151"/>
    <mergeCell ref="FFA151:FFF151"/>
    <mergeCell ref="FFG151:FFL151"/>
    <mergeCell ref="FFM151:FFR151"/>
    <mergeCell ref="FFS151:FFX151"/>
    <mergeCell ref="FFY151:FGD151"/>
    <mergeCell ref="FCA151:FCF151"/>
    <mergeCell ref="FCG151:FCL151"/>
    <mergeCell ref="FCM151:FCR151"/>
    <mergeCell ref="FCS151:FCX151"/>
    <mergeCell ref="FCY151:FDD151"/>
    <mergeCell ref="FDE151:FDJ151"/>
    <mergeCell ref="FDK151:FDP151"/>
    <mergeCell ref="FDQ151:FDV151"/>
    <mergeCell ref="FDW151:FEB151"/>
    <mergeCell ref="FIG151:FIL151"/>
    <mergeCell ref="FIM151:FIR151"/>
    <mergeCell ref="FIS151:FIX151"/>
    <mergeCell ref="FIY151:FJD151"/>
    <mergeCell ref="FJE151:FJJ151"/>
    <mergeCell ref="FJK151:FJP151"/>
    <mergeCell ref="FJQ151:FJV151"/>
    <mergeCell ref="FJW151:FKB151"/>
    <mergeCell ref="FKC151:FKH151"/>
    <mergeCell ref="FGE151:FGJ151"/>
    <mergeCell ref="FGK151:FGP151"/>
    <mergeCell ref="FGQ151:FGV151"/>
    <mergeCell ref="FGW151:FHB151"/>
    <mergeCell ref="FHC151:FHH151"/>
    <mergeCell ref="FHI151:FHN151"/>
    <mergeCell ref="FHO151:FHT151"/>
    <mergeCell ref="FHU151:FHZ151"/>
    <mergeCell ref="FIA151:FIF151"/>
    <mergeCell ref="FMK151:FMP151"/>
    <mergeCell ref="FMQ151:FMV151"/>
    <mergeCell ref="FMW151:FNB151"/>
    <mergeCell ref="FNC151:FNH151"/>
    <mergeCell ref="FNI151:FNN151"/>
    <mergeCell ref="FNO151:FNT151"/>
    <mergeCell ref="FNU151:FNZ151"/>
    <mergeCell ref="FOA151:FOF151"/>
    <mergeCell ref="FOG151:FOL151"/>
    <mergeCell ref="FKI151:FKN151"/>
    <mergeCell ref="FKO151:FKT151"/>
    <mergeCell ref="FKU151:FKZ151"/>
    <mergeCell ref="FLA151:FLF151"/>
    <mergeCell ref="FLG151:FLL151"/>
    <mergeCell ref="FLM151:FLR151"/>
    <mergeCell ref="FLS151:FLX151"/>
    <mergeCell ref="FLY151:FMD151"/>
    <mergeCell ref="FME151:FMJ151"/>
    <mergeCell ref="FQO151:FQT151"/>
    <mergeCell ref="FQU151:FQZ151"/>
    <mergeCell ref="FRA151:FRF151"/>
    <mergeCell ref="FRG151:FRL151"/>
    <mergeCell ref="FRM151:FRR151"/>
    <mergeCell ref="FRS151:FRX151"/>
    <mergeCell ref="FRY151:FSD151"/>
    <mergeCell ref="FSE151:FSJ151"/>
    <mergeCell ref="FSK151:FSP151"/>
    <mergeCell ref="FOM151:FOR151"/>
    <mergeCell ref="FOS151:FOX151"/>
    <mergeCell ref="FOY151:FPD151"/>
    <mergeCell ref="FPE151:FPJ151"/>
    <mergeCell ref="FPK151:FPP151"/>
    <mergeCell ref="FPQ151:FPV151"/>
    <mergeCell ref="FPW151:FQB151"/>
    <mergeCell ref="FQC151:FQH151"/>
    <mergeCell ref="FQI151:FQN151"/>
    <mergeCell ref="FUS151:FUX151"/>
    <mergeCell ref="FUY151:FVD151"/>
    <mergeCell ref="FVE151:FVJ151"/>
    <mergeCell ref="FVK151:FVP151"/>
    <mergeCell ref="FVQ151:FVV151"/>
    <mergeCell ref="FVW151:FWB151"/>
    <mergeCell ref="FWC151:FWH151"/>
    <mergeCell ref="FWI151:FWN151"/>
    <mergeCell ref="FWO151:FWT151"/>
    <mergeCell ref="FSQ151:FSV151"/>
    <mergeCell ref="FSW151:FTB151"/>
    <mergeCell ref="FTC151:FTH151"/>
    <mergeCell ref="FTI151:FTN151"/>
    <mergeCell ref="FTO151:FTT151"/>
    <mergeCell ref="FTU151:FTZ151"/>
    <mergeCell ref="FUA151:FUF151"/>
    <mergeCell ref="FUG151:FUL151"/>
    <mergeCell ref="FUM151:FUR151"/>
    <mergeCell ref="FYW151:FZB151"/>
    <mergeCell ref="FZC151:FZH151"/>
    <mergeCell ref="FZI151:FZN151"/>
    <mergeCell ref="FZO151:FZT151"/>
    <mergeCell ref="FZU151:FZZ151"/>
    <mergeCell ref="GAA151:GAF151"/>
    <mergeCell ref="GAG151:GAL151"/>
    <mergeCell ref="GAM151:GAR151"/>
    <mergeCell ref="GAS151:GAX151"/>
    <mergeCell ref="FWU151:FWZ151"/>
    <mergeCell ref="FXA151:FXF151"/>
    <mergeCell ref="FXG151:FXL151"/>
    <mergeCell ref="FXM151:FXR151"/>
    <mergeCell ref="FXS151:FXX151"/>
    <mergeCell ref="FXY151:FYD151"/>
    <mergeCell ref="FYE151:FYJ151"/>
    <mergeCell ref="FYK151:FYP151"/>
    <mergeCell ref="FYQ151:FYV151"/>
    <mergeCell ref="GDA151:GDF151"/>
    <mergeCell ref="GDG151:GDL151"/>
    <mergeCell ref="GDM151:GDR151"/>
    <mergeCell ref="GDS151:GDX151"/>
    <mergeCell ref="GDY151:GED151"/>
    <mergeCell ref="GEE151:GEJ151"/>
    <mergeCell ref="GEK151:GEP151"/>
    <mergeCell ref="GEQ151:GEV151"/>
    <mergeCell ref="GEW151:GFB151"/>
    <mergeCell ref="GAY151:GBD151"/>
    <mergeCell ref="GBE151:GBJ151"/>
    <mergeCell ref="GBK151:GBP151"/>
    <mergeCell ref="GBQ151:GBV151"/>
    <mergeCell ref="GBW151:GCB151"/>
    <mergeCell ref="GCC151:GCH151"/>
    <mergeCell ref="GCI151:GCN151"/>
    <mergeCell ref="GCO151:GCT151"/>
    <mergeCell ref="GCU151:GCZ151"/>
    <mergeCell ref="GHE151:GHJ151"/>
    <mergeCell ref="GHK151:GHP151"/>
    <mergeCell ref="GHQ151:GHV151"/>
    <mergeCell ref="GHW151:GIB151"/>
    <mergeCell ref="GIC151:GIH151"/>
    <mergeCell ref="GII151:GIN151"/>
    <mergeCell ref="GIO151:GIT151"/>
    <mergeCell ref="GIU151:GIZ151"/>
    <mergeCell ref="GJA151:GJF151"/>
    <mergeCell ref="GFC151:GFH151"/>
    <mergeCell ref="GFI151:GFN151"/>
    <mergeCell ref="GFO151:GFT151"/>
    <mergeCell ref="GFU151:GFZ151"/>
    <mergeCell ref="GGA151:GGF151"/>
    <mergeCell ref="GGG151:GGL151"/>
    <mergeCell ref="GGM151:GGR151"/>
    <mergeCell ref="GGS151:GGX151"/>
    <mergeCell ref="GGY151:GHD151"/>
    <mergeCell ref="GLI151:GLN151"/>
    <mergeCell ref="GLO151:GLT151"/>
    <mergeCell ref="GLU151:GLZ151"/>
    <mergeCell ref="GMA151:GMF151"/>
    <mergeCell ref="GMG151:GML151"/>
    <mergeCell ref="GMM151:GMR151"/>
    <mergeCell ref="GMS151:GMX151"/>
    <mergeCell ref="GMY151:GND151"/>
    <mergeCell ref="GNE151:GNJ151"/>
    <mergeCell ref="GJG151:GJL151"/>
    <mergeCell ref="GJM151:GJR151"/>
    <mergeCell ref="GJS151:GJX151"/>
    <mergeCell ref="GJY151:GKD151"/>
    <mergeCell ref="GKE151:GKJ151"/>
    <mergeCell ref="GKK151:GKP151"/>
    <mergeCell ref="GKQ151:GKV151"/>
    <mergeCell ref="GKW151:GLB151"/>
    <mergeCell ref="GLC151:GLH151"/>
    <mergeCell ref="GPM151:GPR151"/>
    <mergeCell ref="GPS151:GPX151"/>
    <mergeCell ref="GPY151:GQD151"/>
    <mergeCell ref="GQE151:GQJ151"/>
    <mergeCell ref="GQK151:GQP151"/>
    <mergeCell ref="GQQ151:GQV151"/>
    <mergeCell ref="GQW151:GRB151"/>
    <mergeCell ref="GRC151:GRH151"/>
    <mergeCell ref="GRI151:GRN151"/>
    <mergeCell ref="GNK151:GNP151"/>
    <mergeCell ref="GNQ151:GNV151"/>
    <mergeCell ref="GNW151:GOB151"/>
    <mergeCell ref="GOC151:GOH151"/>
    <mergeCell ref="GOI151:GON151"/>
    <mergeCell ref="GOO151:GOT151"/>
    <mergeCell ref="GOU151:GOZ151"/>
    <mergeCell ref="GPA151:GPF151"/>
    <mergeCell ref="GPG151:GPL151"/>
    <mergeCell ref="GTQ151:GTV151"/>
    <mergeCell ref="GTW151:GUB151"/>
    <mergeCell ref="GUC151:GUH151"/>
    <mergeCell ref="GUI151:GUN151"/>
    <mergeCell ref="GUO151:GUT151"/>
    <mergeCell ref="GUU151:GUZ151"/>
    <mergeCell ref="GVA151:GVF151"/>
    <mergeCell ref="GVG151:GVL151"/>
    <mergeCell ref="GVM151:GVR151"/>
    <mergeCell ref="GRO151:GRT151"/>
    <mergeCell ref="GRU151:GRZ151"/>
    <mergeCell ref="GSA151:GSF151"/>
    <mergeCell ref="GSG151:GSL151"/>
    <mergeCell ref="GSM151:GSR151"/>
    <mergeCell ref="GSS151:GSX151"/>
    <mergeCell ref="GSY151:GTD151"/>
    <mergeCell ref="GTE151:GTJ151"/>
    <mergeCell ref="GTK151:GTP151"/>
    <mergeCell ref="GXU151:GXZ151"/>
    <mergeCell ref="GYA151:GYF151"/>
    <mergeCell ref="GYG151:GYL151"/>
    <mergeCell ref="GYM151:GYR151"/>
    <mergeCell ref="GYS151:GYX151"/>
    <mergeCell ref="GYY151:GZD151"/>
    <mergeCell ref="GZE151:GZJ151"/>
    <mergeCell ref="GZK151:GZP151"/>
    <mergeCell ref="GZQ151:GZV151"/>
    <mergeCell ref="GVS151:GVX151"/>
    <mergeCell ref="GVY151:GWD151"/>
    <mergeCell ref="GWE151:GWJ151"/>
    <mergeCell ref="GWK151:GWP151"/>
    <mergeCell ref="GWQ151:GWV151"/>
    <mergeCell ref="GWW151:GXB151"/>
    <mergeCell ref="GXC151:GXH151"/>
    <mergeCell ref="GXI151:GXN151"/>
    <mergeCell ref="GXO151:GXT151"/>
    <mergeCell ref="HBY151:HCD151"/>
    <mergeCell ref="HCE151:HCJ151"/>
    <mergeCell ref="HCK151:HCP151"/>
    <mergeCell ref="HCQ151:HCV151"/>
    <mergeCell ref="HCW151:HDB151"/>
    <mergeCell ref="HDC151:HDH151"/>
    <mergeCell ref="HDI151:HDN151"/>
    <mergeCell ref="HDO151:HDT151"/>
    <mergeCell ref="HDU151:HDZ151"/>
    <mergeCell ref="GZW151:HAB151"/>
    <mergeCell ref="HAC151:HAH151"/>
    <mergeCell ref="HAI151:HAN151"/>
    <mergeCell ref="HAO151:HAT151"/>
    <mergeCell ref="HAU151:HAZ151"/>
    <mergeCell ref="HBA151:HBF151"/>
    <mergeCell ref="HBG151:HBL151"/>
    <mergeCell ref="HBM151:HBR151"/>
    <mergeCell ref="HBS151:HBX151"/>
    <mergeCell ref="HGC151:HGH151"/>
    <mergeCell ref="HGI151:HGN151"/>
    <mergeCell ref="HGO151:HGT151"/>
    <mergeCell ref="HGU151:HGZ151"/>
    <mergeCell ref="HHA151:HHF151"/>
    <mergeCell ref="HHG151:HHL151"/>
    <mergeCell ref="HHM151:HHR151"/>
    <mergeCell ref="HHS151:HHX151"/>
    <mergeCell ref="HHY151:HID151"/>
    <mergeCell ref="HEA151:HEF151"/>
    <mergeCell ref="HEG151:HEL151"/>
    <mergeCell ref="HEM151:HER151"/>
    <mergeCell ref="HES151:HEX151"/>
    <mergeCell ref="HEY151:HFD151"/>
    <mergeCell ref="HFE151:HFJ151"/>
    <mergeCell ref="HFK151:HFP151"/>
    <mergeCell ref="HFQ151:HFV151"/>
    <mergeCell ref="HFW151:HGB151"/>
    <mergeCell ref="HKG151:HKL151"/>
    <mergeCell ref="HKM151:HKR151"/>
    <mergeCell ref="HKS151:HKX151"/>
    <mergeCell ref="HKY151:HLD151"/>
    <mergeCell ref="HLE151:HLJ151"/>
    <mergeCell ref="HLK151:HLP151"/>
    <mergeCell ref="HLQ151:HLV151"/>
    <mergeCell ref="HLW151:HMB151"/>
    <mergeCell ref="HMC151:HMH151"/>
    <mergeCell ref="HIE151:HIJ151"/>
    <mergeCell ref="HIK151:HIP151"/>
    <mergeCell ref="HIQ151:HIV151"/>
    <mergeCell ref="HIW151:HJB151"/>
    <mergeCell ref="HJC151:HJH151"/>
    <mergeCell ref="HJI151:HJN151"/>
    <mergeCell ref="HJO151:HJT151"/>
    <mergeCell ref="HJU151:HJZ151"/>
    <mergeCell ref="HKA151:HKF151"/>
    <mergeCell ref="HOK151:HOP151"/>
    <mergeCell ref="HOQ151:HOV151"/>
    <mergeCell ref="HOW151:HPB151"/>
    <mergeCell ref="HPC151:HPH151"/>
    <mergeCell ref="HPI151:HPN151"/>
    <mergeCell ref="HPO151:HPT151"/>
    <mergeCell ref="HPU151:HPZ151"/>
    <mergeCell ref="HQA151:HQF151"/>
    <mergeCell ref="HQG151:HQL151"/>
    <mergeCell ref="HMI151:HMN151"/>
    <mergeCell ref="HMO151:HMT151"/>
    <mergeCell ref="HMU151:HMZ151"/>
    <mergeCell ref="HNA151:HNF151"/>
    <mergeCell ref="HNG151:HNL151"/>
    <mergeCell ref="HNM151:HNR151"/>
    <mergeCell ref="HNS151:HNX151"/>
    <mergeCell ref="HNY151:HOD151"/>
    <mergeCell ref="HOE151:HOJ151"/>
    <mergeCell ref="HSO151:HST151"/>
    <mergeCell ref="HSU151:HSZ151"/>
    <mergeCell ref="HTA151:HTF151"/>
    <mergeCell ref="HTG151:HTL151"/>
    <mergeCell ref="HTM151:HTR151"/>
    <mergeCell ref="HTS151:HTX151"/>
    <mergeCell ref="HTY151:HUD151"/>
    <mergeCell ref="HUE151:HUJ151"/>
    <mergeCell ref="HUK151:HUP151"/>
    <mergeCell ref="HQM151:HQR151"/>
    <mergeCell ref="HQS151:HQX151"/>
    <mergeCell ref="HQY151:HRD151"/>
    <mergeCell ref="HRE151:HRJ151"/>
    <mergeCell ref="HRK151:HRP151"/>
    <mergeCell ref="HRQ151:HRV151"/>
    <mergeCell ref="HRW151:HSB151"/>
    <mergeCell ref="HSC151:HSH151"/>
    <mergeCell ref="HSI151:HSN151"/>
    <mergeCell ref="HWS151:HWX151"/>
    <mergeCell ref="HWY151:HXD151"/>
    <mergeCell ref="HXE151:HXJ151"/>
    <mergeCell ref="HXK151:HXP151"/>
    <mergeCell ref="HXQ151:HXV151"/>
    <mergeCell ref="HXW151:HYB151"/>
    <mergeCell ref="HYC151:HYH151"/>
    <mergeCell ref="HYI151:HYN151"/>
    <mergeCell ref="HYO151:HYT151"/>
    <mergeCell ref="HUQ151:HUV151"/>
    <mergeCell ref="HUW151:HVB151"/>
    <mergeCell ref="HVC151:HVH151"/>
    <mergeCell ref="HVI151:HVN151"/>
    <mergeCell ref="HVO151:HVT151"/>
    <mergeCell ref="HVU151:HVZ151"/>
    <mergeCell ref="HWA151:HWF151"/>
    <mergeCell ref="HWG151:HWL151"/>
    <mergeCell ref="HWM151:HWR151"/>
    <mergeCell ref="IAW151:IBB151"/>
    <mergeCell ref="IBC151:IBH151"/>
    <mergeCell ref="IBI151:IBN151"/>
    <mergeCell ref="IBO151:IBT151"/>
    <mergeCell ref="IBU151:IBZ151"/>
    <mergeCell ref="ICA151:ICF151"/>
    <mergeCell ref="ICG151:ICL151"/>
    <mergeCell ref="ICM151:ICR151"/>
    <mergeCell ref="ICS151:ICX151"/>
    <mergeCell ref="HYU151:HYZ151"/>
    <mergeCell ref="HZA151:HZF151"/>
    <mergeCell ref="HZG151:HZL151"/>
    <mergeCell ref="HZM151:HZR151"/>
    <mergeCell ref="HZS151:HZX151"/>
    <mergeCell ref="HZY151:IAD151"/>
    <mergeCell ref="IAE151:IAJ151"/>
    <mergeCell ref="IAK151:IAP151"/>
    <mergeCell ref="IAQ151:IAV151"/>
    <mergeCell ref="IFA151:IFF151"/>
    <mergeCell ref="IFG151:IFL151"/>
    <mergeCell ref="IFM151:IFR151"/>
    <mergeCell ref="IFS151:IFX151"/>
    <mergeCell ref="IFY151:IGD151"/>
    <mergeCell ref="IGE151:IGJ151"/>
    <mergeCell ref="IGK151:IGP151"/>
    <mergeCell ref="IGQ151:IGV151"/>
    <mergeCell ref="IGW151:IHB151"/>
    <mergeCell ref="ICY151:IDD151"/>
    <mergeCell ref="IDE151:IDJ151"/>
    <mergeCell ref="IDK151:IDP151"/>
    <mergeCell ref="IDQ151:IDV151"/>
    <mergeCell ref="IDW151:IEB151"/>
    <mergeCell ref="IEC151:IEH151"/>
    <mergeCell ref="IEI151:IEN151"/>
    <mergeCell ref="IEO151:IET151"/>
    <mergeCell ref="IEU151:IEZ151"/>
    <mergeCell ref="IJE151:IJJ151"/>
    <mergeCell ref="IJK151:IJP151"/>
    <mergeCell ref="IJQ151:IJV151"/>
    <mergeCell ref="IJW151:IKB151"/>
    <mergeCell ref="IKC151:IKH151"/>
    <mergeCell ref="IKI151:IKN151"/>
    <mergeCell ref="IKO151:IKT151"/>
    <mergeCell ref="IKU151:IKZ151"/>
    <mergeCell ref="ILA151:ILF151"/>
    <mergeCell ref="IHC151:IHH151"/>
    <mergeCell ref="IHI151:IHN151"/>
    <mergeCell ref="IHO151:IHT151"/>
    <mergeCell ref="IHU151:IHZ151"/>
    <mergeCell ref="IIA151:IIF151"/>
    <mergeCell ref="IIG151:IIL151"/>
    <mergeCell ref="IIM151:IIR151"/>
    <mergeCell ref="IIS151:IIX151"/>
    <mergeCell ref="IIY151:IJD151"/>
    <mergeCell ref="INI151:INN151"/>
    <mergeCell ref="INO151:INT151"/>
    <mergeCell ref="INU151:INZ151"/>
    <mergeCell ref="IOA151:IOF151"/>
    <mergeCell ref="IOG151:IOL151"/>
    <mergeCell ref="IOM151:IOR151"/>
    <mergeCell ref="IOS151:IOX151"/>
    <mergeCell ref="IOY151:IPD151"/>
    <mergeCell ref="IPE151:IPJ151"/>
    <mergeCell ref="ILG151:ILL151"/>
    <mergeCell ref="ILM151:ILR151"/>
    <mergeCell ref="ILS151:ILX151"/>
    <mergeCell ref="ILY151:IMD151"/>
    <mergeCell ref="IME151:IMJ151"/>
    <mergeCell ref="IMK151:IMP151"/>
    <mergeCell ref="IMQ151:IMV151"/>
    <mergeCell ref="IMW151:INB151"/>
    <mergeCell ref="INC151:INH151"/>
    <mergeCell ref="IRM151:IRR151"/>
    <mergeCell ref="IRS151:IRX151"/>
    <mergeCell ref="IRY151:ISD151"/>
    <mergeCell ref="ISE151:ISJ151"/>
    <mergeCell ref="ISK151:ISP151"/>
    <mergeCell ref="ISQ151:ISV151"/>
    <mergeCell ref="ISW151:ITB151"/>
    <mergeCell ref="ITC151:ITH151"/>
    <mergeCell ref="ITI151:ITN151"/>
    <mergeCell ref="IPK151:IPP151"/>
    <mergeCell ref="IPQ151:IPV151"/>
    <mergeCell ref="IPW151:IQB151"/>
    <mergeCell ref="IQC151:IQH151"/>
    <mergeCell ref="IQI151:IQN151"/>
    <mergeCell ref="IQO151:IQT151"/>
    <mergeCell ref="IQU151:IQZ151"/>
    <mergeCell ref="IRA151:IRF151"/>
    <mergeCell ref="IRG151:IRL151"/>
    <mergeCell ref="IVQ151:IVV151"/>
    <mergeCell ref="IVW151:IWB151"/>
    <mergeCell ref="IWC151:IWH151"/>
    <mergeCell ref="IWI151:IWN151"/>
    <mergeCell ref="IWO151:IWT151"/>
    <mergeCell ref="IWU151:IWZ151"/>
    <mergeCell ref="IXA151:IXF151"/>
    <mergeCell ref="IXG151:IXL151"/>
    <mergeCell ref="IXM151:IXR151"/>
    <mergeCell ref="ITO151:ITT151"/>
    <mergeCell ref="ITU151:ITZ151"/>
    <mergeCell ref="IUA151:IUF151"/>
    <mergeCell ref="IUG151:IUL151"/>
    <mergeCell ref="IUM151:IUR151"/>
    <mergeCell ref="IUS151:IUX151"/>
    <mergeCell ref="IUY151:IVD151"/>
    <mergeCell ref="IVE151:IVJ151"/>
    <mergeCell ref="IVK151:IVP151"/>
    <mergeCell ref="IZU151:IZZ151"/>
    <mergeCell ref="JAA151:JAF151"/>
    <mergeCell ref="JAG151:JAL151"/>
    <mergeCell ref="JAM151:JAR151"/>
    <mergeCell ref="JAS151:JAX151"/>
    <mergeCell ref="JAY151:JBD151"/>
    <mergeCell ref="JBE151:JBJ151"/>
    <mergeCell ref="JBK151:JBP151"/>
    <mergeCell ref="JBQ151:JBV151"/>
    <mergeCell ref="IXS151:IXX151"/>
    <mergeCell ref="IXY151:IYD151"/>
    <mergeCell ref="IYE151:IYJ151"/>
    <mergeCell ref="IYK151:IYP151"/>
    <mergeCell ref="IYQ151:IYV151"/>
    <mergeCell ref="IYW151:IZB151"/>
    <mergeCell ref="IZC151:IZH151"/>
    <mergeCell ref="IZI151:IZN151"/>
    <mergeCell ref="IZO151:IZT151"/>
    <mergeCell ref="JDY151:JED151"/>
    <mergeCell ref="JEE151:JEJ151"/>
    <mergeCell ref="JEK151:JEP151"/>
    <mergeCell ref="JEQ151:JEV151"/>
    <mergeCell ref="JEW151:JFB151"/>
    <mergeCell ref="JFC151:JFH151"/>
    <mergeCell ref="JFI151:JFN151"/>
    <mergeCell ref="JFO151:JFT151"/>
    <mergeCell ref="JFU151:JFZ151"/>
    <mergeCell ref="JBW151:JCB151"/>
    <mergeCell ref="JCC151:JCH151"/>
    <mergeCell ref="JCI151:JCN151"/>
    <mergeCell ref="JCO151:JCT151"/>
    <mergeCell ref="JCU151:JCZ151"/>
    <mergeCell ref="JDA151:JDF151"/>
    <mergeCell ref="JDG151:JDL151"/>
    <mergeCell ref="JDM151:JDR151"/>
    <mergeCell ref="JDS151:JDX151"/>
    <mergeCell ref="JIC151:JIH151"/>
    <mergeCell ref="JII151:JIN151"/>
    <mergeCell ref="JIO151:JIT151"/>
    <mergeCell ref="JIU151:JIZ151"/>
    <mergeCell ref="JJA151:JJF151"/>
    <mergeCell ref="JJG151:JJL151"/>
    <mergeCell ref="JJM151:JJR151"/>
    <mergeCell ref="JJS151:JJX151"/>
    <mergeCell ref="JJY151:JKD151"/>
    <mergeCell ref="JGA151:JGF151"/>
    <mergeCell ref="JGG151:JGL151"/>
    <mergeCell ref="JGM151:JGR151"/>
    <mergeCell ref="JGS151:JGX151"/>
    <mergeCell ref="JGY151:JHD151"/>
    <mergeCell ref="JHE151:JHJ151"/>
    <mergeCell ref="JHK151:JHP151"/>
    <mergeCell ref="JHQ151:JHV151"/>
    <mergeCell ref="JHW151:JIB151"/>
    <mergeCell ref="JMG151:JML151"/>
    <mergeCell ref="JMM151:JMR151"/>
    <mergeCell ref="JMS151:JMX151"/>
    <mergeCell ref="JMY151:JND151"/>
    <mergeCell ref="JNE151:JNJ151"/>
    <mergeCell ref="JNK151:JNP151"/>
    <mergeCell ref="JNQ151:JNV151"/>
    <mergeCell ref="JNW151:JOB151"/>
    <mergeCell ref="JOC151:JOH151"/>
    <mergeCell ref="JKE151:JKJ151"/>
    <mergeCell ref="JKK151:JKP151"/>
    <mergeCell ref="JKQ151:JKV151"/>
    <mergeCell ref="JKW151:JLB151"/>
    <mergeCell ref="JLC151:JLH151"/>
    <mergeCell ref="JLI151:JLN151"/>
    <mergeCell ref="JLO151:JLT151"/>
    <mergeCell ref="JLU151:JLZ151"/>
    <mergeCell ref="JMA151:JMF151"/>
    <mergeCell ref="JQK151:JQP151"/>
    <mergeCell ref="JQQ151:JQV151"/>
    <mergeCell ref="JQW151:JRB151"/>
    <mergeCell ref="JRC151:JRH151"/>
    <mergeCell ref="JRI151:JRN151"/>
    <mergeCell ref="JRO151:JRT151"/>
    <mergeCell ref="JRU151:JRZ151"/>
    <mergeCell ref="JSA151:JSF151"/>
    <mergeCell ref="JSG151:JSL151"/>
    <mergeCell ref="JOI151:JON151"/>
    <mergeCell ref="JOO151:JOT151"/>
    <mergeCell ref="JOU151:JOZ151"/>
    <mergeCell ref="JPA151:JPF151"/>
    <mergeCell ref="JPG151:JPL151"/>
    <mergeCell ref="JPM151:JPR151"/>
    <mergeCell ref="JPS151:JPX151"/>
    <mergeCell ref="JPY151:JQD151"/>
    <mergeCell ref="JQE151:JQJ151"/>
    <mergeCell ref="JUO151:JUT151"/>
    <mergeCell ref="JUU151:JUZ151"/>
    <mergeCell ref="JVA151:JVF151"/>
    <mergeCell ref="JVG151:JVL151"/>
    <mergeCell ref="JVM151:JVR151"/>
    <mergeCell ref="JVS151:JVX151"/>
    <mergeCell ref="JVY151:JWD151"/>
    <mergeCell ref="JWE151:JWJ151"/>
    <mergeCell ref="JWK151:JWP151"/>
    <mergeCell ref="JSM151:JSR151"/>
    <mergeCell ref="JSS151:JSX151"/>
    <mergeCell ref="JSY151:JTD151"/>
    <mergeCell ref="JTE151:JTJ151"/>
    <mergeCell ref="JTK151:JTP151"/>
    <mergeCell ref="JTQ151:JTV151"/>
    <mergeCell ref="JTW151:JUB151"/>
    <mergeCell ref="JUC151:JUH151"/>
    <mergeCell ref="JUI151:JUN151"/>
    <mergeCell ref="JYS151:JYX151"/>
    <mergeCell ref="JYY151:JZD151"/>
    <mergeCell ref="JZE151:JZJ151"/>
    <mergeCell ref="JZK151:JZP151"/>
    <mergeCell ref="JZQ151:JZV151"/>
    <mergeCell ref="JZW151:KAB151"/>
    <mergeCell ref="KAC151:KAH151"/>
    <mergeCell ref="KAI151:KAN151"/>
    <mergeCell ref="KAO151:KAT151"/>
    <mergeCell ref="JWQ151:JWV151"/>
    <mergeCell ref="JWW151:JXB151"/>
    <mergeCell ref="JXC151:JXH151"/>
    <mergeCell ref="JXI151:JXN151"/>
    <mergeCell ref="JXO151:JXT151"/>
    <mergeCell ref="JXU151:JXZ151"/>
    <mergeCell ref="JYA151:JYF151"/>
    <mergeCell ref="JYG151:JYL151"/>
    <mergeCell ref="JYM151:JYR151"/>
    <mergeCell ref="KCW151:KDB151"/>
    <mergeCell ref="KDC151:KDH151"/>
    <mergeCell ref="KDI151:KDN151"/>
    <mergeCell ref="KDO151:KDT151"/>
    <mergeCell ref="KDU151:KDZ151"/>
    <mergeCell ref="KEA151:KEF151"/>
    <mergeCell ref="KEG151:KEL151"/>
    <mergeCell ref="KEM151:KER151"/>
    <mergeCell ref="KES151:KEX151"/>
    <mergeCell ref="KAU151:KAZ151"/>
    <mergeCell ref="KBA151:KBF151"/>
    <mergeCell ref="KBG151:KBL151"/>
    <mergeCell ref="KBM151:KBR151"/>
    <mergeCell ref="KBS151:KBX151"/>
    <mergeCell ref="KBY151:KCD151"/>
    <mergeCell ref="KCE151:KCJ151"/>
    <mergeCell ref="KCK151:KCP151"/>
    <mergeCell ref="KCQ151:KCV151"/>
    <mergeCell ref="KHA151:KHF151"/>
    <mergeCell ref="KHG151:KHL151"/>
    <mergeCell ref="KHM151:KHR151"/>
    <mergeCell ref="KHS151:KHX151"/>
    <mergeCell ref="KHY151:KID151"/>
    <mergeCell ref="KIE151:KIJ151"/>
    <mergeCell ref="KIK151:KIP151"/>
    <mergeCell ref="KIQ151:KIV151"/>
    <mergeCell ref="KIW151:KJB151"/>
    <mergeCell ref="KEY151:KFD151"/>
    <mergeCell ref="KFE151:KFJ151"/>
    <mergeCell ref="KFK151:KFP151"/>
    <mergeCell ref="KFQ151:KFV151"/>
    <mergeCell ref="KFW151:KGB151"/>
    <mergeCell ref="KGC151:KGH151"/>
    <mergeCell ref="KGI151:KGN151"/>
    <mergeCell ref="KGO151:KGT151"/>
    <mergeCell ref="KGU151:KGZ151"/>
    <mergeCell ref="KLE151:KLJ151"/>
    <mergeCell ref="KLK151:KLP151"/>
    <mergeCell ref="KLQ151:KLV151"/>
    <mergeCell ref="KLW151:KMB151"/>
    <mergeCell ref="KMC151:KMH151"/>
    <mergeCell ref="KMI151:KMN151"/>
    <mergeCell ref="KMO151:KMT151"/>
    <mergeCell ref="KMU151:KMZ151"/>
    <mergeCell ref="KNA151:KNF151"/>
    <mergeCell ref="KJC151:KJH151"/>
    <mergeCell ref="KJI151:KJN151"/>
    <mergeCell ref="KJO151:KJT151"/>
    <mergeCell ref="KJU151:KJZ151"/>
    <mergeCell ref="KKA151:KKF151"/>
    <mergeCell ref="KKG151:KKL151"/>
    <mergeCell ref="KKM151:KKR151"/>
    <mergeCell ref="KKS151:KKX151"/>
    <mergeCell ref="KKY151:KLD151"/>
    <mergeCell ref="KPI151:KPN151"/>
    <mergeCell ref="KPO151:KPT151"/>
    <mergeCell ref="KPU151:KPZ151"/>
    <mergeCell ref="KQA151:KQF151"/>
    <mergeCell ref="KQG151:KQL151"/>
    <mergeCell ref="KQM151:KQR151"/>
    <mergeCell ref="KQS151:KQX151"/>
    <mergeCell ref="KQY151:KRD151"/>
    <mergeCell ref="KRE151:KRJ151"/>
    <mergeCell ref="KNG151:KNL151"/>
    <mergeCell ref="KNM151:KNR151"/>
    <mergeCell ref="KNS151:KNX151"/>
    <mergeCell ref="KNY151:KOD151"/>
    <mergeCell ref="KOE151:KOJ151"/>
    <mergeCell ref="KOK151:KOP151"/>
    <mergeCell ref="KOQ151:KOV151"/>
    <mergeCell ref="KOW151:KPB151"/>
    <mergeCell ref="KPC151:KPH151"/>
    <mergeCell ref="KTM151:KTR151"/>
    <mergeCell ref="KTS151:KTX151"/>
    <mergeCell ref="KTY151:KUD151"/>
    <mergeCell ref="KUE151:KUJ151"/>
    <mergeCell ref="KUK151:KUP151"/>
    <mergeCell ref="KUQ151:KUV151"/>
    <mergeCell ref="KUW151:KVB151"/>
    <mergeCell ref="KVC151:KVH151"/>
    <mergeCell ref="KVI151:KVN151"/>
    <mergeCell ref="KRK151:KRP151"/>
    <mergeCell ref="KRQ151:KRV151"/>
    <mergeCell ref="KRW151:KSB151"/>
    <mergeCell ref="KSC151:KSH151"/>
    <mergeCell ref="KSI151:KSN151"/>
    <mergeCell ref="KSO151:KST151"/>
    <mergeCell ref="KSU151:KSZ151"/>
    <mergeCell ref="KTA151:KTF151"/>
    <mergeCell ref="KTG151:KTL151"/>
    <mergeCell ref="KXQ151:KXV151"/>
    <mergeCell ref="KXW151:KYB151"/>
    <mergeCell ref="KYC151:KYH151"/>
    <mergeCell ref="KYI151:KYN151"/>
    <mergeCell ref="KYO151:KYT151"/>
    <mergeCell ref="KYU151:KYZ151"/>
    <mergeCell ref="KZA151:KZF151"/>
    <mergeCell ref="KZG151:KZL151"/>
    <mergeCell ref="KZM151:KZR151"/>
    <mergeCell ref="KVO151:KVT151"/>
    <mergeCell ref="KVU151:KVZ151"/>
    <mergeCell ref="KWA151:KWF151"/>
    <mergeCell ref="KWG151:KWL151"/>
    <mergeCell ref="KWM151:KWR151"/>
    <mergeCell ref="KWS151:KWX151"/>
    <mergeCell ref="KWY151:KXD151"/>
    <mergeCell ref="KXE151:KXJ151"/>
    <mergeCell ref="KXK151:KXP151"/>
    <mergeCell ref="LBU151:LBZ151"/>
    <mergeCell ref="LCA151:LCF151"/>
    <mergeCell ref="LCG151:LCL151"/>
    <mergeCell ref="LCM151:LCR151"/>
    <mergeCell ref="LCS151:LCX151"/>
    <mergeCell ref="LCY151:LDD151"/>
    <mergeCell ref="LDE151:LDJ151"/>
    <mergeCell ref="LDK151:LDP151"/>
    <mergeCell ref="LDQ151:LDV151"/>
    <mergeCell ref="KZS151:KZX151"/>
    <mergeCell ref="KZY151:LAD151"/>
    <mergeCell ref="LAE151:LAJ151"/>
    <mergeCell ref="LAK151:LAP151"/>
    <mergeCell ref="LAQ151:LAV151"/>
    <mergeCell ref="LAW151:LBB151"/>
    <mergeCell ref="LBC151:LBH151"/>
    <mergeCell ref="LBI151:LBN151"/>
    <mergeCell ref="LBO151:LBT151"/>
    <mergeCell ref="LFY151:LGD151"/>
    <mergeCell ref="LGE151:LGJ151"/>
    <mergeCell ref="LGK151:LGP151"/>
    <mergeCell ref="LGQ151:LGV151"/>
    <mergeCell ref="LGW151:LHB151"/>
    <mergeCell ref="LHC151:LHH151"/>
    <mergeCell ref="LHI151:LHN151"/>
    <mergeCell ref="LHO151:LHT151"/>
    <mergeCell ref="LHU151:LHZ151"/>
    <mergeCell ref="LDW151:LEB151"/>
    <mergeCell ref="LEC151:LEH151"/>
    <mergeCell ref="LEI151:LEN151"/>
    <mergeCell ref="LEO151:LET151"/>
    <mergeCell ref="LEU151:LEZ151"/>
    <mergeCell ref="LFA151:LFF151"/>
    <mergeCell ref="LFG151:LFL151"/>
    <mergeCell ref="LFM151:LFR151"/>
    <mergeCell ref="LFS151:LFX151"/>
    <mergeCell ref="LKC151:LKH151"/>
    <mergeCell ref="LKI151:LKN151"/>
    <mergeCell ref="LKO151:LKT151"/>
    <mergeCell ref="LKU151:LKZ151"/>
    <mergeCell ref="LLA151:LLF151"/>
    <mergeCell ref="LLG151:LLL151"/>
    <mergeCell ref="LLM151:LLR151"/>
    <mergeCell ref="LLS151:LLX151"/>
    <mergeCell ref="LLY151:LMD151"/>
    <mergeCell ref="LIA151:LIF151"/>
    <mergeCell ref="LIG151:LIL151"/>
    <mergeCell ref="LIM151:LIR151"/>
    <mergeCell ref="LIS151:LIX151"/>
    <mergeCell ref="LIY151:LJD151"/>
    <mergeCell ref="LJE151:LJJ151"/>
    <mergeCell ref="LJK151:LJP151"/>
    <mergeCell ref="LJQ151:LJV151"/>
    <mergeCell ref="LJW151:LKB151"/>
    <mergeCell ref="LOG151:LOL151"/>
    <mergeCell ref="LOM151:LOR151"/>
    <mergeCell ref="LOS151:LOX151"/>
    <mergeCell ref="LOY151:LPD151"/>
    <mergeCell ref="LPE151:LPJ151"/>
    <mergeCell ref="LPK151:LPP151"/>
    <mergeCell ref="LPQ151:LPV151"/>
    <mergeCell ref="LPW151:LQB151"/>
    <mergeCell ref="LQC151:LQH151"/>
    <mergeCell ref="LME151:LMJ151"/>
    <mergeCell ref="LMK151:LMP151"/>
    <mergeCell ref="LMQ151:LMV151"/>
    <mergeCell ref="LMW151:LNB151"/>
    <mergeCell ref="LNC151:LNH151"/>
    <mergeCell ref="LNI151:LNN151"/>
    <mergeCell ref="LNO151:LNT151"/>
    <mergeCell ref="LNU151:LNZ151"/>
    <mergeCell ref="LOA151:LOF151"/>
    <mergeCell ref="LSK151:LSP151"/>
    <mergeCell ref="LSQ151:LSV151"/>
    <mergeCell ref="LSW151:LTB151"/>
    <mergeCell ref="LTC151:LTH151"/>
    <mergeCell ref="LTI151:LTN151"/>
    <mergeCell ref="LTO151:LTT151"/>
    <mergeCell ref="LTU151:LTZ151"/>
    <mergeCell ref="LUA151:LUF151"/>
    <mergeCell ref="LUG151:LUL151"/>
    <mergeCell ref="LQI151:LQN151"/>
    <mergeCell ref="LQO151:LQT151"/>
    <mergeCell ref="LQU151:LQZ151"/>
    <mergeCell ref="LRA151:LRF151"/>
    <mergeCell ref="LRG151:LRL151"/>
    <mergeCell ref="LRM151:LRR151"/>
    <mergeCell ref="LRS151:LRX151"/>
    <mergeCell ref="LRY151:LSD151"/>
    <mergeCell ref="LSE151:LSJ151"/>
    <mergeCell ref="LWO151:LWT151"/>
    <mergeCell ref="LWU151:LWZ151"/>
    <mergeCell ref="LXA151:LXF151"/>
    <mergeCell ref="LXG151:LXL151"/>
    <mergeCell ref="LXM151:LXR151"/>
    <mergeCell ref="LXS151:LXX151"/>
    <mergeCell ref="LXY151:LYD151"/>
    <mergeCell ref="LYE151:LYJ151"/>
    <mergeCell ref="LYK151:LYP151"/>
    <mergeCell ref="LUM151:LUR151"/>
    <mergeCell ref="LUS151:LUX151"/>
    <mergeCell ref="LUY151:LVD151"/>
    <mergeCell ref="LVE151:LVJ151"/>
    <mergeCell ref="LVK151:LVP151"/>
    <mergeCell ref="LVQ151:LVV151"/>
    <mergeCell ref="LVW151:LWB151"/>
    <mergeCell ref="LWC151:LWH151"/>
    <mergeCell ref="LWI151:LWN151"/>
    <mergeCell ref="MAS151:MAX151"/>
    <mergeCell ref="MAY151:MBD151"/>
    <mergeCell ref="MBE151:MBJ151"/>
    <mergeCell ref="MBK151:MBP151"/>
    <mergeCell ref="MBQ151:MBV151"/>
    <mergeCell ref="MBW151:MCB151"/>
    <mergeCell ref="MCC151:MCH151"/>
    <mergeCell ref="MCI151:MCN151"/>
    <mergeCell ref="MCO151:MCT151"/>
    <mergeCell ref="LYQ151:LYV151"/>
    <mergeCell ref="LYW151:LZB151"/>
    <mergeCell ref="LZC151:LZH151"/>
    <mergeCell ref="LZI151:LZN151"/>
    <mergeCell ref="LZO151:LZT151"/>
    <mergeCell ref="LZU151:LZZ151"/>
    <mergeCell ref="MAA151:MAF151"/>
    <mergeCell ref="MAG151:MAL151"/>
    <mergeCell ref="MAM151:MAR151"/>
    <mergeCell ref="MEW151:MFB151"/>
    <mergeCell ref="MFC151:MFH151"/>
    <mergeCell ref="MFI151:MFN151"/>
    <mergeCell ref="MFO151:MFT151"/>
    <mergeCell ref="MFU151:MFZ151"/>
    <mergeCell ref="MGA151:MGF151"/>
    <mergeCell ref="MGG151:MGL151"/>
    <mergeCell ref="MGM151:MGR151"/>
    <mergeCell ref="MGS151:MGX151"/>
    <mergeCell ref="MCU151:MCZ151"/>
    <mergeCell ref="MDA151:MDF151"/>
    <mergeCell ref="MDG151:MDL151"/>
    <mergeCell ref="MDM151:MDR151"/>
    <mergeCell ref="MDS151:MDX151"/>
    <mergeCell ref="MDY151:MED151"/>
    <mergeCell ref="MEE151:MEJ151"/>
    <mergeCell ref="MEK151:MEP151"/>
    <mergeCell ref="MEQ151:MEV151"/>
    <mergeCell ref="MJA151:MJF151"/>
    <mergeCell ref="MJG151:MJL151"/>
    <mergeCell ref="MJM151:MJR151"/>
    <mergeCell ref="MJS151:MJX151"/>
    <mergeCell ref="MJY151:MKD151"/>
    <mergeCell ref="MKE151:MKJ151"/>
    <mergeCell ref="MKK151:MKP151"/>
    <mergeCell ref="MKQ151:MKV151"/>
    <mergeCell ref="MKW151:MLB151"/>
    <mergeCell ref="MGY151:MHD151"/>
    <mergeCell ref="MHE151:MHJ151"/>
    <mergeCell ref="MHK151:MHP151"/>
    <mergeCell ref="MHQ151:MHV151"/>
    <mergeCell ref="MHW151:MIB151"/>
    <mergeCell ref="MIC151:MIH151"/>
    <mergeCell ref="MII151:MIN151"/>
    <mergeCell ref="MIO151:MIT151"/>
    <mergeCell ref="MIU151:MIZ151"/>
    <mergeCell ref="MNE151:MNJ151"/>
    <mergeCell ref="MNK151:MNP151"/>
    <mergeCell ref="MNQ151:MNV151"/>
    <mergeCell ref="MNW151:MOB151"/>
    <mergeCell ref="MOC151:MOH151"/>
    <mergeCell ref="MOI151:MON151"/>
    <mergeCell ref="MOO151:MOT151"/>
    <mergeCell ref="MOU151:MOZ151"/>
    <mergeCell ref="MPA151:MPF151"/>
    <mergeCell ref="MLC151:MLH151"/>
    <mergeCell ref="MLI151:MLN151"/>
    <mergeCell ref="MLO151:MLT151"/>
    <mergeCell ref="MLU151:MLZ151"/>
    <mergeCell ref="MMA151:MMF151"/>
    <mergeCell ref="MMG151:MML151"/>
    <mergeCell ref="MMM151:MMR151"/>
    <mergeCell ref="MMS151:MMX151"/>
    <mergeCell ref="MMY151:MND151"/>
    <mergeCell ref="MRI151:MRN151"/>
    <mergeCell ref="MRO151:MRT151"/>
    <mergeCell ref="MRU151:MRZ151"/>
    <mergeCell ref="MSA151:MSF151"/>
    <mergeCell ref="MSG151:MSL151"/>
    <mergeCell ref="MSM151:MSR151"/>
    <mergeCell ref="MSS151:MSX151"/>
    <mergeCell ref="MSY151:MTD151"/>
    <mergeCell ref="MTE151:MTJ151"/>
    <mergeCell ref="MPG151:MPL151"/>
    <mergeCell ref="MPM151:MPR151"/>
    <mergeCell ref="MPS151:MPX151"/>
    <mergeCell ref="MPY151:MQD151"/>
    <mergeCell ref="MQE151:MQJ151"/>
    <mergeCell ref="MQK151:MQP151"/>
    <mergeCell ref="MQQ151:MQV151"/>
    <mergeCell ref="MQW151:MRB151"/>
    <mergeCell ref="MRC151:MRH151"/>
    <mergeCell ref="MVM151:MVR151"/>
    <mergeCell ref="MVS151:MVX151"/>
    <mergeCell ref="MVY151:MWD151"/>
    <mergeCell ref="MWE151:MWJ151"/>
    <mergeCell ref="MWK151:MWP151"/>
    <mergeCell ref="MWQ151:MWV151"/>
    <mergeCell ref="MWW151:MXB151"/>
    <mergeCell ref="MXC151:MXH151"/>
    <mergeCell ref="MXI151:MXN151"/>
    <mergeCell ref="MTK151:MTP151"/>
    <mergeCell ref="MTQ151:MTV151"/>
    <mergeCell ref="MTW151:MUB151"/>
    <mergeCell ref="MUC151:MUH151"/>
    <mergeCell ref="MUI151:MUN151"/>
    <mergeCell ref="MUO151:MUT151"/>
    <mergeCell ref="MUU151:MUZ151"/>
    <mergeCell ref="MVA151:MVF151"/>
    <mergeCell ref="MVG151:MVL151"/>
    <mergeCell ref="MZQ151:MZV151"/>
    <mergeCell ref="MZW151:NAB151"/>
    <mergeCell ref="NAC151:NAH151"/>
    <mergeCell ref="NAI151:NAN151"/>
    <mergeCell ref="NAO151:NAT151"/>
    <mergeCell ref="NAU151:NAZ151"/>
    <mergeCell ref="NBA151:NBF151"/>
    <mergeCell ref="NBG151:NBL151"/>
    <mergeCell ref="NBM151:NBR151"/>
    <mergeCell ref="MXO151:MXT151"/>
    <mergeCell ref="MXU151:MXZ151"/>
    <mergeCell ref="MYA151:MYF151"/>
    <mergeCell ref="MYG151:MYL151"/>
    <mergeCell ref="MYM151:MYR151"/>
    <mergeCell ref="MYS151:MYX151"/>
    <mergeCell ref="MYY151:MZD151"/>
    <mergeCell ref="MZE151:MZJ151"/>
    <mergeCell ref="MZK151:MZP151"/>
    <mergeCell ref="NDU151:NDZ151"/>
    <mergeCell ref="NEA151:NEF151"/>
    <mergeCell ref="NEG151:NEL151"/>
    <mergeCell ref="NEM151:NER151"/>
    <mergeCell ref="NES151:NEX151"/>
    <mergeCell ref="NEY151:NFD151"/>
    <mergeCell ref="NFE151:NFJ151"/>
    <mergeCell ref="NFK151:NFP151"/>
    <mergeCell ref="NFQ151:NFV151"/>
    <mergeCell ref="NBS151:NBX151"/>
    <mergeCell ref="NBY151:NCD151"/>
    <mergeCell ref="NCE151:NCJ151"/>
    <mergeCell ref="NCK151:NCP151"/>
    <mergeCell ref="NCQ151:NCV151"/>
    <mergeCell ref="NCW151:NDB151"/>
    <mergeCell ref="NDC151:NDH151"/>
    <mergeCell ref="NDI151:NDN151"/>
    <mergeCell ref="NDO151:NDT151"/>
    <mergeCell ref="NHY151:NID151"/>
    <mergeCell ref="NIE151:NIJ151"/>
    <mergeCell ref="NIK151:NIP151"/>
    <mergeCell ref="NIQ151:NIV151"/>
    <mergeCell ref="NIW151:NJB151"/>
    <mergeCell ref="NJC151:NJH151"/>
    <mergeCell ref="NJI151:NJN151"/>
    <mergeCell ref="NJO151:NJT151"/>
    <mergeCell ref="NJU151:NJZ151"/>
    <mergeCell ref="NFW151:NGB151"/>
    <mergeCell ref="NGC151:NGH151"/>
    <mergeCell ref="NGI151:NGN151"/>
    <mergeCell ref="NGO151:NGT151"/>
    <mergeCell ref="NGU151:NGZ151"/>
    <mergeCell ref="NHA151:NHF151"/>
    <mergeCell ref="NHG151:NHL151"/>
    <mergeCell ref="NHM151:NHR151"/>
    <mergeCell ref="NHS151:NHX151"/>
    <mergeCell ref="NMC151:NMH151"/>
    <mergeCell ref="NMI151:NMN151"/>
    <mergeCell ref="NMO151:NMT151"/>
    <mergeCell ref="NMU151:NMZ151"/>
    <mergeCell ref="NNA151:NNF151"/>
    <mergeCell ref="NNG151:NNL151"/>
    <mergeCell ref="NNM151:NNR151"/>
    <mergeCell ref="NNS151:NNX151"/>
    <mergeCell ref="NNY151:NOD151"/>
    <mergeCell ref="NKA151:NKF151"/>
    <mergeCell ref="NKG151:NKL151"/>
    <mergeCell ref="NKM151:NKR151"/>
    <mergeCell ref="NKS151:NKX151"/>
    <mergeCell ref="NKY151:NLD151"/>
    <mergeCell ref="NLE151:NLJ151"/>
    <mergeCell ref="NLK151:NLP151"/>
    <mergeCell ref="NLQ151:NLV151"/>
    <mergeCell ref="NLW151:NMB151"/>
    <mergeCell ref="NQG151:NQL151"/>
    <mergeCell ref="NQM151:NQR151"/>
    <mergeCell ref="NQS151:NQX151"/>
    <mergeCell ref="NQY151:NRD151"/>
    <mergeCell ref="NRE151:NRJ151"/>
    <mergeCell ref="NRK151:NRP151"/>
    <mergeCell ref="NRQ151:NRV151"/>
    <mergeCell ref="NRW151:NSB151"/>
    <mergeCell ref="NSC151:NSH151"/>
    <mergeCell ref="NOE151:NOJ151"/>
    <mergeCell ref="NOK151:NOP151"/>
    <mergeCell ref="NOQ151:NOV151"/>
    <mergeCell ref="NOW151:NPB151"/>
    <mergeCell ref="NPC151:NPH151"/>
    <mergeCell ref="NPI151:NPN151"/>
    <mergeCell ref="NPO151:NPT151"/>
    <mergeCell ref="NPU151:NPZ151"/>
    <mergeCell ref="NQA151:NQF151"/>
    <mergeCell ref="NUK151:NUP151"/>
    <mergeCell ref="NUQ151:NUV151"/>
    <mergeCell ref="NUW151:NVB151"/>
    <mergeCell ref="NVC151:NVH151"/>
    <mergeCell ref="NVI151:NVN151"/>
    <mergeCell ref="NVO151:NVT151"/>
    <mergeCell ref="NVU151:NVZ151"/>
    <mergeCell ref="NWA151:NWF151"/>
    <mergeCell ref="NWG151:NWL151"/>
    <mergeCell ref="NSI151:NSN151"/>
    <mergeCell ref="NSO151:NST151"/>
    <mergeCell ref="NSU151:NSZ151"/>
    <mergeCell ref="NTA151:NTF151"/>
    <mergeCell ref="NTG151:NTL151"/>
    <mergeCell ref="NTM151:NTR151"/>
    <mergeCell ref="NTS151:NTX151"/>
    <mergeCell ref="NTY151:NUD151"/>
    <mergeCell ref="NUE151:NUJ151"/>
    <mergeCell ref="NYO151:NYT151"/>
    <mergeCell ref="NYU151:NYZ151"/>
    <mergeCell ref="NZA151:NZF151"/>
    <mergeCell ref="NZG151:NZL151"/>
    <mergeCell ref="NZM151:NZR151"/>
    <mergeCell ref="NZS151:NZX151"/>
    <mergeCell ref="NZY151:OAD151"/>
    <mergeCell ref="OAE151:OAJ151"/>
    <mergeCell ref="OAK151:OAP151"/>
    <mergeCell ref="NWM151:NWR151"/>
    <mergeCell ref="NWS151:NWX151"/>
    <mergeCell ref="NWY151:NXD151"/>
    <mergeCell ref="NXE151:NXJ151"/>
    <mergeCell ref="NXK151:NXP151"/>
    <mergeCell ref="NXQ151:NXV151"/>
    <mergeCell ref="NXW151:NYB151"/>
    <mergeCell ref="NYC151:NYH151"/>
    <mergeCell ref="NYI151:NYN151"/>
    <mergeCell ref="OCS151:OCX151"/>
    <mergeCell ref="OCY151:ODD151"/>
    <mergeCell ref="ODE151:ODJ151"/>
    <mergeCell ref="ODK151:ODP151"/>
    <mergeCell ref="ODQ151:ODV151"/>
    <mergeCell ref="ODW151:OEB151"/>
    <mergeCell ref="OEC151:OEH151"/>
    <mergeCell ref="OEI151:OEN151"/>
    <mergeCell ref="OEO151:OET151"/>
    <mergeCell ref="OAQ151:OAV151"/>
    <mergeCell ref="OAW151:OBB151"/>
    <mergeCell ref="OBC151:OBH151"/>
    <mergeCell ref="OBI151:OBN151"/>
    <mergeCell ref="OBO151:OBT151"/>
    <mergeCell ref="OBU151:OBZ151"/>
    <mergeCell ref="OCA151:OCF151"/>
    <mergeCell ref="OCG151:OCL151"/>
    <mergeCell ref="OCM151:OCR151"/>
    <mergeCell ref="OGW151:OHB151"/>
    <mergeCell ref="OHC151:OHH151"/>
    <mergeCell ref="OHI151:OHN151"/>
    <mergeCell ref="OHO151:OHT151"/>
    <mergeCell ref="OHU151:OHZ151"/>
    <mergeCell ref="OIA151:OIF151"/>
    <mergeCell ref="OIG151:OIL151"/>
    <mergeCell ref="OIM151:OIR151"/>
    <mergeCell ref="OIS151:OIX151"/>
    <mergeCell ref="OEU151:OEZ151"/>
    <mergeCell ref="OFA151:OFF151"/>
    <mergeCell ref="OFG151:OFL151"/>
    <mergeCell ref="OFM151:OFR151"/>
    <mergeCell ref="OFS151:OFX151"/>
    <mergeCell ref="OFY151:OGD151"/>
    <mergeCell ref="OGE151:OGJ151"/>
    <mergeCell ref="OGK151:OGP151"/>
    <mergeCell ref="OGQ151:OGV151"/>
    <mergeCell ref="OLA151:OLF151"/>
    <mergeCell ref="OLG151:OLL151"/>
    <mergeCell ref="OLM151:OLR151"/>
    <mergeCell ref="OLS151:OLX151"/>
    <mergeCell ref="OLY151:OMD151"/>
    <mergeCell ref="OME151:OMJ151"/>
    <mergeCell ref="OMK151:OMP151"/>
    <mergeCell ref="OMQ151:OMV151"/>
    <mergeCell ref="OMW151:ONB151"/>
    <mergeCell ref="OIY151:OJD151"/>
    <mergeCell ref="OJE151:OJJ151"/>
    <mergeCell ref="OJK151:OJP151"/>
    <mergeCell ref="OJQ151:OJV151"/>
    <mergeCell ref="OJW151:OKB151"/>
    <mergeCell ref="OKC151:OKH151"/>
    <mergeCell ref="OKI151:OKN151"/>
    <mergeCell ref="OKO151:OKT151"/>
    <mergeCell ref="OKU151:OKZ151"/>
    <mergeCell ref="OPE151:OPJ151"/>
    <mergeCell ref="OPK151:OPP151"/>
    <mergeCell ref="OPQ151:OPV151"/>
    <mergeCell ref="OPW151:OQB151"/>
    <mergeCell ref="OQC151:OQH151"/>
    <mergeCell ref="OQI151:OQN151"/>
    <mergeCell ref="OQO151:OQT151"/>
    <mergeCell ref="OQU151:OQZ151"/>
    <mergeCell ref="ORA151:ORF151"/>
    <mergeCell ref="ONC151:ONH151"/>
    <mergeCell ref="ONI151:ONN151"/>
    <mergeCell ref="ONO151:ONT151"/>
    <mergeCell ref="ONU151:ONZ151"/>
    <mergeCell ref="OOA151:OOF151"/>
    <mergeCell ref="OOG151:OOL151"/>
    <mergeCell ref="OOM151:OOR151"/>
    <mergeCell ref="OOS151:OOX151"/>
    <mergeCell ref="OOY151:OPD151"/>
    <mergeCell ref="OTI151:OTN151"/>
    <mergeCell ref="OTO151:OTT151"/>
    <mergeCell ref="OTU151:OTZ151"/>
    <mergeCell ref="OUA151:OUF151"/>
    <mergeCell ref="OUG151:OUL151"/>
    <mergeCell ref="OUM151:OUR151"/>
    <mergeCell ref="OUS151:OUX151"/>
    <mergeCell ref="OUY151:OVD151"/>
    <mergeCell ref="OVE151:OVJ151"/>
    <mergeCell ref="ORG151:ORL151"/>
    <mergeCell ref="ORM151:ORR151"/>
    <mergeCell ref="ORS151:ORX151"/>
    <mergeCell ref="ORY151:OSD151"/>
    <mergeCell ref="OSE151:OSJ151"/>
    <mergeCell ref="OSK151:OSP151"/>
    <mergeCell ref="OSQ151:OSV151"/>
    <mergeCell ref="OSW151:OTB151"/>
    <mergeCell ref="OTC151:OTH151"/>
    <mergeCell ref="OXM151:OXR151"/>
    <mergeCell ref="OXS151:OXX151"/>
    <mergeCell ref="OXY151:OYD151"/>
    <mergeCell ref="OYE151:OYJ151"/>
    <mergeCell ref="OYK151:OYP151"/>
    <mergeCell ref="OYQ151:OYV151"/>
    <mergeCell ref="OYW151:OZB151"/>
    <mergeCell ref="OZC151:OZH151"/>
    <mergeCell ref="OZI151:OZN151"/>
    <mergeCell ref="OVK151:OVP151"/>
    <mergeCell ref="OVQ151:OVV151"/>
    <mergeCell ref="OVW151:OWB151"/>
    <mergeCell ref="OWC151:OWH151"/>
    <mergeCell ref="OWI151:OWN151"/>
    <mergeCell ref="OWO151:OWT151"/>
    <mergeCell ref="OWU151:OWZ151"/>
    <mergeCell ref="OXA151:OXF151"/>
    <mergeCell ref="OXG151:OXL151"/>
    <mergeCell ref="PBQ151:PBV151"/>
    <mergeCell ref="PBW151:PCB151"/>
    <mergeCell ref="PCC151:PCH151"/>
    <mergeCell ref="PCI151:PCN151"/>
    <mergeCell ref="PCO151:PCT151"/>
    <mergeCell ref="PCU151:PCZ151"/>
    <mergeCell ref="PDA151:PDF151"/>
    <mergeCell ref="PDG151:PDL151"/>
    <mergeCell ref="PDM151:PDR151"/>
    <mergeCell ref="OZO151:OZT151"/>
    <mergeCell ref="OZU151:OZZ151"/>
    <mergeCell ref="PAA151:PAF151"/>
    <mergeCell ref="PAG151:PAL151"/>
    <mergeCell ref="PAM151:PAR151"/>
    <mergeCell ref="PAS151:PAX151"/>
    <mergeCell ref="PAY151:PBD151"/>
    <mergeCell ref="PBE151:PBJ151"/>
    <mergeCell ref="PBK151:PBP151"/>
    <mergeCell ref="PFU151:PFZ151"/>
    <mergeCell ref="PGA151:PGF151"/>
    <mergeCell ref="PGG151:PGL151"/>
    <mergeCell ref="PGM151:PGR151"/>
    <mergeCell ref="PGS151:PGX151"/>
    <mergeCell ref="PGY151:PHD151"/>
    <mergeCell ref="PHE151:PHJ151"/>
    <mergeCell ref="PHK151:PHP151"/>
    <mergeCell ref="PHQ151:PHV151"/>
    <mergeCell ref="PDS151:PDX151"/>
    <mergeCell ref="PDY151:PED151"/>
    <mergeCell ref="PEE151:PEJ151"/>
    <mergeCell ref="PEK151:PEP151"/>
    <mergeCell ref="PEQ151:PEV151"/>
    <mergeCell ref="PEW151:PFB151"/>
    <mergeCell ref="PFC151:PFH151"/>
    <mergeCell ref="PFI151:PFN151"/>
    <mergeCell ref="PFO151:PFT151"/>
    <mergeCell ref="PJY151:PKD151"/>
    <mergeCell ref="PKE151:PKJ151"/>
    <mergeCell ref="PKK151:PKP151"/>
    <mergeCell ref="PKQ151:PKV151"/>
    <mergeCell ref="PKW151:PLB151"/>
    <mergeCell ref="PLC151:PLH151"/>
    <mergeCell ref="PLI151:PLN151"/>
    <mergeCell ref="PLO151:PLT151"/>
    <mergeCell ref="PLU151:PLZ151"/>
    <mergeCell ref="PHW151:PIB151"/>
    <mergeCell ref="PIC151:PIH151"/>
    <mergeCell ref="PII151:PIN151"/>
    <mergeCell ref="PIO151:PIT151"/>
    <mergeCell ref="PIU151:PIZ151"/>
    <mergeCell ref="PJA151:PJF151"/>
    <mergeCell ref="PJG151:PJL151"/>
    <mergeCell ref="PJM151:PJR151"/>
    <mergeCell ref="PJS151:PJX151"/>
    <mergeCell ref="POC151:POH151"/>
    <mergeCell ref="POI151:PON151"/>
    <mergeCell ref="POO151:POT151"/>
    <mergeCell ref="POU151:POZ151"/>
    <mergeCell ref="PPA151:PPF151"/>
    <mergeCell ref="PPG151:PPL151"/>
    <mergeCell ref="PPM151:PPR151"/>
    <mergeCell ref="PPS151:PPX151"/>
    <mergeCell ref="PPY151:PQD151"/>
    <mergeCell ref="PMA151:PMF151"/>
    <mergeCell ref="PMG151:PML151"/>
    <mergeCell ref="PMM151:PMR151"/>
    <mergeCell ref="PMS151:PMX151"/>
    <mergeCell ref="PMY151:PND151"/>
    <mergeCell ref="PNE151:PNJ151"/>
    <mergeCell ref="PNK151:PNP151"/>
    <mergeCell ref="PNQ151:PNV151"/>
    <mergeCell ref="PNW151:POB151"/>
    <mergeCell ref="PSG151:PSL151"/>
    <mergeCell ref="PSM151:PSR151"/>
    <mergeCell ref="PSS151:PSX151"/>
    <mergeCell ref="PSY151:PTD151"/>
    <mergeCell ref="PTE151:PTJ151"/>
    <mergeCell ref="PTK151:PTP151"/>
    <mergeCell ref="PTQ151:PTV151"/>
    <mergeCell ref="PTW151:PUB151"/>
    <mergeCell ref="PUC151:PUH151"/>
    <mergeCell ref="PQE151:PQJ151"/>
    <mergeCell ref="PQK151:PQP151"/>
    <mergeCell ref="PQQ151:PQV151"/>
    <mergeCell ref="PQW151:PRB151"/>
    <mergeCell ref="PRC151:PRH151"/>
    <mergeCell ref="PRI151:PRN151"/>
    <mergeCell ref="PRO151:PRT151"/>
    <mergeCell ref="PRU151:PRZ151"/>
    <mergeCell ref="PSA151:PSF151"/>
    <mergeCell ref="PWK151:PWP151"/>
    <mergeCell ref="PWQ151:PWV151"/>
    <mergeCell ref="PWW151:PXB151"/>
    <mergeCell ref="PXC151:PXH151"/>
    <mergeCell ref="PXI151:PXN151"/>
    <mergeCell ref="PXO151:PXT151"/>
    <mergeCell ref="PXU151:PXZ151"/>
    <mergeCell ref="PYA151:PYF151"/>
    <mergeCell ref="PYG151:PYL151"/>
    <mergeCell ref="PUI151:PUN151"/>
    <mergeCell ref="PUO151:PUT151"/>
    <mergeCell ref="PUU151:PUZ151"/>
    <mergeCell ref="PVA151:PVF151"/>
    <mergeCell ref="PVG151:PVL151"/>
    <mergeCell ref="PVM151:PVR151"/>
    <mergeCell ref="PVS151:PVX151"/>
    <mergeCell ref="PVY151:PWD151"/>
    <mergeCell ref="PWE151:PWJ151"/>
    <mergeCell ref="QAO151:QAT151"/>
    <mergeCell ref="QAU151:QAZ151"/>
    <mergeCell ref="QBA151:QBF151"/>
    <mergeCell ref="QBG151:QBL151"/>
    <mergeCell ref="QBM151:QBR151"/>
    <mergeCell ref="QBS151:QBX151"/>
    <mergeCell ref="QBY151:QCD151"/>
    <mergeCell ref="QCE151:QCJ151"/>
    <mergeCell ref="QCK151:QCP151"/>
    <mergeCell ref="PYM151:PYR151"/>
    <mergeCell ref="PYS151:PYX151"/>
    <mergeCell ref="PYY151:PZD151"/>
    <mergeCell ref="PZE151:PZJ151"/>
    <mergeCell ref="PZK151:PZP151"/>
    <mergeCell ref="PZQ151:PZV151"/>
    <mergeCell ref="PZW151:QAB151"/>
    <mergeCell ref="QAC151:QAH151"/>
    <mergeCell ref="QAI151:QAN151"/>
    <mergeCell ref="QES151:QEX151"/>
    <mergeCell ref="QEY151:QFD151"/>
    <mergeCell ref="QFE151:QFJ151"/>
    <mergeCell ref="QFK151:QFP151"/>
    <mergeCell ref="QFQ151:QFV151"/>
    <mergeCell ref="QFW151:QGB151"/>
    <mergeCell ref="QGC151:QGH151"/>
    <mergeCell ref="QGI151:QGN151"/>
    <mergeCell ref="QGO151:QGT151"/>
    <mergeCell ref="QCQ151:QCV151"/>
    <mergeCell ref="QCW151:QDB151"/>
    <mergeCell ref="QDC151:QDH151"/>
    <mergeCell ref="QDI151:QDN151"/>
    <mergeCell ref="QDO151:QDT151"/>
    <mergeCell ref="QDU151:QDZ151"/>
    <mergeCell ref="QEA151:QEF151"/>
    <mergeCell ref="QEG151:QEL151"/>
    <mergeCell ref="QEM151:QER151"/>
    <mergeCell ref="QIW151:QJB151"/>
    <mergeCell ref="QJC151:QJH151"/>
    <mergeCell ref="QJI151:QJN151"/>
    <mergeCell ref="QJO151:QJT151"/>
    <mergeCell ref="QJU151:QJZ151"/>
    <mergeCell ref="QKA151:QKF151"/>
    <mergeCell ref="QKG151:QKL151"/>
    <mergeCell ref="QKM151:QKR151"/>
    <mergeCell ref="QKS151:QKX151"/>
    <mergeCell ref="QGU151:QGZ151"/>
    <mergeCell ref="QHA151:QHF151"/>
    <mergeCell ref="QHG151:QHL151"/>
    <mergeCell ref="QHM151:QHR151"/>
    <mergeCell ref="QHS151:QHX151"/>
    <mergeCell ref="QHY151:QID151"/>
    <mergeCell ref="QIE151:QIJ151"/>
    <mergeCell ref="QIK151:QIP151"/>
    <mergeCell ref="QIQ151:QIV151"/>
    <mergeCell ref="QNA151:QNF151"/>
    <mergeCell ref="QNG151:QNL151"/>
    <mergeCell ref="QNM151:QNR151"/>
    <mergeCell ref="QNS151:QNX151"/>
    <mergeCell ref="QNY151:QOD151"/>
    <mergeCell ref="QOE151:QOJ151"/>
    <mergeCell ref="QOK151:QOP151"/>
    <mergeCell ref="QOQ151:QOV151"/>
    <mergeCell ref="QOW151:QPB151"/>
    <mergeCell ref="QKY151:QLD151"/>
    <mergeCell ref="QLE151:QLJ151"/>
    <mergeCell ref="QLK151:QLP151"/>
    <mergeCell ref="QLQ151:QLV151"/>
    <mergeCell ref="QLW151:QMB151"/>
    <mergeCell ref="QMC151:QMH151"/>
    <mergeCell ref="QMI151:QMN151"/>
    <mergeCell ref="QMO151:QMT151"/>
    <mergeCell ref="QMU151:QMZ151"/>
    <mergeCell ref="QRE151:QRJ151"/>
    <mergeCell ref="QRK151:QRP151"/>
    <mergeCell ref="QRQ151:QRV151"/>
    <mergeCell ref="QRW151:QSB151"/>
    <mergeCell ref="QSC151:QSH151"/>
    <mergeCell ref="QSI151:QSN151"/>
    <mergeCell ref="QSO151:QST151"/>
    <mergeCell ref="QSU151:QSZ151"/>
    <mergeCell ref="QTA151:QTF151"/>
    <mergeCell ref="QPC151:QPH151"/>
    <mergeCell ref="QPI151:QPN151"/>
    <mergeCell ref="QPO151:QPT151"/>
    <mergeCell ref="QPU151:QPZ151"/>
    <mergeCell ref="QQA151:QQF151"/>
    <mergeCell ref="QQG151:QQL151"/>
    <mergeCell ref="QQM151:QQR151"/>
    <mergeCell ref="QQS151:QQX151"/>
    <mergeCell ref="QQY151:QRD151"/>
    <mergeCell ref="QVI151:QVN151"/>
    <mergeCell ref="QVO151:QVT151"/>
    <mergeCell ref="QVU151:QVZ151"/>
    <mergeCell ref="QWA151:QWF151"/>
    <mergeCell ref="QWG151:QWL151"/>
    <mergeCell ref="QWM151:QWR151"/>
    <mergeCell ref="QWS151:QWX151"/>
    <mergeCell ref="QWY151:QXD151"/>
    <mergeCell ref="QXE151:QXJ151"/>
    <mergeCell ref="QTG151:QTL151"/>
    <mergeCell ref="QTM151:QTR151"/>
    <mergeCell ref="QTS151:QTX151"/>
    <mergeCell ref="QTY151:QUD151"/>
    <mergeCell ref="QUE151:QUJ151"/>
    <mergeCell ref="QUK151:QUP151"/>
    <mergeCell ref="QUQ151:QUV151"/>
    <mergeCell ref="QUW151:QVB151"/>
    <mergeCell ref="QVC151:QVH151"/>
    <mergeCell ref="QZM151:QZR151"/>
    <mergeCell ref="QZS151:QZX151"/>
    <mergeCell ref="QZY151:RAD151"/>
    <mergeCell ref="RAE151:RAJ151"/>
    <mergeCell ref="RAK151:RAP151"/>
    <mergeCell ref="RAQ151:RAV151"/>
    <mergeCell ref="RAW151:RBB151"/>
    <mergeCell ref="RBC151:RBH151"/>
    <mergeCell ref="RBI151:RBN151"/>
    <mergeCell ref="QXK151:QXP151"/>
    <mergeCell ref="QXQ151:QXV151"/>
    <mergeCell ref="QXW151:QYB151"/>
    <mergeCell ref="QYC151:QYH151"/>
    <mergeCell ref="QYI151:QYN151"/>
    <mergeCell ref="QYO151:QYT151"/>
    <mergeCell ref="QYU151:QYZ151"/>
    <mergeCell ref="QZA151:QZF151"/>
    <mergeCell ref="QZG151:QZL151"/>
    <mergeCell ref="RDQ151:RDV151"/>
    <mergeCell ref="RDW151:REB151"/>
    <mergeCell ref="REC151:REH151"/>
    <mergeCell ref="REI151:REN151"/>
    <mergeCell ref="REO151:RET151"/>
    <mergeCell ref="REU151:REZ151"/>
    <mergeCell ref="RFA151:RFF151"/>
    <mergeCell ref="RFG151:RFL151"/>
    <mergeCell ref="RFM151:RFR151"/>
    <mergeCell ref="RBO151:RBT151"/>
    <mergeCell ref="RBU151:RBZ151"/>
    <mergeCell ref="RCA151:RCF151"/>
    <mergeCell ref="RCG151:RCL151"/>
    <mergeCell ref="RCM151:RCR151"/>
    <mergeCell ref="RCS151:RCX151"/>
    <mergeCell ref="RCY151:RDD151"/>
    <mergeCell ref="RDE151:RDJ151"/>
    <mergeCell ref="RDK151:RDP151"/>
    <mergeCell ref="RHU151:RHZ151"/>
    <mergeCell ref="RIA151:RIF151"/>
    <mergeCell ref="RIG151:RIL151"/>
    <mergeCell ref="RIM151:RIR151"/>
    <mergeCell ref="RIS151:RIX151"/>
    <mergeCell ref="RIY151:RJD151"/>
    <mergeCell ref="RJE151:RJJ151"/>
    <mergeCell ref="RJK151:RJP151"/>
    <mergeCell ref="RJQ151:RJV151"/>
    <mergeCell ref="RFS151:RFX151"/>
    <mergeCell ref="RFY151:RGD151"/>
    <mergeCell ref="RGE151:RGJ151"/>
    <mergeCell ref="RGK151:RGP151"/>
    <mergeCell ref="RGQ151:RGV151"/>
    <mergeCell ref="RGW151:RHB151"/>
    <mergeCell ref="RHC151:RHH151"/>
    <mergeCell ref="RHI151:RHN151"/>
    <mergeCell ref="RHO151:RHT151"/>
    <mergeCell ref="RLY151:RMD151"/>
    <mergeCell ref="RME151:RMJ151"/>
    <mergeCell ref="RMK151:RMP151"/>
    <mergeCell ref="RMQ151:RMV151"/>
    <mergeCell ref="RMW151:RNB151"/>
    <mergeCell ref="RNC151:RNH151"/>
    <mergeCell ref="RNI151:RNN151"/>
    <mergeCell ref="RNO151:RNT151"/>
    <mergeCell ref="RNU151:RNZ151"/>
    <mergeCell ref="RJW151:RKB151"/>
    <mergeCell ref="RKC151:RKH151"/>
    <mergeCell ref="RKI151:RKN151"/>
    <mergeCell ref="RKO151:RKT151"/>
    <mergeCell ref="RKU151:RKZ151"/>
    <mergeCell ref="RLA151:RLF151"/>
    <mergeCell ref="RLG151:RLL151"/>
    <mergeCell ref="RLM151:RLR151"/>
    <mergeCell ref="RLS151:RLX151"/>
    <mergeCell ref="RQC151:RQH151"/>
    <mergeCell ref="RQI151:RQN151"/>
    <mergeCell ref="RQO151:RQT151"/>
    <mergeCell ref="RQU151:RQZ151"/>
    <mergeCell ref="RRA151:RRF151"/>
    <mergeCell ref="RRG151:RRL151"/>
    <mergeCell ref="RRM151:RRR151"/>
    <mergeCell ref="RRS151:RRX151"/>
    <mergeCell ref="RRY151:RSD151"/>
    <mergeCell ref="ROA151:ROF151"/>
    <mergeCell ref="ROG151:ROL151"/>
    <mergeCell ref="ROM151:ROR151"/>
    <mergeCell ref="ROS151:ROX151"/>
    <mergeCell ref="ROY151:RPD151"/>
    <mergeCell ref="RPE151:RPJ151"/>
    <mergeCell ref="RPK151:RPP151"/>
    <mergeCell ref="RPQ151:RPV151"/>
    <mergeCell ref="RPW151:RQB151"/>
    <mergeCell ref="RUG151:RUL151"/>
    <mergeCell ref="RUM151:RUR151"/>
    <mergeCell ref="RUS151:RUX151"/>
    <mergeCell ref="RUY151:RVD151"/>
    <mergeCell ref="RVE151:RVJ151"/>
    <mergeCell ref="RVK151:RVP151"/>
    <mergeCell ref="RVQ151:RVV151"/>
    <mergeCell ref="RVW151:RWB151"/>
    <mergeCell ref="RWC151:RWH151"/>
    <mergeCell ref="RSE151:RSJ151"/>
    <mergeCell ref="RSK151:RSP151"/>
    <mergeCell ref="RSQ151:RSV151"/>
    <mergeCell ref="RSW151:RTB151"/>
    <mergeCell ref="RTC151:RTH151"/>
    <mergeCell ref="RTI151:RTN151"/>
    <mergeCell ref="RTO151:RTT151"/>
    <mergeCell ref="RTU151:RTZ151"/>
    <mergeCell ref="RUA151:RUF151"/>
    <mergeCell ref="RYK151:RYP151"/>
    <mergeCell ref="RYQ151:RYV151"/>
    <mergeCell ref="RYW151:RZB151"/>
    <mergeCell ref="RZC151:RZH151"/>
    <mergeCell ref="RZI151:RZN151"/>
    <mergeCell ref="RZO151:RZT151"/>
    <mergeCell ref="RZU151:RZZ151"/>
    <mergeCell ref="SAA151:SAF151"/>
    <mergeCell ref="SAG151:SAL151"/>
    <mergeCell ref="RWI151:RWN151"/>
    <mergeCell ref="RWO151:RWT151"/>
    <mergeCell ref="RWU151:RWZ151"/>
    <mergeCell ref="RXA151:RXF151"/>
    <mergeCell ref="RXG151:RXL151"/>
    <mergeCell ref="RXM151:RXR151"/>
    <mergeCell ref="RXS151:RXX151"/>
    <mergeCell ref="RXY151:RYD151"/>
    <mergeCell ref="RYE151:RYJ151"/>
    <mergeCell ref="SCO151:SCT151"/>
    <mergeCell ref="SCU151:SCZ151"/>
    <mergeCell ref="SDA151:SDF151"/>
    <mergeCell ref="SDG151:SDL151"/>
    <mergeCell ref="SDM151:SDR151"/>
    <mergeCell ref="SDS151:SDX151"/>
    <mergeCell ref="SDY151:SED151"/>
    <mergeCell ref="SEE151:SEJ151"/>
    <mergeCell ref="SEK151:SEP151"/>
    <mergeCell ref="SAM151:SAR151"/>
    <mergeCell ref="SAS151:SAX151"/>
    <mergeCell ref="SAY151:SBD151"/>
    <mergeCell ref="SBE151:SBJ151"/>
    <mergeCell ref="SBK151:SBP151"/>
    <mergeCell ref="SBQ151:SBV151"/>
    <mergeCell ref="SBW151:SCB151"/>
    <mergeCell ref="SCC151:SCH151"/>
    <mergeCell ref="SCI151:SCN151"/>
    <mergeCell ref="SGS151:SGX151"/>
    <mergeCell ref="SGY151:SHD151"/>
    <mergeCell ref="SHE151:SHJ151"/>
    <mergeCell ref="SHK151:SHP151"/>
    <mergeCell ref="SHQ151:SHV151"/>
    <mergeCell ref="SHW151:SIB151"/>
    <mergeCell ref="SIC151:SIH151"/>
    <mergeCell ref="SII151:SIN151"/>
    <mergeCell ref="SIO151:SIT151"/>
    <mergeCell ref="SEQ151:SEV151"/>
    <mergeCell ref="SEW151:SFB151"/>
    <mergeCell ref="SFC151:SFH151"/>
    <mergeCell ref="SFI151:SFN151"/>
    <mergeCell ref="SFO151:SFT151"/>
    <mergeCell ref="SFU151:SFZ151"/>
    <mergeCell ref="SGA151:SGF151"/>
    <mergeCell ref="SGG151:SGL151"/>
    <mergeCell ref="SGM151:SGR151"/>
    <mergeCell ref="SKW151:SLB151"/>
    <mergeCell ref="SLC151:SLH151"/>
    <mergeCell ref="SLI151:SLN151"/>
    <mergeCell ref="SLO151:SLT151"/>
    <mergeCell ref="SLU151:SLZ151"/>
    <mergeCell ref="SMA151:SMF151"/>
    <mergeCell ref="SMG151:SML151"/>
    <mergeCell ref="SMM151:SMR151"/>
    <mergeCell ref="SMS151:SMX151"/>
    <mergeCell ref="SIU151:SIZ151"/>
    <mergeCell ref="SJA151:SJF151"/>
    <mergeCell ref="SJG151:SJL151"/>
    <mergeCell ref="SJM151:SJR151"/>
    <mergeCell ref="SJS151:SJX151"/>
    <mergeCell ref="SJY151:SKD151"/>
    <mergeCell ref="SKE151:SKJ151"/>
    <mergeCell ref="SKK151:SKP151"/>
    <mergeCell ref="SKQ151:SKV151"/>
    <mergeCell ref="SPA151:SPF151"/>
    <mergeCell ref="SPG151:SPL151"/>
    <mergeCell ref="SPM151:SPR151"/>
    <mergeCell ref="SPS151:SPX151"/>
    <mergeCell ref="SPY151:SQD151"/>
    <mergeCell ref="SQE151:SQJ151"/>
    <mergeCell ref="SQK151:SQP151"/>
    <mergeCell ref="SQQ151:SQV151"/>
    <mergeCell ref="SQW151:SRB151"/>
    <mergeCell ref="SMY151:SND151"/>
    <mergeCell ref="SNE151:SNJ151"/>
    <mergeCell ref="SNK151:SNP151"/>
    <mergeCell ref="SNQ151:SNV151"/>
    <mergeCell ref="SNW151:SOB151"/>
    <mergeCell ref="SOC151:SOH151"/>
    <mergeCell ref="SOI151:SON151"/>
    <mergeCell ref="SOO151:SOT151"/>
    <mergeCell ref="SOU151:SOZ151"/>
    <mergeCell ref="STE151:STJ151"/>
    <mergeCell ref="STK151:STP151"/>
    <mergeCell ref="STQ151:STV151"/>
    <mergeCell ref="STW151:SUB151"/>
    <mergeCell ref="SUC151:SUH151"/>
    <mergeCell ref="SUI151:SUN151"/>
    <mergeCell ref="SUO151:SUT151"/>
    <mergeCell ref="SUU151:SUZ151"/>
    <mergeCell ref="SVA151:SVF151"/>
    <mergeCell ref="SRC151:SRH151"/>
    <mergeCell ref="SRI151:SRN151"/>
    <mergeCell ref="SRO151:SRT151"/>
    <mergeCell ref="SRU151:SRZ151"/>
    <mergeCell ref="SSA151:SSF151"/>
    <mergeCell ref="SSG151:SSL151"/>
    <mergeCell ref="SSM151:SSR151"/>
    <mergeCell ref="SSS151:SSX151"/>
    <mergeCell ref="SSY151:STD151"/>
    <mergeCell ref="SXI151:SXN151"/>
    <mergeCell ref="SXO151:SXT151"/>
    <mergeCell ref="SXU151:SXZ151"/>
    <mergeCell ref="SYA151:SYF151"/>
    <mergeCell ref="SYG151:SYL151"/>
    <mergeCell ref="SYM151:SYR151"/>
    <mergeCell ref="SYS151:SYX151"/>
    <mergeCell ref="SYY151:SZD151"/>
    <mergeCell ref="SZE151:SZJ151"/>
    <mergeCell ref="SVG151:SVL151"/>
    <mergeCell ref="SVM151:SVR151"/>
    <mergeCell ref="SVS151:SVX151"/>
    <mergeCell ref="SVY151:SWD151"/>
    <mergeCell ref="SWE151:SWJ151"/>
    <mergeCell ref="SWK151:SWP151"/>
    <mergeCell ref="SWQ151:SWV151"/>
    <mergeCell ref="SWW151:SXB151"/>
    <mergeCell ref="SXC151:SXH151"/>
    <mergeCell ref="TBM151:TBR151"/>
    <mergeCell ref="TBS151:TBX151"/>
    <mergeCell ref="TBY151:TCD151"/>
    <mergeCell ref="TCE151:TCJ151"/>
    <mergeCell ref="TCK151:TCP151"/>
    <mergeCell ref="TCQ151:TCV151"/>
    <mergeCell ref="TCW151:TDB151"/>
    <mergeCell ref="TDC151:TDH151"/>
    <mergeCell ref="TDI151:TDN151"/>
    <mergeCell ref="SZK151:SZP151"/>
    <mergeCell ref="SZQ151:SZV151"/>
    <mergeCell ref="SZW151:TAB151"/>
    <mergeCell ref="TAC151:TAH151"/>
    <mergeCell ref="TAI151:TAN151"/>
    <mergeCell ref="TAO151:TAT151"/>
    <mergeCell ref="TAU151:TAZ151"/>
    <mergeCell ref="TBA151:TBF151"/>
    <mergeCell ref="TBG151:TBL151"/>
    <mergeCell ref="TFQ151:TFV151"/>
    <mergeCell ref="TFW151:TGB151"/>
    <mergeCell ref="TGC151:TGH151"/>
    <mergeCell ref="TGI151:TGN151"/>
    <mergeCell ref="TGO151:TGT151"/>
    <mergeCell ref="TGU151:TGZ151"/>
    <mergeCell ref="THA151:THF151"/>
    <mergeCell ref="THG151:THL151"/>
    <mergeCell ref="THM151:THR151"/>
    <mergeCell ref="TDO151:TDT151"/>
    <mergeCell ref="TDU151:TDZ151"/>
    <mergeCell ref="TEA151:TEF151"/>
    <mergeCell ref="TEG151:TEL151"/>
    <mergeCell ref="TEM151:TER151"/>
    <mergeCell ref="TES151:TEX151"/>
    <mergeCell ref="TEY151:TFD151"/>
    <mergeCell ref="TFE151:TFJ151"/>
    <mergeCell ref="TFK151:TFP151"/>
    <mergeCell ref="TJU151:TJZ151"/>
    <mergeCell ref="TKA151:TKF151"/>
    <mergeCell ref="TKG151:TKL151"/>
    <mergeCell ref="TKM151:TKR151"/>
    <mergeCell ref="TKS151:TKX151"/>
    <mergeCell ref="TKY151:TLD151"/>
    <mergeCell ref="TLE151:TLJ151"/>
    <mergeCell ref="TLK151:TLP151"/>
    <mergeCell ref="TLQ151:TLV151"/>
    <mergeCell ref="THS151:THX151"/>
    <mergeCell ref="THY151:TID151"/>
    <mergeCell ref="TIE151:TIJ151"/>
    <mergeCell ref="TIK151:TIP151"/>
    <mergeCell ref="TIQ151:TIV151"/>
    <mergeCell ref="TIW151:TJB151"/>
    <mergeCell ref="TJC151:TJH151"/>
    <mergeCell ref="TJI151:TJN151"/>
    <mergeCell ref="TJO151:TJT151"/>
    <mergeCell ref="TNY151:TOD151"/>
    <mergeCell ref="TOE151:TOJ151"/>
    <mergeCell ref="TOK151:TOP151"/>
    <mergeCell ref="TOQ151:TOV151"/>
    <mergeCell ref="TOW151:TPB151"/>
    <mergeCell ref="TPC151:TPH151"/>
    <mergeCell ref="TPI151:TPN151"/>
    <mergeCell ref="TPO151:TPT151"/>
    <mergeCell ref="TPU151:TPZ151"/>
    <mergeCell ref="TLW151:TMB151"/>
    <mergeCell ref="TMC151:TMH151"/>
    <mergeCell ref="TMI151:TMN151"/>
    <mergeCell ref="TMO151:TMT151"/>
    <mergeCell ref="TMU151:TMZ151"/>
    <mergeCell ref="TNA151:TNF151"/>
    <mergeCell ref="TNG151:TNL151"/>
    <mergeCell ref="TNM151:TNR151"/>
    <mergeCell ref="TNS151:TNX151"/>
    <mergeCell ref="TSC151:TSH151"/>
    <mergeCell ref="TSI151:TSN151"/>
    <mergeCell ref="TSO151:TST151"/>
    <mergeCell ref="TSU151:TSZ151"/>
    <mergeCell ref="TTA151:TTF151"/>
    <mergeCell ref="TTG151:TTL151"/>
    <mergeCell ref="TTM151:TTR151"/>
    <mergeCell ref="TTS151:TTX151"/>
    <mergeCell ref="TTY151:TUD151"/>
    <mergeCell ref="TQA151:TQF151"/>
    <mergeCell ref="TQG151:TQL151"/>
    <mergeCell ref="TQM151:TQR151"/>
    <mergeCell ref="TQS151:TQX151"/>
    <mergeCell ref="TQY151:TRD151"/>
    <mergeCell ref="TRE151:TRJ151"/>
    <mergeCell ref="TRK151:TRP151"/>
    <mergeCell ref="TRQ151:TRV151"/>
    <mergeCell ref="TRW151:TSB151"/>
    <mergeCell ref="TWG151:TWL151"/>
    <mergeCell ref="TWM151:TWR151"/>
    <mergeCell ref="TWS151:TWX151"/>
    <mergeCell ref="TWY151:TXD151"/>
    <mergeCell ref="TXE151:TXJ151"/>
    <mergeCell ref="TXK151:TXP151"/>
    <mergeCell ref="TXQ151:TXV151"/>
    <mergeCell ref="TXW151:TYB151"/>
    <mergeCell ref="TYC151:TYH151"/>
    <mergeCell ref="TUE151:TUJ151"/>
    <mergeCell ref="TUK151:TUP151"/>
    <mergeCell ref="TUQ151:TUV151"/>
    <mergeCell ref="TUW151:TVB151"/>
    <mergeCell ref="TVC151:TVH151"/>
    <mergeCell ref="TVI151:TVN151"/>
    <mergeCell ref="TVO151:TVT151"/>
    <mergeCell ref="TVU151:TVZ151"/>
    <mergeCell ref="TWA151:TWF151"/>
    <mergeCell ref="UAK151:UAP151"/>
    <mergeCell ref="UAQ151:UAV151"/>
    <mergeCell ref="UAW151:UBB151"/>
    <mergeCell ref="UBC151:UBH151"/>
    <mergeCell ref="UBI151:UBN151"/>
    <mergeCell ref="UBO151:UBT151"/>
    <mergeCell ref="UBU151:UBZ151"/>
    <mergeCell ref="UCA151:UCF151"/>
    <mergeCell ref="UCG151:UCL151"/>
    <mergeCell ref="TYI151:TYN151"/>
    <mergeCell ref="TYO151:TYT151"/>
    <mergeCell ref="TYU151:TYZ151"/>
    <mergeCell ref="TZA151:TZF151"/>
    <mergeCell ref="TZG151:TZL151"/>
    <mergeCell ref="TZM151:TZR151"/>
    <mergeCell ref="TZS151:TZX151"/>
    <mergeCell ref="TZY151:UAD151"/>
    <mergeCell ref="UAE151:UAJ151"/>
    <mergeCell ref="UEO151:UET151"/>
    <mergeCell ref="UEU151:UEZ151"/>
    <mergeCell ref="UFA151:UFF151"/>
    <mergeCell ref="UFG151:UFL151"/>
    <mergeCell ref="UFM151:UFR151"/>
    <mergeCell ref="UFS151:UFX151"/>
    <mergeCell ref="UFY151:UGD151"/>
    <mergeCell ref="UGE151:UGJ151"/>
    <mergeCell ref="UGK151:UGP151"/>
    <mergeCell ref="UCM151:UCR151"/>
    <mergeCell ref="UCS151:UCX151"/>
    <mergeCell ref="UCY151:UDD151"/>
    <mergeCell ref="UDE151:UDJ151"/>
    <mergeCell ref="UDK151:UDP151"/>
    <mergeCell ref="UDQ151:UDV151"/>
    <mergeCell ref="UDW151:UEB151"/>
    <mergeCell ref="UEC151:UEH151"/>
    <mergeCell ref="UEI151:UEN151"/>
    <mergeCell ref="UIS151:UIX151"/>
    <mergeCell ref="UIY151:UJD151"/>
    <mergeCell ref="UJE151:UJJ151"/>
    <mergeCell ref="UJK151:UJP151"/>
    <mergeCell ref="UJQ151:UJV151"/>
    <mergeCell ref="UJW151:UKB151"/>
    <mergeCell ref="UKC151:UKH151"/>
    <mergeCell ref="UKI151:UKN151"/>
    <mergeCell ref="UKO151:UKT151"/>
    <mergeCell ref="UGQ151:UGV151"/>
    <mergeCell ref="UGW151:UHB151"/>
    <mergeCell ref="UHC151:UHH151"/>
    <mergeCell ref="UHI151:UHN151"/>
    <mergeCell ref="UHO151:UHT151"/>
    <mergeCell ref="UHU151:UHZ151"/>
    <mergeCell ref="UIA151:UIF151"/>
    <mergeCell ref="UIG151:UIL151"/>
    <mergeCell ref="UIM151:UIR151"/>
    <mergeCell ref="UMW151:UNB151"/>
    <mergeCell ref="UNC151:UNH151"/>
    <mergeCell ref="UNI151:UNN151"/>
    <mergeCell ref="UNO151:UNT151"/>
    <mergeCell ref="UNU151:UNZ151"/>
    <mergeCell ref="UOA151:UOF151"/>
    <mergeCell ref="UOG151:UOL151"/>
    <mergeCell ref="UOM151:UOR151"/>
    <mergeCell ref="UOS151:UOX151"/>
    <mergeCell ref="UKU151:UKZ151"/>
    <mergeCell ref="ULA151:ULF151"/>
    <mergeCell ref="ULG151:ULL151"/>
    <mergeCell ref="ULM151:ULR151"/>
    <mergeCell ref="ULS151:ULX151"/>
    <mergeCell ref="ULY151:UMD151"/>
    <mergeCell ref="UME151:UMJ151"/>
    <mergeCell ref="UMK151:UMP151"/>
    <mergeCell ref="UMQ151:UMV151"/>
    <mergeCell ref="URA151:URF151"/>
    <mergeCell ref="URG151:URL151"/>
    <mergeCell ref="URM151:URR151"/>
    <mergeCell ref="URS151:URX151"/>
    <mergeCell ref="URY151:USD151"/>
    <mergeCell ref="USE151:USJ151"/>
    <mergeCell ref="USK151:USP151"/>
    <mergeCell ref="USQ151:USV151"/>
    <mergeCell ref="USW151:UTB151"/>
    <mergeCell ref="UOY151:UPD151"/>
    <mergeCell ref="UPE151:UPJ151"/>
    <mergeCell ref="UPK151:UPP151"/>
    <mergeCell ref="UPQ151:UPV151"/>
    <mergeCell ref="UPW151:UQB151"/>
    <mergeCell ref="UQC151:UQH151"/>
    <mergeCell ref="UQI151:UQN151"/>
    <mergeCell ref="UQO151:UQT151"/>
    <mergeCell ref="UQU151:UQZ151"/>
    <mergeCell ref="UVE151:UVJ151"/>
    <mergeCell ref="UVK151:UVP151"/>
    <mergeCell ref="UVQ151:UVV151"/>
    <mergeCell ref="UVW151:UWB151"/>
    <mergeCell ref="UWC151:UWH151"/>
    <mergeCell ref="UWI151:UWN151"/>
    <mergeCell ref="UWO151:UWT151"/>
    <mergeCell ref="UWU151:UWZ151"/>
    <mergeCell ref="UXA151:UXF151"/>
    <mergeCell ref="UTC151:UTH151"/>
    <mergeCell ref="UTI151:UTN151"/>
    <mergeCell ref="UTO151:UTT151"/>
    <mergeCell ref="UTU151:UTZ151"/>
    <mergeCell ref="UUA151:UUF151"/>
    <mergeCell ref="UUG151:UUL151"/>
    <mergeCell ref="UUM151:UUR151"/>
    <mergeCell ref="UUS151:UUX151"/>
    <mergeCell ref="UUY151:UVD151"/>
    <mergeCell ref="UZI151:UZN151"/>
    <mergeCell ref="UZO151:UZT151"/>
    <mergeCell ref="UZU151:UZZ151"/>
    <mergeCell ref="VAA151:VAF151"/>
    <mergeCell ref="VAG151:VAL151"/>
    <mergeCell ref="VAM151:VAR151"/>
    <mergeCell ref="VAS151:VAX151"/>
    <mergeCell ref="VAY151:VBD151"/>
    <mergeCell ref="VBE151:VBJ151"/>
    <mergeCell ref="UXG151:UXL151"/>
    <mergeCell ref="UXM151:UXR151"/>
    <mergeCell ref="UXS151:UXX151"/>
    <mergeCell ref="UXY151:UYD151"/>
    <mergeCell ref="UYE151:UYJ151"/>
    <mergeCell ref="UYK151:UYP151"/>
    <mergeCell ref="UYQ151:UYV151"/>
    <mergeCell ref="UYW151:UZB151"/>
    <mergeCell ref="UZC151:UZH151"/>
    <mergeCell ref="VDM151:VDR151"/>
    <mergeCell ref="VDS151:VDX151"/>
    <mergeCell ref="VDY151:VED151"/>
    <mergeCell ref="VEE151:VEJ151"/>
    <mergeCell ref="VEK151:VEP151"/>
    <mergeCell ref="VEQ151:VEV151"/>
    <mergeCell ref="VEW151:VFB151"/>
    <mergeCell ref="VFC151:VFH151"/>
    <mergeCell ref="VFI151:VFN151"/>
    <mergeCell ref="VBK151:VBP151"/>
    <mergeCell ref="VBQ151:VBV151"/>
    <mergeCell ref="VBW151:VCB151"/>
    <mergeCell ref="VCC151:VCH151"/>
    <mergeCell ref="VCI151:VCN151"/>
    <mergeCell ref="VCO151:VCT151"/>
    <mergeCell ref="VCU151:VCZ151"/>
    <mergeCell ref="VDA151:VDF151"/>
    <mergeCell ref="VDG151:VDL151"/>
    <mergeCell ref="VHQ151:VHV151"/>
    <mergeCell ref="VHW151:VIB151"/>
    <mergeCell ref="VIC151:VIH151"/>
    <mergeCell ref="VII151:VIN151"/>
    <mergeCell ref="VIO151:VIT151"/>
    <mergeCell ref="VIU151:VIZ151"/>
    <mergeCell ref="VJA151:VJF151"/>
    <mergeCell ref="VJG151:VJL151"/>
    <mergeCell ref="VJM151:VJR151"/>
    <mergeCell ref="VFO151:VFT151"/>
    <mergeCell ref="VFU151:VFZ151"/>
    <mergeCell ref="VGA151:VGF151"/>
    <mergeCell ref="VGG151:VGL151"/>
    <mergeCell ref="VGM151:VGR151"/>
    <mergeCell ref="VGS151:VGX151"/>
    <mergeCell ref="VGY151:VHD151"/>
    <mergeCell ref="VHE151:VHJ151"/>
    <mergeCell ref="VHK151:VHP151"/>
    <mergeCell ref="VLU151:VLZ151"/>
    <mergeCell ref="VMA151:VMF151"/>
    <mergeCell ref="VMG151:VML151"/>
    <mergeCell ref="VMM151:VMR151"/>
    <mergeCell ref="VMS151:VMX151"/>
    <mergeCell ref="VMY151:VND151"/>
    <mergeCell ref="VNE151:VNJ151"/>
    <mergeCell ref="VNK151:VNP151"/>
    <mergeCell ref="VNQ151:VNV151"/>
    <mergeCell ref="VJS151:VJX151"/>
    <mergeCell ref="VJY151:VKD151"/>
    <mergeCell ref="VKE151:VKJ151"/>
    <mergeCell ref="VKK151:VKP151"/>
    <mergeCell ref="VKQ151:VKV151"/>
    <mergeCell ref="VKW151:VLB151"/>
    <mergeCell ref="VLC151:VLH151"/>
    <mergeCell ref="VLI151:VLN151"/>
    <mergeCell ref="VLO151:VLT151"/>
    <mergeCell ref="VPY151:VQD151"/>
    <mergeCell ref="VQE151:VQJ151"/>
    <mergeCell ref="VQK151:VQP151"/>
    <mergeCell ref="VQQ151:VQV151"/>
    <mergeCell ref="VQW151:VRB151"/>
    <mergeCell ref="VRC151:VRH151"/>
    <mergeCell ref="VRI151:VRN151"/>
    <mergeCell ref="VRO151:VRT151"/>
    <mergeCell ref="VRU151:VRZ151"/>
    <mergeCell ref="VNW151:VOB151"/>
    <mergeCell ref="VOC151:VOH151"/>
    <mergeCell ref="VOI151:VON151"/>
    <mergeCell ref="VOO151:VOT151"/>
    <mergeCell ref="VOU151:VOZ151"/>
    <mergeCell ref="VPA151:VPF151"/>
    <mergeCell ref="VPG151:VPL151"/>
    <mergeCell ref="VPM151:VPR151"/>
    <mergeCell ref="VPS151:VPX151"/>
    <mergeCell ref="VUC151:VUH151"/>
    <mergeCell ref="VUI151:VUN151"/>
    <mergeCell ref="VUO151:VUT151"/>
    <mergeCell ref="VUU151:VUZ151"/>
    <mergeCell ref="VVA151:VVF151"/>
    <mergeCell ref="VVG151:VVL151"/>
    <mergeCell ref="VVM151:VVR151"/>
    <mergeCell ref="VVS151:VVX151"/>
    <mergeCell ref="VVY151:VWD151"/>
    <mergeCell ref="VSA151:VSF151"/>
    <mergeCell ref="VSG151:VSL151"/>
    <mergeCell ref="VSM151:VSR151"/>
    <mergeCell ref="VSS151:VSX151"/>
    <mergeCell ref="VSY151:VTD151"/>
    <mergeCell ref="VTE151:VTJ151"/>
    <mergeCell ref="VTK151:VTP151"/>
    <mergeCell ref="VTQ151:VTV151"/>
    <mergeCell ref="VTW151:VUB151"/>
    <mergeCell ref="VYG151:VYL151"/>
    <mergeCell ref="VYM151:VYR151"/>
    <mergeCell ref="VYS151:VYX151"/>
    <mergeCell ref="VYY151:VZD151"/>
    <mergeCell ref="VZE151:VZJ151"/>
    <mergeCell ref="VZK151:VZP151"/>
    <mergeCell ref="VZQ151:VZV151"/>
    <mergeCell ref="VZW151:WAB151"/>
    <mergeCell ref="WAC151:WAH151"/>
    <mergeCell ref="VWE151:VWJ151"/>
    <mergeCell ref="VWK151:VWP151"/>
    <mergeCell ref="VWQ151:VWV151"/>
    <mergeCell ref="VWW151:VXB151"/>
    <mergeCell ref="VXC151:VXH151"/>
    <mergeCell ref="VXI151:VXN151"/>
    <mergeCell ref="VXO151:VXT151"/>
    <mergeCell ref="VXU151:VXZ151"/>
    <mergeCell ref="VYA151:VYF151"/>
    <mergeCell ref="WCK151:WCP151"/>
    <mergeCell ref="WCQ151:WCV151"/>
    <mergeCell ref="WCW151:WDB151"/>
    <mergeCell ref="WDC151:WDH151"/>
    <mergeCell ref="WDI151:WDN151"/>
    <mergeCell ref="WDO151:WDT151"/>
    <mergeCell ref="WDU151:WDZ151"/>
    <mergeCell ref="WEA151:WEF151"/>
    <mergeCell ref="WEG151:WEL151"/>
    <mergeCell ref="WAI151:WAN151"/>
    <mergeCell ref="WAO151:WAT151"/>
    <mergeCell ref="WAU151:WAZ151"/>
    <mergeCell ref="WBA151:WBF151"/>
    <mergeCell ref="WBG151:WBL151"/>
    <mergeCell ref="WBM151:WBR151"/>
    <mergeCell ref="WBS151:WBX151"/>
    <mergeCell ref="WBY151:WCD151"/>
    <mergeCell ref="WCE151:WCJ151"/>
    <mergeCell ref="WGO151:WGT151"/>
    <mergeCell ref="WGU151:WGZ151"/>
    <mergeCell ref="WHA151:WHF151"/>
    <mergeCell ref="WHG151:WHL151"/>
    <mergeCell ref="WHM151:WHR151"/>
    <mergeCell ref="WHS151:WHX151"/>
    <mergeCell ref="WHY151:WID151"/>
    <mergeCell ref="WIE151:WIJ151"/>
    <mergeCell ref="WIK151:WIP151"/>
    <mergeCell ref="WEM151:WER151"/>
    <mergeCell ref="WES151:WEX151"/>
    <mergeCell ref="WEY151:WFD151"/>
    <mergeCell ref="WFE151:WFJ151"/>
    <mergeCell ref="WFK151:WFP151"/>
    <mergeCell ref="WFQ151:WFV151"/>
    <mergeCell ref="WFW151:WGB151"/>
    <mergeCell ref="WGC151:WGH151"/>
    <mergeCell ref="WGI151:WGN151"/>
    <mergeCell ref="WKS151:WKX151"/>
    <mergeCell ref="WKY151:WLD151"/>
    <mergeCell ref="WLE151:WLJ151"/>
    <mergeCell ref="WLK151:WLP151"/>
    <mergeCell ref="WLQ151:WLV151"/>
    <mergeCell ref="WLW151:WMB151"/>
    <mergeCell ref="WMC151:WMH151"/>
    <mergeCell ref="WMI151:WMN151"/>
    <mergeCell ref="WMO151:WMT151"/>
    <mergeCell ref="WIQ151:WIV151"/>
    <mergeCell ref="WIW151:WJB151"/>
    <mergeCell ref="WJC151:WJH151"/>
    <mergeCell ref="WJI151:WJN151"/>
    <mergeCell ref="WJO151:WJT151"/>
    <mergeCell ref="WJU151:WJZ151"/>
    <mergeCell ref="WKA151:WKF151"/>
    <mergeCell ref="WKG151:WKL151"/>
    <mergeCell ref="WKM151:WKR151"/>
    <mergeCell ref="WOW151:WPB151"/>
    <mergeCell ref="WPC151:WPH151"/>
    <mergeCell ref="WPI151:WPN151"/>
    <mergeCell ref="WPO151:WPT151"/>
    <mergeCell ref="WPU151:WPZ151"/>
    <mergeCell ref="WQA151:WQF151"/>
    <mergeCell ref="WQG151:WQL151"/>
    <mergeCell ref="WQM151:WQR151"/>
    <mergeCell ref="WQS151:WQX151"/>
    <mergeCell ref="WMU151:WMZ151"/>
    <mergeCell ref="WNA151:WNF151"/>
    <mergeCell ref="WNG151:WNL151"/>
    <mergeCell ref="WNM151:WNR151"/>
    <mergeCell ref="WNS151:WNX151"/>
    <mergeCell ref="WNY151:WOD151"/>
    <mergeCell ref="WOE151:WOJ151"/>
    <mergeCell ref="WOK151:WOP151"/>
    <mergeCell ref="WOQ151:WOV151"/>
    <mergeCell ref="WXQ151:WXV151"/>
    <mergeCell ref="WXW151:WYB151"/>
    <mergeCell ref="WYC151:WYH151"/>
    <mergeCell ref="WYI151:WYN151"/>
    <mergeCell ref="WYO151:WYT151"/>
    <mergeCell ref="WYU151:WYZ151"/>
    <mergeCell ref="WZA151:WZF151"/>
    <mergeCell ref="WZG151:WZL151"/>
    <mergeCell ref="WZM151:WZR151"/>
    <mergeCell ref="WQY151:WRD151"/>
    <mergeCell ref="WRE151:WRJ151"/>
    <mergeCell ref="WRK151:WRP151"/>
    <mergeCell ref="WRQ151:WRV151"/>
    <mergeCell ref="WRW151:WSB151"/>
    <mergeCell ref="WSC151:WSH151"/>
    <mergeCell ref="WSI151:WSN151"/>
    <mergeCell ref="WSO151:WST151"/>
    <mergeCell ref="WSU151:WSZ151"/>
    <mergeCell ref="WVC151:WVH151"/>
    <mergeCell ref="WVI151:WVN151"/>
    <mergeCell ref="WVO151:WVT151"/>
    <mergeCell ref="WVU151:WVZ151"/>
    <mergeCell ref="WWA151:WWF151"/>
    <mergeCell ref="WWG151:WWL151"/>
    <mergeCell ref="WWM151:WWR151"/>
    <mergeCell ref="WWS151:WWX151"/>
    <mergeCell ref="WWY151:WXD151"/>
    <mergeCell ref="WTA151:WTF151"/>
    <mergeCell ref="WTG151:WTL151"/>
    <mergeCell ref="WTM151:WTR151"/>
    <mergeCell ref="XFA151:XFD151"/>
    <mergeCell ref="XBI151:XBN151"/>
    <mergeCell ref="XBO151:XBT151"/>
    <mergeCell ref="XBU151:XBZ151"/>
    <mergeCell ref="XCA151:XCF151"/>
    <mergeCell ref="XCG151:XCL151"/>
    <mergeCell ref="XCM151:XCR151"/>
    <mergeCell ref="XCS151:XCX151"/>
    <mergeCell ref="XCY151:XDD151"/>
    <mergeCell ref="XDE151:XDJ151"/>
    <mergeCell ref="XAQ151:XAV151"/>
    <mergeCell ref="XAW151:XBB151"/>
    <mergeCell ref="XBC151:XBH151"/>
    <mergeCell ref="WTS151:WTX151"/>
    <mergeCell ref="WTY151:WUD151"/>
    <mergeCell ref="WUE151:WUJ151"/>
    <mergeCell ref="WUK151:WUP151"/>
    <mergeCell ref="WUQ151:WUV151"/>
    <mergeCell ref="WUW151:WVB151"/>
    <mergeCell ref="WZS151:WZX151"/>
    <mergeCell ref="WZY151:XAD151"/>
    <mergeCell ref="XAE151:XAJ151"/>
    <mergeCell ref="XAK151:XAP151"/>
    <mergeCell ref="XDK151:XDP151"/>
    <mergeCell ref="XDQ151:XDV151"/>
    <mergeCell ref="XDW151:XEB151"/>
    <mergeCell ref="XEC151:XEH151"/>
    <mergeCell ref="XEI151:XEN151"/>
    <mergeCell ref="XEO151:XET151"/>
    <mergeCell ref="XEU151:XEZ151"/>
    <mergeCell ref="WXE151:WXJ151"/>
    <mergeCell ref="WXK151:WXP151"/>
  </mergeCells>
  <phoneticPr fontId="5" type="noConversion"/>
  <pageMargins left="0.70866141732283472" right="0.70866141732283472" top="0.74803149606299213" bottom="0.74803149606299213" header="0.31496062992125984" footer="0.31496062992125984"/>
  <pageSetup paperSize="9" scale="74" fitToHeight="8" orientation="portrait" horizontalDpi="4294967295" verticalDpi="4294967295" r:id="rId1"/>
  <rowBreaks count="2" manualBreakCount="2">
    <brk id="53" max="5" man="1"/>
    <brk id="102" max="5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8"/>
  </sheetPr>
  <dimension ref="A1:O101"/>
  <sheetViews>
    <sheetView showGridLines="0" view="pageBreakPreview" topLeftCell="A55" zoomScaleNormal="100" zoomScaleSheetLayoutView="100" workbookViewId="0">
      <selection activeCell="I15" sqref="I15"/>
    </sheetView>
  </sheetViews>
  <sheetFormatPr defaultRowHeight="16.5"/>
  <cols>
    <col min="1" max="1" width="5.625" customWidth="1"/>
    <col min="2" max="2" width="10.625" customWidth="1"/>
    <col min="3" max="3" width="25.625" customWidth="1"/>
    <col min="4" max="4" width="7.125" customWidth="1"/>
    <col min="5" max="5" width="15.625" customWidth="1"/>
    <col min="6" max="6" width="31.125" customWidth="1"/>
  </cols>
  <sheetData>
    <row r="1" spans="1:15" ht="17.25">
      <c r="A1" s="401" t="s">
        <v>175</v>
      </c>
      <c r="B1" s="401"/>
      <c r="C1" s="401"/>
      <c r="D1" s="401"/>
      <c r="E1" s="401"/>
      <c r="F1" s="65"/>
    </row>
    <row r="2" spans="1:15" ht="17.25">
      <c r="A2" s="66"/>
      <c r="B2" s="66"/>
      <c r="C2" s="66"/>
      <c r="D2" s="66"/>
      <c r="E2" s="66"/>
      <c r="F2" s="65"/>
    </row>
    <row r="3" spans="1:15">
      <c r="A3" s="402" t="s">
        <v>153</v>
      </c>
      <c r="B3" s="403"/>
      <c r="C3" s="67" t="s">
        <v>154</v>
      </c>
      <c r="D3" s="68"/>
      <c r="E3" s="69" t="s">
        <v>153</v>
      </c>
      <c r="F3" s="67" t="s">
        <v>154</v>
      </c>
    </row>
    <row r="4" spans="1:15" s="126" customFormat="1" ht="16.5" customHeight="1">
      <c r="A4" s="410" t="s">
        <v>728</v>
      </c>
      <c r="B4" s="411"/>
      <c r="C4" s="125" t="s">
        <v>3</v>
      </c>
      <c r="D4" s="68"/>
      <c r="E4" s="404" t="s">
        <v>233</v>
      </c>
      <c r="F4" s="70" t="s">
        <v>108</v>
      </c>
    </row>
    <row r="5" spans="1:15" s="126" customFormat="1" ht="16.5" customHeight="1">
      <c r="A5" s="412"/>
      <c r="B5" s="413"/>
      <c r="C5" s="125" t="s">
        <v>428</v>
      </c>
      <c r="D5" s="68"/>
      <c r="E5" s="405"/>
      <c r="F5" s="70" t="s">
        <v>109</v>
      </c>
    </row>
    <row r="6" spans="1:15" s="126" customFormat="1" ht="16.5" customHeight="1">
      <c r="A6" s="410" t="s">
        <v>729</v>
      </c>
      <c r="B6" s="411"/>
      <c r="C6" s="125" t="s">
        <v>210</v>
      </c>
      <c r="D6" s="68"/>
      <c r="E6" s="405"/>
      <c r="F6" s="70" t="s">
        <v>119</v>
      </c>
    </row>
    <row r="7" spans="1:15" s="126" customFormat="1">
      <c r="A7" s="414"/>
      <c r="B7" s="415"/>
      <c r="C7" s="125" t="s">
        <v>165</v>
      </c>
      <c r="D7" s="68"/>
      <c r="E7" s="406"/>
      <c r="F7" s="70" t="s">
        <v>171</v>
      </c>
    </row>
    <row r="8" spans="1:15" s="126" customFormat="1">
      <c r="A8" s="414"/>
      <c r="B8" s="415"/>
      <c r="C8" s="125" t="s">
        <v>429</v>
      </c>
      <c r="D8" s="68"/>
      <c r="E8" s="407" t="s">
        <v>234</v>
      </c>
      <c r="F8" s="70" t="s">
        <v>60</v>
      </c>
    </row>
    <row r="9" spans="1:15" s="126" customFormat="1" ht="16.5" customHeight="1">
      <c r="A9" s="414"/>
      <c r="B9" s="415"/>
      <c r="C9" s="125" t="s">
        <v>430</v>
      </c>
      <c r="D9" s="68"/>
      <c r="E9" s="408"/>
      <c r="F9" s="70" t="s">
        <v>114</v>
      </c>
      <c r="J9" s="363"/>
      <c r="K9" s="363"/>
      <c r="L9" s="363"/>
      <c r="M9" s="363"/>
      <c r="N9" s="363"/>
      <c r="O9" s="363"/>
    </row>
    <row r="10" spans="1:15" s="126" customFormat="1">
      <c r="A10" s="412"/>
      <c r="B10" s="413"/>
      <c r="C10" s="125" t="s">
        <v>118</v>
      </c>
      <c r="D10" s="68"/>
      <c r="E10" s="408"/>
      <c r="F10" s="70" t="s">
        <v>155</v>
      </c>
      <c r="J10" s="363"/>
      <c r="K10" s="363"/>
      <c r="L10" s="363"/>
      <c r="M10" s="363"/>
      <c r="N10" s="363"/>
      <c r="O10" s="363"/>
    </row>
    <row r="11" spans="1:15" s="126" customFormat="1" ht="27" customHeight="1">
      <c r="A11" s="395" t="s">
        <v>814</v>
      </c>
      <c r="B11" s="383"/>
      <c r="C11" s="70" t="s">
        <v>457</v>
      </c>
      <c r="D11" s="68"/>
      <c r="E11" s="408"/>
      <c r="F11" s="70" t="s">
        <v>98</v>
      </c>
      <c r="J11" s="363"/>
      <c r="K11" s="363"/>
      <c r="L11" s="363"/>
      <c r="M11" s="363"/>
      <c r="N11" s="363"/>
      <c r="O11" s="363"/>
    </row>
    <row r="12" spans="1:15" s="126" customFormat="1">
      <c r="A12" s="396"/>
      <c r="B12" s="385"/>
      <c r="C12" s="70" t="s">
        <v>796</v>
      </c>
      <c r="D12" s="68"/>
      <c r="E12" s="408"/>
      <c r="F12" s="70" t="s">
        <v>170</v>
      </c>
      <c r="J12" s="363"/>
      <c r="K12" s="363"/>
      <c r="L12" s="363"/>
      <c r="M12" s="363"/>
      <c r="N12" s="363"/>
      <c r="O12" s="363"/>
    </row>
    <row r="13" spans="1:15" s="126" customFormat="1" ht="27">
      <c r="A13" s="396"/>
      <c r="B13" s="385"/>
      <c r="C13" s="70" t="s">
        <v>181</v>
      </c>
      <c r="D13" s="68"/>
      <c r="E13" s="408"/>
      <c r="F13" s="70" t="s">
        <v>778</v>
      </c>
      <c r="J13" s="363"/>
      <c r="K13" s="363"/>
      <c r="L13" s="363"/>
      <c r="M13" s="363"/>
      <c r="N13" s="363"/>
      <c r="O13" s="363"/>
    </row>
    <row r="14" spans="1:15" s="126" customFormat="1" ht="27">
      <c r="A14" s="397"/>
      <c r="B14" s="387"/>
      <c r="C14" s="70" t="s">
        <v>458</v>
      </c>
      <c r="D14" s="68"/>
      <c r="E14" s="408"/>
      <c r="F14" s="70" t="s">
        <v>439</v>
      </c>
      <c r="J14" s="363"/>
      <c r="K14" s="363"/>
      <c r="L14" s="363"/>
      <c r="M14" s="363"/>
      <c r="N14" s="363"/>
      <c r="O14" s="363"/>
    </row>
    <row r="15" spans="1:15" s="126" customFormat="1">
      <c r="A15" s="395" t="s">
        <v>841</v>
      </c>
      <c r="B15" s="383"/>
      <c r="C15" s="70" t="s">
        <v>842</v>
      </c>
      <c r="D15" s="68"/>
      <c r="E15" s="408"/>
      <c r="F15" s="70" t="s">
        <v>440</v>
      </c>
    </row>
    <row r="16" spans="1:15" s="126" customFormat="1">
      <c r="A16" s="397"/>
      <c r="B16" s="387"/>
      <c r="C16" s="70" t="s">
        <v>843</v>
      </c>
      <c r="D16" s="68"/>
      <c r="E16" s="408"/>
      <c r="F16" s="71" t="s">
        <v>441</v>
      </c>
    </row>
    <row r="17" spans="1:6" s="126" customFormat="1">
      <c r="A17" s="395" t="s">
        <v>846</v>
      </c>
      <c r="B17" s="383"/>
      <c r="C17" s="70" t="s">
        <v>847</v>
      </c>
      <c r="D17" s="68"/>
      <c r="E17" s="408"/>
      <c r="F17" s="70" t="s">
        <v>156</v>
      </c>
    </row>
    <row r="18" spans="1:6" s="126" customFormat="1" ht="16.5" customHeight="1">
      <c r="A18" s="396"/>
      <c r="B18" s="385"/>
      <c r="C18" s="70" t="s">
        <v>848</v>
      </c>
      <c r="D18" s="68"/>
      <c r="E18" s="408"/>
      <c r="F18" s="70" t="s">
        <v>442</v>
      </c>
    </row>
    <row r="19" spans="1:6" s="126" customFormat="1">
      <c r="A19" s="397"/>
      <c r="B19" s="387"/>
      <c r="C19" s="70" t="s">
        <v>849</v>
      </c>
      <c r="D19" s="68"/>
      <c r="E19" s="409"/>
      <c r="F19" s="70" t="s">
        <v>118</v>
      </c>
    </row>
    <row r="20" spans="1:6" s="126" customFormat="1" ht="16.5" customHeight="1">
      <c r="A20" s="395" t="s">
        <v>851</v>
      </c>
      <c r="B20" s="383"/>
      <c r="C20" s="70" t="s">
        <v>852</v>
      </c>
      <c r="D20" s="68"/>
      <c r="E20" s="404" t="s">
        <v>730</v>
      </c>
      <c r="F20" s="70" t="s">
        <v>113</v>
      </c>
    </row>
    <row r="21" spans="1:6" s="126" customFormat="1">
      <c r="A21" s="396"/>
      <c r="B21" s="385"/>
      <c r="C21" s="70" t="s">
        <v>853</v>
      </c>
      <c r="D21" s="68"/>
      <c r="E21" s="419"/>
      <c r="F21" s="70" t="s">
        <v>179</v>
      </c>
    </row>
    <row r="22" spans="1:6" s="126" customFormat="1">
      <c r="A22" s="396"/>
      <c r="B22" s="385"/>
      <c r="C22" s="70" t="s">
        <v>854</v>
      </c>
      <c r="D22" s="68"/>
      <c r="E22" s="420"/>
      <c r="F22" s="70" t="s">
        <v>180</v>
      </c>
    </row>
    <row r="23" spans="1:6" s="126" customFormat="1" ht="16.5" customHeight="1">
      <c r="A23" s="397"/>
      <c r="B23" s="387"/>
      <c r="C23" s="70" t="s">
        <v>873</v>
      </c>
      <c r="D23" s="68"/>
      <c r="E23" s="404" t="s">
        <v>731</v>
      </c>
      <c r="F23" s="70" t="s">
        <v>115</v>
      </c>
    </row>
    <row r="24" spans="1:6" s="126" customFormat="1" ht="16.5" customHeight="1">
      <c r="A24" s="396" t="s">
        <v>827</v>
      </c>
      <c r="B24" s="385"/>
      <c r="C24" s="70" t="s">
        <v>857</v>
      </c>
      <c r="D24" s="68"/>
      <c r="E24" s="419"/>
      <c r="F24" s="70" t="s">
        <v>173</v>
      </c>
    </row>
    <row r="25" spans="1:6" s="126" customFormat="1">
      <c r="A25" s="396"/>
      <c r="B25" s="385"/>
      <c r="C25" s="70" t="s">
        <v>858</v>
      </c>
      <c r="D25" s="68"/>
      <c r="E25" s="419"/>
      <c r="F25" s="70" t="s">
        <v>96</v>
      </c>
    </row>
    <row r="26" spans="1:6" s="126" customFormat="1">
      <c r="A26" s="397"/>
      <c r="B26" s="387"/>
      <c r="C26" s="70" t="s">
        <v>859</v>
      </c>
      <c r="D26" s="68"/>
      <c r="E26" s="419"/>
      <c r="F26" s="70" t="s">
        <v>443</v>
      </c>
    </row>
    <row r="27" spans="1:6" s="126" customFormat="1">
      <c r="A27" s="378" t="s">
        <v>733</v>
      </c>
      <c r="B27" s="379"/>
      <c r="C27" s="70" t="s">
        <v>58</v>
      </c>
      <c r="D27" s="68"/>
      <c r="E27" s="419"/>
      <c r="F27" s="70" t="s">
        <v>444</v>
      </c>
    </row>
    <row r="28" spans="1:6" s="126" customFormat="1">
      <c r="A28" s="380"/>
      <c r="B28" s="381"/>
      <c r="C28" s="70" t="s">
        <v>136</v>
      </c>
      <c r="D28" s="68"/>
      <c r="E28" s="419"/>
      <c r="F28" s="70" t="s">
        <v>445</v>
      </c>
    </row>
    <row r="29" spans="1:6" s="126" customFormat="1">
      <c r="A29" s="382" t="s">
        <v>734</v>
      </c>
      <c r="B29" s="383"/>
      <c r="C29" s="70" t="s">
        <v>780</v>
      </c>
      <c r="D29" s="68"/>
      <c r="E29" s="419"/>
      <c r="F29" s="70" t="s">
        <v>446</v>
      </c>
    </row>
    <row r="30" spans="1:6" s="126" customFormat="1">
      <c r="A30" s="384"/>
      <c r="B30" s="385"/>
      <c r="C30" s="70" t="s">
        <v>735</v>
      </c>
      <c r="D30" s="68"/>
      <c r="E30" s="419"/>
      <c r="F30" s="70" t="s">
        <v>149</v>
      </c>
    </row>
    <row r="31" spans="1:6" s="126" customFormat="1">
      <c r="A31" s="384"/>
      <c r="B31" s="385"/>
      <c r="C31" s="70" t="s">
        <v>737</v>
      </c>
      <c r="D31" s="68"/>
      <c r="E31" s="420"/>
      <c r="F31" s="70" t="s">
        <v>118</v>
      </c>
    </row>
    <row r="32" spans="1:6" s="126" customFormat="1" ht="27">
      <c r="A32" s="384"/>
      <c r="B32" s="385"/>
      <c r="C32" s="70" t="s">
        <v>738</v>
      </c>
      <c r="D32" s="68"/>
      <c r="E32" s="421" t="s">
        <v>732</v>
      </c>
      <c r="F32" s="70" t="s">
        <v>126</v>
      </c>
    </row>
    <row r="33" spans="1:6" s="126" customFormat="1">
      <c r="A33" s="384"/>
      <c r="B33" s="385"/>
      <c r="C33" s="70" t="s">
        <v>811</v>
      </c>
      <c r="D33" s="68"/>
      <c r="E33" s="422"/>
      <c r="F33" s="70" t="s">
        <v>127</v>
      </c>
    </row>
    <row r="34" spans="1:6" s="126" customFormat="1">
      <c r="A34" s="384"/>
      <c r="B34" s="385"/>
      <c r="C34" s="70" t="s">
        <v>739</v>
      </c>
      <c r="D34" s="68"/>
      <c r="E34" s="422"/>
      <c r="F34" s="70" t="s">
        <v>149</v>
      </c>
    </row>
    <row r="35" spans="1:6" s="126" customFormat="1">
      <c r="A35" s="386"/>
      <c r="B35" s="387"/>
      <c r="C35" s="70" t="s">
        <v>816</v>
      </c>
      <c r="D35" s="68"/>
      <c r="E35" s="422"/>
      <c r="F35" s="70" t="s">
        <v>128</v>
      </c>
    </row>
    <row r="36" spans="1:6" s="126" customFormat="1">
      <c r="A36" s="388" t="s">
        <v>740</v>
      </c>
      <c r="B36" s="389"/>
      <c r="C36" s="70" t="s">
        <v>741</v>
      </c>
      <c r="D36" s="68"/>
      <c r="E36" s="423"/>
      <c r="F36" s="70" t="s">
        <v>129</v>
      </c>
    </row>
    <row r="37" spans="1:6" s="126" customFormat="1">
      <c r="A37" s="390"/>
      <c r="B37" s="391"/>
      <c r="C37" s="70" t="s">
        <v>8</v>
      </c>
      <c r="D37" s="68"/>
      <c r="E37" s="404" t="s">
        <v>736</v>
      </c>
      <c r="F37" s="70" t="s">
        <v>203</v>
      </c>
    </row>
    <row r="38" spans="1:6" s="126" customFormat="1">
      <c r="A38" s="390"/>
      <c r="B38" s="391"/>
      <c r="C38" s="70" t="s">
        <v>797</v>
      </c>
      <c r="D38" s="68"/>
      <c r="E38" s="419"/>
      <c r="F38" s="70" t="s">
        <v>447</v>
      </c>
    </row>
    <row r="39" spans="1:6" s="126" customFormat="1">
      <c r="A39" s="392"/>
      <c r="B39" s="393"/>
      <c r="C39" s="70" t="s">
        <v>7</v>
      </c>
      <c r="D39" s="68"/>
      <c r="E39" s="419"/>
      <c r="F39" s="70" t="s">
        <v>204</v>
      </c>
    </row>
    <row r="40" spans="1:6" s="126" customFormat="1">
      <c r="A40" s="394" t="s">
        <v>157</v>
      </c>
      <c r="B40" s="394"/>
      <c r="C40" s="70" t="s">
        <v>426</v>
      </c>
      <c r="D40" s="68"/>
      <c r="E40" s="419"/>
      <c r="F40" s="71" t="s">
        <v>207</v>
      </c>
    </row>
    <row r="41" spans="1:6" s="126" customFormat="1">
      <c r="A41" s="394"/>
      <c r="B41" s="394"/>
      <c r="C41" s="70" t="s">
        <v>158</v>
      </c>
      <c r="D41" s="68"/>
      <c r="E41" s="419"/>
      <c r="F41" s="72" t="s">
        <v>208</v>
      </c>
    </row>
    <row r="42" spans="1:6" s="126" customFormat="1">
      <c r="A42" s="394"/>
      <c r="B42" s="394"/>
      <c r="C42" s="70" t="s">
        <v>159</v>
      </c>
      <c r="D42" s="68"/>
      <c r="E42" s="404" t="s">
        <v>742</v>
      </c>
      <c r="F42" s="72" t="s">
        <v>59</v>
      </c>
    </row>
    <row r="43" spans="1:6" s="126" customFormat="1">
      <c r="A43" s="394"/>
      <c r="B43" s="394"/>
      <c r="C43" s="70" t="s">
        <v>160</v>
      </c>
      <c r="D43" s="68"/>
      <c r="E43" s="419"/>
      <c r="F43" s="72" t="s">
        <v>97</v>
      </c>
    </row>
    <row r="44" spans="1:6" s="126" customFormat="1">
      <c r="A44" s="394"/>
      <c r="B44" s="394"/>
      <c r="C44" s="70" t="s">
        <v>161</v>
      </c>
      <c r="D44" s="68"/>
      <c r="E44" s="419"/>
      <c r="F44" s="72" t="s">
        <v>448</v>
      </c>
    </row>
    <row r="45" spans="1:6" s="126" customFormat="1">
      <c r="A45" s="394"/>
      <c r="B45" s="394"/>
      <c r="C45" s="70" t="s">
        <v>431</v>
      </c>
      <c r="D45" s="68"/>
      <c r="E45" s="419"/>
      <c r="F45" s="72" t="s">
        <v>116</v>
      </c>
    </row>
    <row r="46" spans="1:6" s="126" customFormat="1" ht="27">
      <c r="A46" s="394"/>
      <c r="B46" s="394"/>
      <c r="C46" s="70" t="s">
        <v>432</v>
      </c>
      <c r="D46" s="68"/>
      <c r="E46" s="420"/>
      <c r="F46" s="70" t="s">
        <v>449</v>
      </c>
    </row>
    <row r="47" spans="1:6" s="126" customFormat="1">
      <c r="A47" s="394"/>
      <c r="B47" s="394"/>
      <c r="C47" s="70" t="s">
        <v>162</v>
      </c>
      <c r="D47" s="68"/>
      <c r="E47" s="404" t="s">
        <v>743</v>
      </c>
      <c r="F47" s="70" t="s">
        <v>450</v>
      </c>
    </row>
    <row r="48" spans="1:6" s="126" customFormat="1">
      <c r="A48" s="394"/>
      <c r="B48" s="394"/>
      <c r="C48" s="70" t="s">
        <v>433</v>
      </c>
      <c r="D48" s="68"/>
      <c r="E48" s="419"/>
      <c r="F48" s="70" t="s">
        <v>451</v>
      </c>
    </row>
    <row r="49" spans="1:6" s="126" customFormat="1">
      <c r="A49" s="394"/>
      <c r="B49" s="394"/>
      <c r="C49" s="70" t="s">
        <v>118</v>
      </c>
      <c r="D49" s="68"/>
      <c r="E49" s="419"/>
      <c r="F49" s="70" t="s">
        <v>452</v>
      </c>
    </row>
    <row r="50" spans="1:6" s="126" customFormat="1">
      <c r="A50" s="395" t="s">
        <v>163</v>
      </c>
      <c r="B50" s="383"/>
      <c r="C50" s="239" t="s">
        <v>138</v>
      </c>
      <c r="D50" s="68"/>
      <c r="E50" s="419"/>
      <c r="F50" s="70" t="s">
        <v>453</v>
      </c>
    </row>
    <row r="51" spans="1:6" s="126" customFormat="1">
      <c r="A51" s="396"/>
      <c r="B51" s="385"/>
      <c r="C51" s="239" t="s">
        <v>139</v>
      </c>
      <c r="D51" s="68"/>
      <c r="E51" s="420"/>
      <c r="F51" s="70" t="s">
        <v>118</v>
      </c>
    </row>
    <row r="52" spans="1:6" s="126" customFormat="1">
      <c r="A52" s="396"/>
      <c r="B52" s="385"/>
      <c r="C52" s="70" t="s">
        <v>141</v>
      </c>
      <c r="D52" s="68"/>
      <c r="E52" s="419" t="s">
        <v>870</v>
      </c>
      <c r="F52" s="70" t="s">
        <v>190</v>
      </c>
    </row>
    <row r="53" spans="1:6" s="126" customFormat="1">
      <c r="A53" s="396"/>
      <c r="B53" s="385"/>
      <c r="C53" s="70" t="s">
        <v>143</v>
      </c>
      <c r="D53" s="68"/>
      <c r="E53" s="419"/>
      <c r="F53" s="70" t="s">
        <v>191</v>
      </c>
    </row>
    <row r="54" spans="1:6" s="126" customFormat="1" ht="18" customHeight="1">
      <c r="A54" s="397"/>
      <c r="B54" s="387"/>
      <c r="C54" s="70" t="s">
        <v>57</v>
      </c>
      <c r="D54" s="68"/>
      <c r="E54" s="419"/>
      <c r="F54" s="70" t="s">
        <v>204</v>
      </c>
    </row>
    <row r="55" spans="1:6" s="126" customFormat="1" ht="16.5" customHeight="1">
      <c r="A55" s="394" t="s">
        <v>164</v>
      </c>
      <c r="B55" s="394"/>
      <c r="C55" s="70" t="s">
        <v>434</v>
      </c>
      <c r="D55" s="68"/>
      <c r="E55" s="419"/>
      <c r="F55" s="70" t="s">
        <v>207</v>
      </c>
    </row>
    <row r="56" spans="1:6" s="126" customFormat="1">
      <c r="A56" s="394"/>
      <c r="B56" s="394"/>
      <c r="C56" s="70" t="s">
        <v>165</v>
      </c>
      <c r="D56" s="68"/>
      <c r="E56" s="419"/>
      <c r="F56" s="70" t="s">
        <v>454</v>
      </c>
    </row>
    <row r="57" spans="1:6" s="126" customFormat="1">
      <c r="A57" s="394"/>
      <c r="B57" s="394"/>
      <c r="C57" s="70" t="s">
        <v>435</v>
      </c>
      <c r="D57" s="68"/>
      <c r="E57" s="420"/>
      <c r="F57" s="71" t="s">
        <v>205</v>
      </c>
    </row>
    <row r="58" spans="1:6" s="126" customFormat="1">
      <c r="A58" s="394"/>
      <c r="B58" s="394"/>
      <c r="C58" s="70" t="s">
        <v>436</v>
      </c>
      <c r="D58" s="68"/>
      <c r="E58" s="404" t="s">
        <v>744</v>
      </c>
      <c r="F58" s="70" t="s">
        <v>200</v>
      </c>
    </row>
    <row r="59" spans="1:6" s="126" customFormat="1" ht="16.5" customHeight="1">
      <c r="A59" s="394"/>
      <c r="B59" s="394"/>
      <c r="C59" s="70" t="s">
        <v>118</v>
      </c>
      <c r="D59" s="68"/>
      <c r="E59" s="420"/>
      <c r="F59" s="72" t="s">
        <v>455</v>
      </c>
    </row>
    <row r="60" spans="1:6" s="126" customFormat="1">
      <c r="A60" s="394" t="s">
        <v>745</v>
      </c>
      <c r="B60" s="394"/>
      <c r="C60" s="70" t="s">
        <v>206</v>
      </c>
      <c r="D60" s="68"/>
      <c r="E60" s="407" t="s">
        <v>747</v>
      </c>
      <c r="F60" s="156" t="s">
        <v>748</v>
      </c>
    </row>
    <row r="61" spans="1:6" s="126" customFormat="1">
      <c r="A61" s="394"/>
      <c r="B61" s="394"/>
      <c r="C61" s="70" t="s">
        <v>437</v>
      </c>
      <c r="D61" s="68"/>
      <c r="E61" s="408"/>
      <c r="F61" s="71" t="s">
        <v>750</v>
      </c>
    </row>
    <row r="62" spans="1:6" s="126" customFormat="1" ht="16.5" customHeight="1">
      <c r="A62" s="394"/>
      <c r="B62" s="394"/>
      <c r="C62" s="70" t="s">
        <v>438</v>
      </c>
      <c r="D62" s="68"/>
      <c r="E62" s="408"/>
      <c r="F62" s="71" t="s">
        <v>751</v>
      </c>
    </row>
    <row r="63" spans="1:6" s="126" customFormat="1">
      <c r="A63" s="398" t="s">
        <v>746</v>
      </c>
      <c r="B63" s="398"/>
      <c r="C63" s="70" t="s">
        <v>112</v>
      </c>
      <c r="D63" s="68"/>
      <c r="E63" s="409"/>
      <c r="F63" s="71" t="s">
        <v>752</v>
      </c>
    </row>
    <row r="64" spans="1:6" s="126" customFormat="1">
      <c r="A64" s="398"/>
      <c r="B64" s="398"/>
      <c r="C64" s="70" t="s">
        <v>99</v>
      </c>
      <c r="D64" s="68"/>
      <c r="E64" s="416" t="s">
        <v>753</v>
      </c>
      <c r="F64" s="71" t="s">
        <v>95</v>
      </c>
    </row>
    <row r="65" spans="1:6" s="126" customFormat="1">
      <c r="A65" s="378" t="s">
        <v>749</v>
      </c>
      <c r="B65" s="379"/>
      <c r="C65" s="70" t="s">
        <v>182</v>
      </c>
      <c r="D65" s="68"/>
      <c r="E65" s="417"/>
      <c r="F65" s="72" t="s">
        <v>172</v>
      </c>
    </row>
    <row r="66" spans="1:6" s="126" customFormat="1">
      <c r="A66" s="399"/>
      <c r="B66" s="400"/>
      <c r="C66" s="70" t="s">
        <v>183</v>
      </c>
      <c r="D66" s="68"/>
      <c r="E66" s="418"/>
      <c r="F66" s="72" t="s">
        <v>201</v>
      </c>
    </row>
    <row r="67" spans="1:6" s="126" customFormat="1">
      <c r="A67" s="399"/>
      <c r="B67" s="400"/>
      <c r="C67" s="70" t="s">
        <v>184</v>
      </c>
      <c r="D67" s="68"/>
      <c r="E67" s="416" t="s">
        <v>755</v>
      </c>
      <c r="F67" s="72" t="s">
        <v>757</v>
      </c>
    </row>
    <row r="68" spans="1:6" s="126" customFormat="1">
      <c r="A68" s="399"/>
      <c r="B68" s="400"/>
      <c r="C68" s="71" t="s">
        <v>118</v>
      </c>
      <c r="D68" s="68"/>
      <c r="E68" s="417"/>
      <c r="F68" s="72" t="s">
        <v>758</v>
      </c>
    </row>
    <row r="69" spans="1:6" s="126" customFormat="1">
      <c r="A69" s="399"/>
      <c r="B69" s="400"/>
      <c r="C69" s="71" t="s">
        <v>185</v>
      </c>
      <c r="D69" s="68"/>
      <c r="E69" s="418"/>
      <c r="F69" s="72" t="s">
        <v>869</v>
      </c>
    </row>
    <row r="70" spans="1:6" s="126" customFormat="1" ht="16.5" customHeight="1">
      <c r="A70" s="380"/>
      <c r="B70" s="381"/>
      <c r="C70" s="150" t="s">
        <v>754</v>
      </c>
      <c r="D70" s="68"/>
      <c r="E70" s="243"/>
      <c r="F70" s="63"/>
    </row>
    <row r="71" spans="1:6" s="126" customFormat="1" ht="16.5" customHeight="1">
      <c r="A71" s="377" t="s">
        <v>466</v>
      </c>
      <c r="B71" s="377"/>
      <c r="C71" s="70" t="s">
        <v>209</v>
      </c>
      <c r="D71" s="68"/>
      <c r="E71" s="244"/>
      <c r="F71" s="63"/>
    </row>
    <row r="72" spans="1:6" s="126" customFormat="1" ht="16.5" customHeight="1">
      <c r="A72" s="377"/>
      <c r="B72" s="377"/>
      <c r="C72" s="70" t="s">
        <v>756</v>
      </c>
      <c r="D72" s="68"/>
      <c r="E72" s="65"/>
      <c r="F72" s="65"/>
    </row>
    <row r="73" spans="1:6" s="126" customFormat="1">
      <c r="A73"/>
      <c r="B73"/>
      <c r="C73"/>
      <c r="D73" s="68"/>
      <c r="E73"/>
      <c r="F73" s="65"/>
    </row>
    <row r="74" spans="1:6" s="126" customFormat="1">
      <c r="A74"/>
      <c r="B74"/>
      <c r="C74"/>
      <c r="D74"/>
      <c r="E74"/>
    </row>
    <row r="75" spans="1:6" s="126" customFormat="1">
      <c r="A75"/>
      <c r="B75"/>
      <c r="C75"/>
      <c r="D75"/>
      <c r="E75"/>
    </row>
    <row r="76" spans="1:6" s="126" customFormat="1" ht="16.5" customHeight="1">
      <c r="A76"/>
      <c r="B76"/>
      <c r="C76"/>
      <c r="D76"/>
      <c r="E76"/>
    </row>
    <row r="77" spans="1:6" s="126" customFormat="1" ht="16.5" customHeight="1">
      <c r="A77"/>
      <c r="B77"/>
      <c r="C77"/>
      <c r="D77"/>
      <c r="E77"/>
      <c r="F77"/>
    </row>
    <row r="78" spans="1:6" s="126" customFormat="1">
      <c r="A78"/>
      <c r="B78"/>
      <c r="C78"/>
      <c r="D78"/>
      <c r="E78"/>
      <c r="F78"/>
    </row>
    <row r="79" spans="1:6" s="126" customFormat="1">
      <c r="A79"/>
      <c r="B79"/>
      <c r="C79"/>
      <c r="D79"/>
      <c r="E79"/>
      <c r="F79"/>
    </row>
    <row r="80" spans="1:6" s="126" customFormat="1" ht="16.5" customHeight="1">
      <c r="A80"/>
      <c r="B80"/>
      <c r="C80"/>
      <c r="D80"/>
      <c r="E80"/>
      <c r="F80"/>
    </row>
    <row r="81" spans="1:6" s="126" customFormat="1">
      <c r="A81"/>
      <c r="B81"/>
      <c r="C81"/>
      <c r="D81"/>
      <c r="E81"/>
      <c r="F81"/>
    </row>
    <row r="82" spans="1:6" s="126" customFormat="1" ht="16.5" customHeight="1">
      <c r="A82"/>
      <c r="B82"/>
      <c r="C82"/>
      <c r="D82"/>
      <c r="E82"/>
    </row>
    <row r="83" spans="1:6" s="126" customFormat="1">
      <c r="A83"/>
      <c r="B83"/>
      <c r="C83"/>
      <c r="D83"/>
      <c r="E83"/>
      <c r="F83"/>
    </row>
    <row r="84" spans="1:6" s="126" customFormat="1">
      <c r="A84"/>
      <c r="B84"/>
      <c r="C84"/>
      <c r="D84"/>
      <c r="E84"/>
      <c r="F84"/>
    </row>
    <row r="85" spans="1:6" s="126" customFormat="1" ht="16.5" customHeight="1">
      <c r="A85"/>
      <c r="B85"/>
      <c r="C85"/>
      <c r="D85"/>
      <c r="E85"/>
      <c r="F85"/>
    </row>
    <row r="86" spans="1:6" s="126" customFormat="1">
      <c r="A86"/>
      <c r="B86"/>
      <c r="C86"/>
      <c r="D86"/>
      <c r="E86"/>
      <c r="F86"/>
    </row>
    <row r="87" spans="1:6" s="126" customFormat="1">
      <c r="A87"/>
      <c r="B87"/>
      <c r="D87"/>
      <c r="E87"/>
      <c r="F87"/>
    </row>
    <row r="88" spans="1:6" s="126" customFormat="1" ht="18" customHeight="1">
      <c r="D88" s="65"/>
      <c r="E88"/>
      <c r="F88"/>
    </row>
    <row r="89" spans="1:6" s="126" customFormat="1">
      <c r="D89" s="65"/>
      <c r="E89"/>
      <c r="F89"/>
    </row>
    <row r="90" spans="1:6" s="126" customFormat="1" ht="16.5" customHeight="1">
      <c r="C90"/>
      <c r="D90" s="65"/>
      <c r="E90"/>
      <c r="F90"/>
    </row>
    <row r="91" spans="1:6" s="126" customFormat="1">
      <c r="A91"/>
      <c r="B91"/>
      <c r="C91"/>
      <c r="D91" s="65"/>
      <c r="E91"/>
      <c r="F91"/>
    </row>
    <row r="92" spans="1:6">
      <c r="D92" s="165"/>
    </row>
    <row r="93" spans="1:6">
      <c r="D93" s="166"/>
    </row>
    <row r="94" spans="1:6">
      <c r="D94" s="126"/>
    </row>
    <row r="95" spans="1:6" ht="16.5" customHeight="1">
      <c r="D95" s="126"/>
    </row>
    <row r="96" spans="1:6">
      <c r="D96" s="126"/>
    </row>
    <row r="97" spans="4:4">
      <c r="D97" s="126"/>
    </row>
    <row r="98" spans="4:4">
      <c r="D98" s="126"/>
    </row>
    <row r="99" spans="4:4">
      <c r="D99" s="126"/>
    </row>
    <row r="100" spans="4:4">
      <c r="D100" s="126"/>
    </row>
    <row r="101" spans="4:4">
      <c r="D101" s="126"/>
    </row>
  </sheetData>
  <mergeCells count="33">
    <mergeCell ref="A24:B26"/>
    <mergeCell ref="A20:B23"/>
    <mergeCell ref="E67:E69"/>
    <mergeCell ref="J9:O14"/>
    <mergeCell ref="E42:E46"/>
    <mergeCell ref="E32:E36"/>
    <mergeCell ref="E37:E41"/>
    <mergeCell ref="E23:E31"/>
    <mergeCell ref="E20:E22"/>
    <mergeCell ref="E47:E51"/>
    <mergeCell ref="E52:E57"/>
    <mergeCell ref="E58:E59"/>
    <mergeCell ref="E60:E63"/>
    <mergeCell ref="E64:E66"/>
    <mergeCell ref="A1:E1"/>
    <mergeCell ref="A3:B3"/>
    <mergeCell ref="E4:E7"/>
    <mergeCell ref="E8:E19"/>
    <mergeCell ref="A4:B5"/>
    <mergeCell ref="A6:B10"/>
    <mergeCell ref="A11:B14"/>
    <mergeCell ref="A15:B16"/>
    <mergeCell ref="A17:B19"/>
    <mergeCell ref="A71:B72"/>
    <mergeCell ref="A27:B28"/>
    <mergeCell ref="A29:B35"/>
    <mergeCell ref="A36:B39"/>
    <mergeCell ref="A40:B49"/>
    <mergeCell ref="A50:B54"/>
    <mergeCell ref="A55:B59"/>
    <mergeCell ref="A60:B62"/>
    <mergeCell ref="A63:B64"/>
    <mergeCell ref="A65:B70"/>
  </mergeCells>
  <phoneticPr fontId="1" type="noConversion"/>
  <pageMargins left="0.70866141732283472" right="0.70866141732283472" top="0.74803149606299213" bottom="0.74803149606299213" header="0.31496062992125984" footer="0.31496062992125984"/>
  <pageSetup paperSize="9" scale="80" orientation="portrait" horizontalDpi="4294967295" verticalDpi="4294967295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4"/>
  </sheetPr>
  <dimension ref="A1:AF11"/>
  <sheetViews>
    <sheetView topLeftCell="K4" zoomScaleNormal="100" workbookViewId="0">
      <selection activeCell="U25" sqref="U25"/>
    </sheetView>
  </sheetViews>
  <sheetFormatPr defaultColWidth="9" defaultRowHeight="13.5"/>
  <cols>
    <col min="1" max="4" width="0" style="1" hidden="1" customWidth="1"/>
    <col min="5" max="5" width="10.625" style="1" customWidth="1"/>
    <col min="6" max="6" width="13.5" style="1" customWidth="1"/>
    <col min="7" max="7" width="17.75" style="1" customWidth="1"/>
    <col min="8" max="13" width="20" style="1" customWidth="1"/>
    <col min="14" max="14" width="9.5" style="1" customWidth="1"/>
    <col min="15" max="15" width="4.375" style="1" customWidth="1"/>
    <col min="16" max="16" width="4.625" style="1" customWidth="1"/>
    <col min="17" max="17" width="8.625" style="1" customWidth="1"/>
    <col min="18" max="19" width="6.625" style="1" customWidth="1"/>
    <col min="20" max="20" width="10.625" style="1" customWidth="1"/>
    <col min="21" max="22" width="12.75" style="1" customWidth="1"/>
    <col min="23" max="23" width="17" style="1" customWidth="1"/>
    <col min="24" max="24" width="9.625" style="1" customWidth="1"/>
    <col min="25" max="26" width="7.625" style="1" customWidth="1"/>
    <col min="27" max="29" width="6.125" style="1" customWidth="1"/>
    <col min="30" max="30" width="6.625" style="1" customWidth="1"/>
    <col min="31" max="31" width="9.625" style="1" customWidth="1"/>
    <col min="32" max="32" width="6.625" style="1" customWidth="1"/>
    <col min="33" max="16384" width="9" style="1"/>
  </cols>
  <sheetData>
    <row r="1" spans="1:32" ht="13.5" hidden="1" customHeight="1"/>
    <row r="2" spans="1:32" ht="13.5" hidden="1" customHeight="1"/>
    <row r="3" spans="1:32" ht="3" hidden="1" customHeight="1"/>
    <row r="4" spans="1:32" ht="13.5" customHeight="1">
      <c r="E4" s="424" t="s">
        <v>407</v>
      </c>
      <c r="F4" s="426" t="s">
        <v>408</v>
      </c>
      <c r="G4" s="427"/>
      <c r="H4" s="427"/>
      <c r="I4" s="427"/>
      <c r="J4" s="427"/>
      <c r="K4" s="427"/>
      <c r="L4" s="427"/>
      <c r="M4" s="427"/>
      <c r="N4" s="427"/>
      <c r="O4" s="427"/>
      <c r="P4" s="427"/>
      <c r="Q4" s="427"/>
      <c r="R4" s="428"/>
      <c r="S4" s="426" t="s">
        <v>409</v>
      </c>
      <c r="T4" s="427"/>
      <c r="U4" s="428"/>
      <c r="V4" s="266" t="s">
        <v>826</v>
      </c>
      <c r="W4" s="266" t="s">
        <v>827</v>
      </c>
      <c r="X4" s="426" t="s">
        <v>456</v>
      </c>
      <c r="Y4" s="427"/>
      <c r="Z4" s="427"/>
      <c r="AA4" s="427"/>
      <c r="AB4" s="427"/>
      <c r="AC4" s="428"/>
      <c r="AD4" s="426" t="s">
        <v>410</v>
      </c>
      <c r="AE4" s="427"/>
      <c r="AF4" s="428"/>
    </row>
    <row r="5" spans="1:32" ht="67.5">
      <c r="E5" s="425"/>
      <c r="F5" s="268" t="s">
        <v>0</v>
      </c>
      <c r="G5" s="268" t="s">
        <v>411</v>
      </c>
      <c r="H5" s="267" t="s">
        <v>840</v>
      </c>
      <c r="I5" s="267" t="s">
        <v>844</v>
      </c>
      <c r="J5" s="267" t="s">
        <v>845</v>
      </c>
      <c r="K5" s="267" t="s">
        <v>828</v>
      </c>
      <c r="L5" s="267" t="s">
        <v>877</v>
      </c>
      <c r="M5" s="267" t="s">
        <v>878</v>
      </c>
      <c r="N5" s="268" t="s">
        <v>850</v>
      </c>
      <c r="O5" s="268" t="s">
        <v>798</v>
      </c>
      <c r="P5" s="268" t="s">
        <v>799</v>
      </c>
      <c r="Q5" s="268" t="s">
        <v>412</v>
      </c>
      <c r="R5" s="268" t="s">
        <v>413</v>
      </c>
      <c r="S5" s="268" t="s">
        <v>874</v>
      </c>
      <c r="T5" s="268" t="s">
        <v>1</v>
      </c>
      <c r="U5" s="268" t="s">
        <v>2</v>
      </c>
      <c r="V5" s="268" t="s">
        <v>855</v>
      </c>
      <c r="W5" s="268" t="s">
        <v>856</v>
      </c>
      <c r="X5" s="268" t="s">
        <v>414</v>
      </c>
      <c r="Y5" s="268" t="s">
        <v>415</v>
      </c>
      <c r="Z5" s="268" t="s">
        <v>416</v>
      </c>
      <c r="AA5" s="268" t="s">
        <v>417</v>
      </c>
      <c r="AB5" s="268" t="s">
        <v>418</v>
      </c>
      <c r="AC5" s="268" t="s">
        <v>419</v>
      </c>
      <c r="AD5" s="268" t="s">
        <v>420</v>
      </c>
      <c r="AE5" s="268" t="s">
        <v>421</v>
      </c>
      <c r="AF5" s="268" t="s">
        <v>422</v>
      </c>
    </row>
    <row r="6" spans="1:32" hidden="1">
      <c r="H6" s="68"/>
      <c r="I6" s="241"/>
      <c r="J6" s="241"/>
      <c r="K6" s="241"/>
      <c r="L6" s="241"/>
      <c r="M6" s="241"/>
      <c r="N6" s="68"/>
      <c r="V6" s="185"/>
      <c r="W6" s="242"/>
    </row>
    <row r="7" spans="1:32" hidden="1">
      <c r="H7" s="68"/>
      <c r="I7" s="241"/>
      <c r="J7" s="241"/>
      <c r="K7" s="241"/>
      <c r="L7" s="241"/>
      <c r="M7" s="241"/>
      <c r="N7" s="68"/>
      <c r="V7" s="185"/>
      <c r="W7" s="242"/>
    </row>
    <row r="8" spans="1:32" hidden="1">
      <c r="H8" s="68"/>
      <c r="I8" s="241"/>
      <c r="J8" s="241"/>
      <c r="K8" s="241"/>
      <c r="L8" s="241"/>
      <c r="M8" s="241"/>
      <c r="N8" s="68"/>
      <c r="V8" s="185"/>
      <c r="W8" s="242"/>
    </row>
    <row r="9" spans="1:32" hidden="1">
      <c r="H9" s="68"/>
      <c r="I9" s="241"/>
      <c r="J9" s="241"/>
      <c r="K9" s="241"/>
      <c r="L9" s="241"/>
      <c r="M9" s="241"/>
      <c r="N9" s="68"/>
      <c r="V9" s="185"/>
      <c r="W9" s="242"/>
    </row>
    <row r="10" spans="1:32" hidden="1">
      <c r="H10" s="68"/>
      <c r="I10" s="241"/>
      <c r="J10" s="241"/>
      <c r="K10" s="241"/>
      <c r="L10" s="241"/>
      <c r="M10" s="241"/>
      <c r="N10" s="68"/>
      <c r="V10" s="185"/>
      <c r="W10" s="242"/>
    </row>
    <row r="11" spans="1:32">
      <c r="A11" s="185"/>
      <c r="B11" s="185"/>
      <c r="C11" s="185"/>
      <c r="D11" s="185"/>
      <c r="E11" s="236">
        <v>46022</v>
      </c>
      <c r="F11" s="177" t="s">
        <v>839</v>
      </c>
      <c r="G11" s="170"/>
      <c r="H11" s="224"/>
      <c r="I11" s="224"/>
      <c r="J11" s="224"/>
      <c r="K11" s="224"/>
      <c r="L11" s="224"/>
      <c r="M11" s="224"/>
      <c r="N11" s="225"/>
      <c r="O11" s="177"/>
      <c r="P11" s="214"/>
      <c r="Q11" s="177"/>
      <c r="R11" s="215"/>
      <c r="S11" s="215"/>
      <c r="T11" s="170"/>
      <c r="U11" s="170"/>
      <c r="V11" s="170"/>
      <c r="W11" s="170"/>
      <c r="X11" s="170"/>
      <c r="Y11" s="170"/>
      <c r="Z11" s="216"/>
      <c r="AA11" s="217"/>
      <c r="AB11" s="177"/>
      <c r="AC11" s="177"/>
      <c r="AD11" s="177"/>
      <c r="AE11" s="177"/>
      <c r="AF11" s="177"/>
    </row>
  </sheetData>
  <mergeCells count="5">
    <mergeCell ref="E4:E5"/>
    <mergeCell ref="F4:R4"/>
    <mergeCell ref="S4:U4"/>
    <mergeCell ref="X4:AC4"/>
    <mergeCell ref="AD4:AF4"/>
  </mergeCells>
  <phoneticPr fontId="1" type="noConversion"/>
  <conditionalFormatting sqref="P12">
    <cfRule type="cellIs" dxfId="1" priority="1" operator="equal">
      <formula>"NO"</formula>
    </cfRule>
  </conditionalFormatting>
  <conditionalFormatting sqref="O12">
    <cfRule type="cellIs" dxfId="0" priority="2" operator="equal">
      <formula>"NO"</formula>
    </cfRule>
  </conditionalFormatting>
  <dataValidations count="5">
    <dataValidation allowBlank="1" showInputMessage="1" showErrorMessage="1" error="숫자로 입력" sqref="Y11"/>
    <dataValidation type="decimal" allowBlank="1" showInputMessage="1" showErrorMessage="1" error="숫자로 입력" sqref="Z11:AA11">
      <formula1>0</formula1>
      <formula2>1000000</formula2>
    </dataValidation>
    <dataValidation type="decimal" allowBlank="1" showInputMessage="1" showErrorMessage="1" error="%로 입력" sqref="S11">
      <formula1>0</formula1>
      <formula2>99.9</formula2>
    </dataValidation>
    <dataValidation type="whole" allowBlank="1" showInputMessage="1" showErrorMessage="1" error="숫자로 입력" sqref="N11">
      <formula1>0</formula1>
      <formula2>9000000</formula2>
    </dataValidation>
    <dataValidation type="decimal" allowBlank="1" showInputMessage="1" showErrorMessage="1" error="숫자로 입력" sqref="O11:P11">
      <formula1>0.1</formula1>
      <formula2>99</formula2>
    </dataValidation>
  </dataValidations>
  <pageMargins left="0.7" right="0.7" top="0.75" bottom="0.75" header="0.3" footer="0.3"/>
  <pageSetup paperSize="9" orientation="portrait" horizontalDpi="4294967295" verticalDpi="4294967295" r:id="rId1"/>
  <extLst>
    <ext xmlns:x14="http://schemas.microsoft.com/office/spreadsheetml/2009/9/main" uri="{CCE6A557-97BC-4b89-ADB6-D9C93CAAB3DF}">
      <x14:dataValidations xmlns:xm="http://schemas.microsoft.com/office/excel/2006/main" count="7">
        <x14:dataValidation type="list" allowBlank="1" showInputMessage="1" showErrorMessage="1">
          <x14:formula1>
            <xm:f>'열제목별 목록값'!$C$4:$C$5</xm:f>
          </x14:formula1>
          <xm:sqref>Q11</xm:sqref>
        </x14:dataValidation>
        <x14:dataValidation type="list" allowBlank="1" showInputMessage="1" showErrorMessage="1" error="목록에서 선택">
          <x14:formula1>
            <xm:f>'열제목별 목록값'!$C$11:$C$14</xm:f>
          </x14:formula1>
          <xm:sqref>G11</xm:sqref>
        </x14:dataValidation>
        <x14:dataValidation type="list" allowBlank="1" showInputMessage="1" showErrorMessage="1">
          <x14:formula1>
            <xm:f>'열제목별 목록값'!$C$63:$C$64</xm:f>
          </x14:formula1>
          <xm:sqref>J11 K11 M11</xm:sqref>
        </x14:dataValidation>
        <x14:dataValidation type="list" allowBlank="1" showInputMessage="1" showErrorMessage="1">
          <x14:formula1>
            <xm:f>'열제목별 목록값'!$C$15:$C$16</xm:f>
          </x14:formula1>
          <xm:sqref>H11</xm:sqref>
        </x14:dataValidation>
        <x14:dataValidation type="list" allowBlank="1" showInputMessage="1" showErrorMessage="1">
          <x14:formula1>
            <xm:f>'열제목별 목록값'!$C$17:$C$19</xm:f>
          </x14:formula1>
          <xm:sqref>I11</xm:sqref>
        </x14:dataValidation>
        <x14:dataValidation type="list" allowBlank="1" showInputMessage="1" showErrorMessage="1">
          <x14:formula1>
            <xm:f>'열제목별 목록값'!$C$20:$C$23</xm:f>
          </x14:formula1>
          <xm:sqref>V11</xm:sqref>
        </x14:dataValidation>
        <x14:dataValidation type="list" allowBlank="1" showInputMessage="1" showErrorMessage="1">
          <x14:formula1>
            <xm:f>'열제목별 목록값'!$C$24:$C$26</xm:f>
          </x14:formula1>
          <xm:sqref>W11</xm:sqref>
        </x14:dataValidation>
      </x14:dataValidations>
    </ext>
  </extLst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>
    <tabColor theme="4"/>
  </sheetPr>
  <dimension ref="A1:M30"/>
  <sheetViews>
    <sheetView topLeftCell="E4" zoomScaleNormal="100" workbookViewId="0">
      <selection activeCell="F31" sqref="F31"/>
    </sheetView>
  </sheetViews>
  <sheetFormatPr defaultRowHeight="16.5"/>
  <cols>
    <col min="1" max="4" width="0" hidden="1" customWidth="1"/>
    <col min="5" max="5" width="28.25" bestFit="1" customWidth="1"/>
    <col min="6" max="6" width="40.625" customWidth="1"/>
    <col min="7" max="8" width="15.625" customWidth="1"/>
    <col min="9" max="9" width="8.875" customWidth="1"/>
    <col min="10" max="10" width="17.75" customWidth="1"/>
    <col min="11" max="12" width="15.625" customWidth="1"/>
    <col min="13" max="13" width="42.625" customWidth="1"/>
  </cols>
  <sheetData>
    <row r="1" spans="1:13" hidden="1"/>
    <row r="2" spans="1:13" hidden="1"/>
    <row r="3" spans="1:13" hidden="1"/>
    <row r="4" spans="1:13">
      <c r="E4" s="132" t="s">
        <v>4</v>
      </c>
      <c r="F4" s="132" t="s">
        <v>5</v>
      </c>
      <c r="G4" s="132" t="s">
        <v>423</v>
      </c>
      <c r="H4" s="132" t="s">
        <v>416</v>
      </c>
      <c r="I4" s="132" t="s">
        <v>805</v>
      </c>
      <c r="J4" s="222" t="s">
        <v>771</v>
      </c>
      <c r="K4" s="132" t="s">
        <v>424</v>
      </c>
      <c r="L4" s="132" t="s">
        <v>425</v>
      </c>
      <c r="M4" s="132" t="s">
        <v>6</v>
      </c>
    </row>
    <row r="5" spans="1:13" hidden="1">
      <c r="E5" s="9"/>
      <c r="F5" s="9"/>
      <c r="G5" s="9"/>
      <c r="H5" s="9"/>
      <c r="I5" s="9"/>
      <c r="J5" s="9"/>
      <c r="K5" s="9"/>
      <c r="L5" s="9"/>
      <c r="M5" s="9"/>
    </row>
    <row r="6" spans="1:13" hidden="1">
      <c r="E6" s="9"/>
      <c r="F6" s="9"/>
      <c r="G6" s="9"/>
      <c r="H6" s="9"/>
      <c r="I6" s="9"/>
      <c r="J6" s="9"/>
      <c r="K6" s="9"/>
      <c r="L6" s="9"/>
      <c r="M6" s="9"/>
    </row>
    <row r="7" spans="1:13" hidden="1">
      <c r="E7" s="9"/>
      <c r="F7" s="9"/>
      <c r="G7" s="9"/>
      <c r="H7" s="9"/>
      <c r="I7" s="9"/>
      <c r="J7" s="9"/>
      <c r="K7" s="9"/>
      <c r="L7" s="9"/>
      <c r="M7" s="9"/>
    </row>
    <row r="8" spans="1:13" hidden="1">
      <c r="E8" s="9"/>
      <c r="F8" s="9"/>
      <c r="G8" s="9"/>
      <c r="H8" s="9"/>
      <c r="I8" s="9"/>
      <c r="J8" s="9"/>
      <c r="K8" s="9"/>
      <c r="L8" s="9"/>
      <c r="M8" s="9"/>
    </row>
    <row r="9" spans="1:13" hidden="1">
      <c r="E9" s="9"/>
      <c r="F9" s="9"/>
      <c r="G9" s="9"/>
      <c r="H9" s="9"/>
      <c r="I9" s="9"/>
      <c r="J9" s="9"/>
      <c r="K9" s="9"/>
      <c r="L9" s="9"/>
      <c r="M9" s="9"/>
    </row>
    <row r="10" spans="1:13" hidden="1">
      <c r="E10" s="9"/>
      <c r="F10" s="9"/>
      <c r="G10" s="9"/>
      <c r="H10" s="9"/>
      <c r="I10" s="9"/>
      <c r="J10" s="9"/>
      <c r="K10" s="9"/>
      <c r="L10" s="9"/>
      <c r="M10" s="9"/>
    </row>
    <row r="11" spans="1:13" s="126" customFormat="1">
      <c r="A11" s="149"/>
      <c r="B11" s="149"/>
      <c r="C11" s="149"/>
      <c r="D11" s="149"/>
      <c r="E11" s="218" t="s">
        <v>469</v>
      </c>
      <c r="F11" s="218"/>
      <c r="G11" s="219"/>
      <c r="H11" s="220"/>
      <c r="I11" s="235" t="str">
        <f>IF(OR(ISBLANK(H11),0),"",H11/$H$25)</f>
        <v/>
      </c>
      <c r="J11" s="160"/>
      <c r="K11" s="158"/>
      <c r="L11" s="159" t="str">
        <f>IF(OR(ISBLANK(K11),0),"",'1.1 제안펀드'!$N$11*K11)</f>
        <v/>
      </c>
      <c r="M11" s="157"/>
    </row>
    <row r="12" spans="1:13" s="126" customFormat="1">
      <c r="A12" s="149"/>
      <c r="B12" s="149"/>
      <c r="C12" s="149"/>
      <c r="D12" s="149"/>
      <c r="E12" s="229" t="s">
        <v>810</v>
      </c>
      <c r="F12" s="230" t="s">
        <v>860</v>
      </c>
      <c r="G12" s="230" t="s">
        <v>861</v>
      </c>
      <c r="H12" s="220"/>
      <c r="I12" s="235" t="str">
        <f>IF(OR(ISBLANK(H12),0),"",H12/$H$25)</f>
        <v/>
      </c>
      <c r="J12" s="234" t="s">
        <v>99</v>
      </c>
      <c r="K12" s="231"/>
      <c r="L12" s="232" t="str">
        <f>IF(OR(ISBLANK(K12),0),"",'1.1 제안펀드'!$N$11*K12)</f>
        <v/>
      </c>
      <c r="M12" s="233" t="s">
        <v>782</v>
      </c>
    </row>
    <row r="13" spans="1:13" s="126" customFormat="1">
      <c r="A13" s="149"/>
      <c r="B13" s="149"/>
      <c r="C13" s="149"/>
      <c r="D13" s="149"/>
      <c r="E13" s="229" t="s">
        <v>815</v>
      </c>
      <c r="F13" s="230" t="s">
        <v>817</v>
      </c>
      <c r="G13" s="230" t="s">
        <v>861</v>
      </c>
      <c r="H13" s="220"/>
      <c r="I13" s="235" t="str">
        <f t="shared" ref="I13:I15" si="0">IF(OR(ISBLANK(H13),0),"",H13/$H$25)</f>
        <v/>
      </c>
      <c r="J13" s="234" t="s">
        <v>99</v>
      </c>
      <c r="K13" s="231"/>
      <c r="L13" s="232" t="str">
        <f>IF(OR(ISBLANK(K13),0),"",'1.1 제안펀드'!$N$11*K13)</f>
        <v/>
      </c>
      <c r="M13" s="233" t="s">
        <v>782</v>
      </c>
    </row>
    <row r="14" spans="1:13" s="126" customFormat="1">
      <c r="A14" s="149"/>
      <c r="B14" s="149"/>
      <c r="C14" s="149"/>
      <c r="D14" s="149"/>
      <c r="E14" s="229" t="s">
        <v>469</v>
      </c>
      <c r="F14" s="230" t="s">
        <v>863</v>
      </c>
      <c r="G14" s="230" t="s">
        <v>861</v>
      </c>
      <c r="H14" s="220"/>
      <c r="I14" s="235" t="str">
        <f t="shared" si="0"/>
        <v/>
      </c>
      <c r="J14" s="234" t="s">
        <v>99</v>
      </c>
      <c r="K14" s="231"/>
      <c r="L14" s="232" t="str">
        <f>IF(OR(ISBLANK(K14),0),"",'1.1 제안펀드'!$N$11*K14)</f>
        <v/>
      </c>
      <c r="M14" s="233" t="s">
        <v>782</v>
      </c>
    </row>
    <row r="15" spans="1:13" s="126" customFormat="1">
      <c r="A15" s="149"/>
      <c r="B15" s="149"/>
      <c r="C15" s="149"/>
      <c r="D15" s="149"/>
      <c r="E15" s="229" t="s">
        <v>469</v>
      </c>
      <c r="F15" s="230" t="s">
        <v>875</v>
      </c>
      <c r="G15" s="230" t="s">
        <v>861</v>
      </c>
      <c r="H15" s="220"/>
      <c r="I15" s="235" t="str">
        <f t="shared" si="0"/>
        <v/>
      </c>
      <c r="J15" s="234" t="s">
        <v>99</v>
      </c>
      <c r="K15" s="231"/>
      <c r="L15" s="232" t="str">
        <f>IF(OR(ISBLANK(K15),0),"",'1.1 제안펀드'!$N$11*K15)</f>
        <v/>
      </c>
      <c r="M15" s="233" t="s">
        <v>782</v>
      </c>
    </row>
    <row r="16" spans="1:13" s="126" customFormat="1">
      <c r="A16" s="149"/>
      <c r="B16" s="149"/>
      <c r="C16" s="149"/>
      <c r="D16" s="149"/>
      <c r="E16" s="218" t="s">
        <v>876</v>
      </c>
      <c r="F16" s="218"/>
      <c r="G16" s="219" t="s">
        <v>8</v>
      </c>
      <c r="H16" s="220"/>
      <c r="I16" s="235" t="str">
        <f t="shared" ref="I16:I22" si="1">IF(OR(ISBLANK(H16),0),"",H16/$H$25)</f>
        <v/>
      </c>
      <c r="J16" s="160"/>
      <c r="K16" s="158"/>
      <c r="L16" s="159" t="str">
        <f>IF(OR(ISBLANK(K16),0),"",'1.1 제안펀드'!$N$11*K16)</f>
        <v/>
      </c>
      <c r="M16" s="157"/>
    </row>
    <row r="17" spans="1:13" s="126" customFormat="1">
      <c r="A17" s="149"/>
      <c r="B17" s="149"/>
      <c r="C17" s="149"/>
      <c r="D17" s="149"/>
      <c r="E17" s="218" t="s">
        <v>468</v>
      </c>
      <c r="F17" s="218"/>
      <c r="G17" s="219" t="s">
        <v>8</v>
      </c>
      <c r="H17" s="220"/>
      <c r="I17" s="235" t="str">
        <f t="shared" si="1"/>
        <v/>
      </c>
      <c r="J17" s="160"/>
      <c r="K17" s="158"/>
      <c r="L17" s="159" t="str">
        <f>IF(OR(ISBLANK(K17),0),"",'1.1 제안펀드'!$N$11*K17)</f>
        <v/>
      </c>
      <c r="M17" s="157"/>
    </row>
    <row r="18" spans="1:13" s="126" customFormat="1">
      <c r="A18" s="149"/>
      <c r="B18" s="149"/>
      <c r="C18" s="149"/>
      <c r="D18" s="149"/>
      <c r="E18" s="218" t="s">
        <v>468</v>
      </c>
      <c r="F18" s="218"/>
      <c r="G18" s="219"/>
      <c r="H18" s="220"/>
      <c r="I18" s="235" t="str">
        <f t="shared" si="1"/>
        <v/>
      </c>
      <c r="J18" s="160"/>
      <c r="K18" s="158"/>
      <c r="L18" s="159" t="str">
        <f>IF(OR(ISBLANK(K18),0),"",'1.1 제안펀드'!$N$11*K18)</f>
        <v/>
      </c>
      <c r="M18" s="157"/>
    </row>
    <row r="19" spans="1:13" s="126" customFormat="1">
      <c r="A19" s="149"/>
      <c r="B19" s="149"/>
      <c r="C19" s="149"/>
      <c r="D19" s="149"/>
      <c r="E19" s="218" t="s">
        <v>468</v>
      </c>
      <c r="F19" s="218"/>
      <c r="G19" s="219"/>
      <c r="H19" s="220"/>
      <c r="I19" s="235" t="str">
        <f t="shared" si="1"/>
        <v/>
      </c>
      <c r="J19" s="160"/>
      <c r="K19" s="158"/>
      <c r="L19" s="159" t="str">
        <f>IF(OR(ISBLANK(K19),0),"",'1.1 제안펀드'!$N$11*K19)</f>
        <v/>
      </c>
      <c r="M19" s="157"/>
    </row>
    <row r="20" spans="1:13" s="126" customFormat="1">
      <c r="A20" s="149"/>
      <c r="B20" s="149"/>
      <c r="C20" s="149"/>
      <c r="D20" s="149"/>
      <c r="E20" s="218" t="s">
        <v>468</v>
      </c>
      <c r="F20" s="218"/>
      <c r="G20" s="219"/>
      <c r="H20" s="220"/>
      <c r="I20" s="235" t="str">
        <f t="shared" si="1"/>
        <v/>
      </c>
      <c r="J20" s="160"/>
      <c r="K20" s="158"/>
      <c r="L20" s="159" t="str">
        <f>IF(OR(ISBLANK(K20),0),"",'1.1 제안펀드'!$N$11*K20)</f>
        <v/>
      </c>
      <c r="M20" s="157"/>
    </row>
    <row r="21" spans="1:13" s="126" customFormat="1">
      <c r="A21" s="149"/>
      <c r="B21" s="149"/>
      <c r="C21" s="149"/>
      <c r="D21" s="149"/>
      <c r="E21" s="218" t="s">
        <v>468</v>
      </c>
      <c r="F21" s="218"/>
      <c r="G21" s="219"/>
      <c r="H21" s="220"/>
      <c r="I21" s="235" t="str">
        <f t="shared" si="1"/>
        <v/>
      </c>
      <c r="J21" s="160"/>
      <c r="K21" s="158"/>
      <c r="L21" s="159" t="str">
        <f>IF(OR(ISBLANK(K21),0),"",'1.1 제안펀드'!$N$11*K21)</f>
        <v/>
      </c>
      <c r="M21" s="157"/>
    </row>
    <row r="22" spans="1:13" s="126" customFormat="1">
      <c r="A22" s="149"/>
      <c r="B22" s="149"/>
      <c r="C22" s="149"/>
      <c r="D22" s="149"/>
      <c r="E22" s="218" t="s">
        <v>779</v>
      </c>
      <c r="F22" s="218"/>
      <c r="G22" s="219"/>
      <c r="H22" s="220"/>
      <c r="I22" s="235" t="str">
        <f t="shared" si="1"/>
        <v/>
      </c>
      <c r="J22" s="160"/>
      <c r="K22" s="158"/>
      <c r="L22" s="159" t="str">
        <f>IF(OR(ISBLANK(K22),0),"",'1.1 제안펀드'!$N$11*K22)</f>
        <v/>
      </c>
      <c r="M22" s="157"/>
    </row>
    <row r="23" spans="1:13">
      <c r="F23" s="126"/>
      <c r="G23" s="126"/>
      <c r="H23" s="126"/>
      <c r="I23" s="126"/>
    </row>
    <row r="24" spans="1:13">
      <c r="F24" s="126"/>
      <c r="G24" s="126"/>
      <c r="H24" s="126"/>
      <c r="I24" s="126"/>
    </row>
    <row r="25" spans="1:13">
      <c r="F25" s="126"/>
      <c r="G25" s="132" t="s">
        <v>786</v>
      </c>
      <c r="H25" s="159">
        <f>'1.1 제안펀드'!N11</f>
        <v>0</v>
      </c>
      <c r="I25" s="126"/>
    </row>
    <row r="26" spans="1:13">
      <c r="F26" s="126"/>
      <c r="G26" s="132" t="s">
        <v>787</v>
      </c>
      <c r="H26" s="159">
        <f>H29+H30</f>
        <v>0</v>
      </c>
      <c r="I26" s="126"/>
    </row>
    <row r="27" spans="1:13">
      <c r="F27" s="126"/>
      <c r="G27" s="132" t="s">
        <v>788</v>
      </c>
      <c r="H27" s="235" t="str">
        <f>IF(H25=0,"",H26/H25)</f>
        <v/>
      </c>
      <c r="I27" s="126"/>
    </row>
    <row r="28" spans="1:13">
      <c r="F28" s="126"/>
      <c r="G28" s="226"/>
      <c r="H28" s="476"/>
      <c r="I28" s="476"/>
    </row>
    <row r="29" spans="1:13">
      <c r="F29" s="126"/>
      <c r="G29" s="226" t="s">
        <v>789</v>
      </c>
      <c r="H29" s="476">
        <f>SUMIF(G11:G22,G29,H11:H22)</f>
        <v>0</v>
      </c>
      <c r="I29" s="476"/>
    </row>
    <row r="30" spans="1:13">
      <c r="G30" s="226" t="s">
        <v>862</v>
      </c>
      <c r="H30" s="227">
        <f>SUMIF(G11:G22,G30,H11:H22)</f>
        <v>0</v>
      </c>
      <c r="I30" s="227"/>
    </row>
  </sheetData>
  <phoneticPr fontId="1" type="noConversion"/>
  <dataValidations count="3">
    <dataValidation allowBlank="1" showInputMessage="1" showErrorMessage="1" error="숫자로 입력" sqref="M4:M10 E4:J10"/>
    <dataValidation type="decimal" allowBlank="1" showInputMessage="1" showErrorMessage="1" sqref="K5:K22">
      <formula1>0</formula1>
      <formula2>1</formula2>
    </dataValidation>
    <dataValidation type="whole" allowBlank="1" showInputMessage="1" showErrorMessage="1" error="숫자로 입력" sqref="H11:H22">
      <formula1>0</formula1>
      <formula2>1000000</formula2>
    </dataValidation>
  </dataValidations>
  <pageMargins left="0.7" right="0.7" top="0.75" bottom="0.75" header="0.3" footer="0.3"/>
  <pageSetup paperSize="9" orientation="portrait" r:id="rId1"/>
  <legacyDrawing r:id="rId2"/>
  <extLst>
    <ext xmlns:x14="http://schemas.microsoft.com/office/spreadsheetml/2009/9/main" uri="{CCE6A557-97BC-4b89-ADB6-D9C93CAAB3DF}">
      <x14:dataValidations xmlns:xm="http://schemas.microsoft.com/office/excel/2006/main" count="3">
        <x14:dataValidation type="list" allowBlank="1" showErrorMessage="1" error="목록에서 선택" promptTitle="출자자유형" prompt="구분유형 중에서 선택하세요 !">
          <x14:formula1>
            <xm:f>'열제목별 목록값'!$C$29:$C$35</xm:f>
          </x14:formula1>
          <xm:sqref>E11:E22</xm:sqref>
        </x14:dataValidation>
        <x14:dataValidation type="list" allowBlank="1" showErrorMessage="1" error="목록에서 선택" promptTitle="출자확정여부유형" prompt="구분유형 중에서 선택하세요 !">
          <x14:formula1>
            <xm:f>'열제목별 목록값'!$C$36:$C$39</xm:f>
          </x14:formula1>
          <xm:sqref>G11:G22</xm:sqref>
        </x14:dataValidation>
        <x14:dataValidation type="list" allowBlank="1" showInputMessage="1" showErrorMessage="1">
          <x14:formula1>
            <xm:f>'열제목별 목록값'!$C$63:$C$64</xm:f>
          </x14:formula1>
          <xm:sqref>J11:J22</xm:sqref>
        </x14:dataValidation>
      </x14:dataValidations>
    </ext>
  </extLst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>
    <tabColor theme="5"/>
  </sheetPr>
  <dimension ref="E1:BZ12"/>
  <sheetViews>
    <sheetView topLeftCell="BA4" zoomScaleNormal="100" workbookViewId="0">
      <selection activeCell="BJ35" sqref="BJ35"/>
    </sheetView>
  </sheetViews>
  <sheetFormatPr defaultRowHeight="16.5"/>
  <cols>
    <col min="1" max="4" width="0" hidden="1" customWidth="1"/>
    <col min="9" max="9" width="10.25" customWidth="1"/>
    <col min="10" max="11" width="11.25" customWidth="1"/>
    <col min="12" max="12" width="16" customWidth="1"/>
    <col min="13" max="15" width="9.75" bestFit="1" customWidth="1"/>
    <col min="16" max="16" width="9.75" hidden="1" customWidth="1"/>
    <col min="44" max="44" width="9.25" bestFit="1" customWidth="1"/>
  </cols>
  <sheetData>
    <row r="1" spans="5:78" hidden="1"/>
    <row r="2" spans="5:78" hidden="1"/>
    <row r="3" spans="5:78" hidden="1"/>
    <row r="4" spans="5:78">
      <c r="E4" s="429" t="s">
        <v>9</v>
      </c>
      <c r="F4" s="430"/>
      <c r="G4" s="430"/>
      <c r="H4" s="430"/>
      <c r="I4" s="430"/>
      <c r="J4" s="430"/>
      <c r="K4" s="430"/>
      <c r="L4" s="431"/>
      <c r="M4" s="429" t="s">
        <v>10</v>
      </c>
      <c r="N4" s="430"/>
      <c r="O4" s="430"/>
      <c r="P4" s="431"/>
      <c r="Q4" s="429" t="s">
        <v>11</v>
      </c>
      <c r="R4" s="430"/>
      <c r="S4" s="431"/>
      <c r="T4" s="429" t="s">
        <v>12</v>
      </c>
      <c r="U4" s="430"/>
      <c r="V4" s="431"/>
      <c r="W4" s="429" t="s">
        <v>167</v>
      </c>
      <c r="X4" s="430"/>
      <c r="Y4" s="430"/>
      <c r="Z4" s="430"/>
      <c r="AA4" s="430"/>
      <c r="AB4" s="430"/>
      <c r="AC4" s="431"/>
      <c r="AD4" s="429" t="s">
        <v>13</v>
      </c>
      <c r="AE4" s="430"/>
      <c r="AF4" s="430"/>
      <c r="AG4" s="430"/>
      <c r="AH4" s="430"/>
      <c r="AI4" s="430"/>
      <c r="AJ4" s="431"/>
      <c r="AK4" s="432" t="s">
        <v>14</v>
      </c>
      <c r="AL4" s="433"/>
      <c r="AM4" s="433"/>
      <c r="AN4" s="433"/>
      <c r="AO4" s="433"/>
      <c r="AP4" s="433"/>
      <c r="AQ4" s="433"/>
      <c r="AR4" s="433"/>
      <c r="AS4" s="434"/>
      <c r="AT4" s="432" t="s">
        <v>15</v>
      </c>
      <c r="AU4" s="433"/>
      <c r="AV4" s="433"/>
      <c r="AW4" s="433"/>
      <c r="AX4" s="433"/>
      <c r="AY4" s="433"/>
      <c r="AZ4" s="433"/>
      <c r="BA4" s="433"/>
      <c r="BB4" s="434"/>
      <c r="BC4" s="432" t="s">
        <v>176</v>
      </c>
      <c r="BD4" s="433"/>
      <c r="BE4" s="433"/>
      <c r="BF4" s="433"/>
      <c r="BG4" s="433"/>
      <c r="BH4" s="433"/>
      <c r="BI4" s="433"/>
      <c r="BJ4" s="434"/>
      <c r="BK4" s="432" t="s">
        <v>177</v>
      </c>
      <c r="BL4" s="433"/>
      <c r="BM4" s="433"/>
      <c r="BN4" s="433"/>
      <c r="BO4" s="433"/>
      <c r="BP4" s="433"/>
      <c r="BQ4" s="433"/>
      <c r="BR4" s="434"/>
      <c r="BS4" s="432" t="s">
        <v>202</v>
      </c>
      <c r="BT4" s="433"/>
      <c r="BU4" s="433"/>
      <c r="BV4" s="433"/>
      <c r="BW4" s="433"/>
      <c r="BX4" s="433"/>
      <c r="BY4" s="433"/>
      <c r="BZ4" s="434"/>
    </row>
    <row r="5" spans="5:78" ht="81">
      <c r="E5" s="10" t="s">
        <v>316</v>
      </c>
      <c r="F5" s="10" t="s">
        <v>317</v>
      </c>
      <c r="G5" s="10" t="s">
        <v>318</v>
      </c>
      <c r="H5" s="10" t="s">
        <v>16</v>
      </c>
      <c r="I5" s="10" t="s">
        <v>319</v>
      </c>
      <c r="J5" s="10" t="s">
        <v>320</v>
      </c>
      <c r="K5" s="10" t="s">
        <v>868</v>
      </c>
      <c r="L5" s="10" t="s">
        <v>825</v>
      </c>
      <c r="M5" s="10" t="s">
        <v>17</v>
      </c>
      <c r="N5" s="10" t="s">
        <v>321</v>
      </c>
      <c r="O5" s="10" t="s">
        <v>467</v>
      </c>
      <c r="P5" s="10"/>
      <c r="Q5" s="10" t="s">
        <v>18</v>
      </c>
      <c r="R5" s="10" t="s">
        <v>19</v>
      </c>
      <c r="S5" s="10" t="s">
        <v>20</v>
      </c>
      <c r="T5" s="10" t="s">
        <v>322</v>
      </c>
      <c r="U5" s="10" t="s">
        <v>323</v>
      </c>
      <c r="V5" s="10" t="s">
        <v>871</v>
      </c>
      <c r="W5" s="10" t="s">
        <v>865</v>
      </c>
      <c r="X5" s="10" t="s">
        <v>866</v>
      </c>
      <c r="Y5" s="10" t="s">
        <v>864</v>
      </c>
      <c r="Z5" s="10" t="s">
        <v>324</v>
      </c>
      <c r="AA5" s="10" t="s">
        <v>867</v>
      </c>
      <c r="AB5" s="10" t="s">
        <v>325</v>
      </c>
      <c r="AC5" s="10" t="s">
        <v>166</v>
      </c>
      <c r="AD5" s="10" t="s">
        <v>326</v>
      </c>
      <c r="AE5" s="10" t="s">
        <v>22</v>
      </c>
      <c r="AF5" s="10" t="s">
        <v>327</v>
      </c>
      <c r="AG5" s="10" t="s">
        <v>23</v>
      </c>
      <c r="AH5" s="10" t="s">
        <v>328</v>
      </c>
      <c r="AI5" s="10" t="s">
        <v>79</v>
      </c>
      <c r="AJ5" s="10" t="s">
        <v>329</v>
      </c>
      <c r="AK5" s="11" t="s">
        <v>24</v>
      </c>
      <c r="AL5" s="11" t="s">
        <v>330</v>
      </c>
      <c r="AM5" s="11" t="s">
        <v>25</v>
      </c>
      <c r="AN5" s="11" t="s">
        <v>331</v>
      </c>
      <c r="AO5" s="11" t="s">
        <v>27</v>
      </c>
      <c r="AP5" s="11" t="s">
        <v>28</v>
      </c>
      <c r="AQ5" s="11" t="s">
        <v>332</v>
      </c>
      <c r="AR5" s="11" t="s">
        <v>29</v>
      </c>
      <c r="AS5" s="11" t="s">
        <v>333</v>
      </c>
      <c r="AT5" s="11" t="s">
        <v>30</v>
      </c>
      <c r="AU5" s="11" t="s">
        <v>31</v>
      </c>
      <c r="AV5" s="11" t="s">
        <v>334</v>
      </c>
      <c r="AW5" s="11" t="s">
        <v>26</v>
      </c>
      <c r="AX5" s="11" t="s">
        <v>335</v>
      </c>
      <c r="AY5" s="11" t="s">
        <v>28</v>
      </c>
      <c r="AZ5" s="11" t="s">
        <v>332</v>
      </c>
      <c r="BA5" s="11" t="s">
        <v>33</v>
      </c>
      <c r="BB5" s="11" t="s">
        <v>266</v>
      </c>
      <c r="BC5" s="11" t="s">
        <v>34</v>
      </c>
      <c r="BD5" s="11" t="s">
        <v>336</v>
      </c>
      <c r="BE5" s="11" t="s">
        <v>26</v>
      </c>
      <c r="BF5" s="11" t="s">
        <v>335</v>
      </c>
      <c r="BG5" s="11" t="s">
        <v>80</v>
      </c>
      <c r="BH5" s="11" t="s">
        <v>337</v>
      </c>
      <c r="BI5" s="11" t="s">
        <v>37</v>
      </c>
      <c r="BJ5" s="11" t="s">
        <v>338</v>
      </c>
      <c r="BK5" s="11" t="s">
        <v>34</v>
      </c>
      <c r="BL5" s="11" t="s">
        <v>336</v>
      </c>
      <c r="BM5" s="11" t="s">
        <v>26</v>
      </c>
      <c r="BN5" s="11" t="s">
        <v>335</v>
      </c>
      <c r="BO5" s="11" t="s">
        <v>80</v>
      </c>
      <c r="BP5" s="11" t="s">
        <v>337</v>
      </c>
      <c r="BQ5" s="11" t="s">
        <v>38</v>
      </c>
      <c r="BR5" s="11" t="s">
        <v>39</v>
      </c>
      <c r="BS5" s="11" t="s">
        <v>34</v>
      </c>
      <c r="BT5" s="11" t="s">
        <v>35</v>
      </c>
      <c r="BU5" s="11" t="s">
        <v>26</v>
      </c>
      <c r="BV5" s="11" t="s">
        <v>32</v>
      </c>
      <c r="BW5" s="11" t="s">
        <v>80</v>
      </c>
      <c r="BX5" s="11" t="s">
        <v>36</v>
      </c>
      <c r="BY5" s="11" t="s">
        <v>38</v>
      </c>
      <c r="BZ5" s="11" t="s">
        <v>39</v>
      </c>
    </row>
    <row r="6" spans="5:78" hidden="1">
      <c r="E6" s="12"/>
      <c r="F6" s="12"/>
      <c r="G6" s="12"/>
      <c r="H6" s="12"/>
      <c r="I6" s="12"/>
      <c r="J6" s="12"/>
      <c r="K6" s="12"/>
      <c r="L6" s="12"/>
      <c r="M6" s="12"/>
      <c r="N6" s="12"/>
      <c r="O6" s="12"/>
      <c r="P6" s="12"/>
      <c r="Q6" s="12"/>
      <c r="R6" s="12"/>
      <c r="S6" s="12"/>
      <c r="T6" s="12"/>
      <c r="U6" s="12"/>
      <c r="V6" s="12"/>
      <c r="W6" s="12"/>
      <c r="X6" s="12"/>
      <c r="Y6" s="240"/>
      <c r="Z6" s="12"/>
      <c r="AA6" s="12"/>
      <c r="AB6" s="12"/>
      <c r="AC6" s="12"/>
      <c r="AD6" s="12"/>
      <c r="AE6" s="12"/>
      <c r="AF6" s="12"/>
      <c r="AG6" s="12"/>
      <c r="AH6" s="12"/>
      <c r="AI6" s="12"/>
      <c r="AJ6" s="12"/>
      <c r="AK6" s="12"/>
      <c r="AL6" s="12"/>
      <c r="AM6" s="12"/>
      <c r="AN6" s="12"/>
      <c r="AO6" s="12"/>
      <c r="AP6" s="12"/>
      <c r="AQ6" s="12"/>
      <c r="AR6" s="12"/>
      <c r="AS6" s="12"/>
      <c r="AT6" s="12"/>
      <c r="AU6" s="12"/>
      <c r="AV6" s="12"/>
      <c r="AW6" s="12"/>
      <c r="AX6" s="12"/>
      <c r="AY6" s="12"/>
      <c r="AZ6" s="12"/>
      <c r="BA6" s="12"/>
      <c r="BB6" s="12"/>
      <c r="BC6" s="12"/>
      <c r="BD6" s="12"/>
      <c r="BE6" s="12"/>
      <c r="BF6" s="12"/>
      <c r="BG6" s="12"/>
      <c r="BH6" s="12"/>
      <c r="BI6" s="12"/>
      <c r="BJ6" s="12"/>
      <c r="BK6" s="12"/>
      <c r="BL6" s="12"/>
      <c r="BM6" s="12"/>
      <c r="BN6" s="12"/>
      <c r="BO6" s="12"/>
      <c r="BP6" s="12"/>
      <c r="BQ6" s="12"/>
      <c r="BR6" s="12"/>
      <c r="BS6" s="12"/>
      <c r="BT6" s="12"/>
      <c r="BU6" s="12"/>
      <c r="BV6" s="12"/>
      <c r="BW6" s="12"/>
      <c r="BX6" s="12"/>
      <c r="BY6" s="12"/>
      <c r="BZ6" s="12"/>
    </row>
    <row r="7" spans="5:78" hidden="1">
      <c r="E7" s="12"/>
      <c r="F7" s="12"/>
      <c r="G7" s="12"/>
      <c r="H7" s="12"/>
      <c r="I7" s="12"/>
      <c r="J7" s="12"/>
      <c r="K7" s="12"/>
      <c r="L7" s="12"/>
      <c r="M7" s="12"/>
      <c r="N7" s="12"/>
      <c r="O7" s="12"/>
      <c r="P7" s="12"/>
      <c r="Q7" s="12"/>
      <c r="R7" s="12"/>
      <c r="S7" s="12"/>
      <c r="T7" s="12"/>
      <c r="U7" s="12"/>
      <c r="V7" s="12"/>
      <c r="W7" s="12"/>
      <c r="X7" s="12"/>
      <c r="Y7" s="240"/>
      <c r="Z7" s="12"/>
      <c r="AA7" s="12"/>
      <c r="AB7" s="12"/>
      <c r="AC7" s="12"/>
      <c r="AD7" s="12"/>
      <c r="AE7" s="12"/>
      <c r="AF7" s="12"/>
      <c r="AG7" s="12"/>
      <c r="AH7" s="12"/>
      <c r="AI7" s="12"/>
      <c r="AJ7" s="12"/>
      <c r="AK7" s="12"/>
      <c r="AL7" s="12"/>
      <c r="AM7" s="12"/>
      <c r="AN7" s="12"/>
      <c r="AO7" s="12"/>
      <c r="AP7" s="12"/>
      <c r="AQ7" s="12"/>
      <c r="AR7" s="12"/>
      <c r="AS7" s="12"/>
      <c r="AT7" s="12"/>
      <c r="AU7" s="12"/>
      <c r="AV7" s="12"/>
      <c r="AW7" s="12"/>
      <c r="AX7" s="12"/>
      <c r="AY7" s="12"/>
      <c r="AZ7" s="12"/>
      <c r="BA7" s="12"/>
      <c r="BB7" s="12"/>
      <c r="BC7" s="12"/>
      <c r="BD7" s="12"/>
      <c r="BE7" s="12"/>
      <c r="BF7" s="12"/>
      <c r="BG7" s="12"/>
      <c r="BH7" s="12"/>
      <c r="BI7" s="12"/>
      <c r="BJ7" s="12"/>
      <c r="BK7" s="12"/>
      <c r="BL7" s="12"/>
      <c r="BM7" s="12"/>
      <c r="BN7" s="12"/>
      <c r="BO7" s="12"/>
      <c r="BP7" s="12"/>
      <c r="BQ7" s="12"/>
      <c r="BR7" s="12"/>
      <c r="BS7" s="12"/>
      <c r="BT7" s="12"/>
      <c r="BU7" s="12"/>
      <c r="BV7" s="12"/>
      <c r="BW7" s="12"/>
      <c r="BX7" s="12"/>
      <c r="BY7" s="12"/>
      <c r="BZ7" s="12"/>
    </row>
    <row r="8" spans="5:78" hidden="1">
      <c r="E8" s="12"/>
      <c r="F8" s="12"/>
      <c r="G8" s="12"/>
      <c r="H8" s="12"/>
      <c r="I8" s="12"/>
      <c r="J8" s="12"/>
      <c r="K8" s="12"/>
      <c r="L8" s="12"/>
      <c r="M8" s="12"/>
      <c r="N8" s="12"/>
      <c r="O8" s="12"/>
      <c r="P8" s="12"/>
      <c r="Q8" s="12"/>
      <c r="R8" s="12"/>
      <c r="S8" s="12"/>
      <c r="T8" s="12"/>
      <c r="U8" s="12"/>
      <c r="V8" s="12"/>
      <c r="W8" s="12"/>
      <c r="X8" s="12"/>
      <c r="Y8" s="240"/>
      <c r="Z8" s="12"/>
      <c r="AA8" s="12"/>
      <c r="AB8" s="12"/>
      <c r="AC8" s="12"/>
      <c r="AD8" s="12"/>
      <c r="AE8" s="12"/>
      <c r="AF8" s="12"/>
      <c r="AG8" s="12"/>
      <c r="AH8" s="12"/>
      <c r="AI8" s="12"/>
      <c r="AJ8" s="12"/>
      <c r="AK8" s="12"/>
      <c r="AL8" s="12"/>
      <c r="AM8" s="12"/>
      <c r="AN8" s="12"/>
      <c r="AO8" s="12"/>
      <c r="AP8" s="12"/>
      <c r="AQ8" s="12"/>
      <c r="AR8" s="12"/>
      <c r="AS8" s="12"/>
      <c r="AT8" s="12"/>
      <c r="AU8" s="12"/>
      <c r="AV8" s="12"/>
      <c r="AW8" s="12"/>
      <c r="AX8" s="12"/>
      <c r="AY8" s="12"/>
      <c r="AZ8" s="12"/>
      <c r="BA8" s="12"/>
      <c r="BB8" s="12"/>
      <c r="BC8" s="12"/>
      <c r="BD8" s="12"/>
      <c r="BE8" s="12"/>
      <c r="BF8" s="12"/>
      <c r="BG8" s="12"/>
      <c r="BH8" s="12"/>
      <c r="BI8" s="12"/>
      <c r="BJ8" s="12"/>
      <c r="BK8" s="12"/>
      <c r="BL8" s="12"/>
      <c r="BM8" s="12"/>
      <c r="BN8" s="12"/>
      <c r="BO8" s="12"/>
      <c r="BP8" s="12"/>
      <c r="BQ8" s="12"/>
      <c r="BR8" s="12"/>
      <c r="BS8" s="12"/>
      <c r="BT8" s="12"/>
      <c r="BU8" s="12"/>
      <c r="BV8" s="12"/>
      <c r="BW8" s="12"/>
      <c r="BX8" s="12"/>
      <c r="BY8" s="12"/>
      <c r="BZ8" s="12"/>
    </row>
    <row r="9" spans="5:78" hidden="1">
      <c r="E9" s="12"/>
      <c r="F9" s="12"/>
      <c r="G9" s="12"/>
      <c r="H9" s="12"/>
      <c r="I9" s="12"/>
      <c r="J9" s="12"/>
      <c r="K9" s="12"/>
      <c r="L9" s="12"/>
      <c r="M9" s="12"/>
      <c r="N9" s="12"/>
      <c r="O9" s="12"/>
      <c r="P9" s="12"/>
      <c r="Q9" s="12"/>
      <c r="R9" s="12"/>
      <c r="S9" s="12"/>
      <c r="T9" s="12"/>
      <c r="U9" s="12"/>
      <c r="V9" s="12"/>
      <c r="W9" s="12"/>
      <c r="X9" s="12"/>
      <c r="Y9" s="240"/>
      <c r="Z9" s="12"/>
      <c r="AA9" s="12"/>
      <c r="AB9" s="12"/>
      <c r="AC9" s="12"/>
      <c r="AD9" s="12"/>
      <c r="AE9" s="12"/>
      <c r="AF9" s="12"/>
      <c r="AG9" s="12"/>
      <c r="AH9" s="12"/>
      <c r="AI9" s="12"/>
      <c r="AJ9" s="12"/>
      <c r="AK9" s="12"/>
      <c r="AL9" s="12"/>
      <c r="AM9" s="12"/>
      <c r="AN9" s="12"/>
      <c r="AO9" s="12"/>
      <c r="AP9" s="12"/>
      <c r="AQ9" s="12"/>
      <c r="AR9" s="12"/>
      <c r="AS9" s="12"/>
      <c r="AT9" s="12"/>
      <c r="AU9" s="12"/>
      <c r="AV9" s="12"/>
      <c r="AW9" s="12"/>
      <c r="AX9" s="12"/>
      <c r="AY9" s="12"/>
      <c r="AZ9" s="12"/>
      <c r="BA9" s="12"/>
      <c r="BB9" s="12"/>
      <c r="BC9" s="12"/>
      <c r="BD9" s="12"/>
      <c r="BE9" s="12"/>
      <c r="BF9" s="12"/>
      <c r="BG9" s="12"/>
      <c r="BH9" s="12"/>
      <c r="BI9" s="12"/>
      <c r="BJ9" s="12"/>
      <c r="BK9" s="12"/>
      <c r="BL9" s="12"/>
      <c r="BM9" s="12"/>
      <c r="BN9" s="12"/>
      <c r="BO9" s="12"/>
      <c r="BP9" s="12"/>
      <c r="BQ9" s="12"/>
      <c r="BR9" s="12"/>
      <c r="BS9" s="12"/>
      <c r="BT9" s="12"/>
      <c r="BU9" s="12"/>
      <c r="BV9" s="12"/>
      <c r="BW9" s="12"/>
      <c r="BX9" s="12"/>
      <c r="BY9" s="12"/>
      <c r="BZ9" s="12"/>
    </row>
    <row r="10" spans="5:78" hidden="1">
      <c r="E10" s="12"/>
      <c r="F10" s="12"/>
      <c r="G10" s="12"/>
      <c r="H10" s="12"/>
      <c r="I10" s="12"/>
      <c r="J10" s="12"/>
      <c r="K10" s="12"/>
      <c r="L10" s="12"/>
      <c r="M10" s="12"/>
      <c r="N10" s="12"/>
      <c r="O10" s="12"/>
      <c r="P10" s="12"/>
      <c r="Q10" s="12"/>
      <c r="R10" s="12"/>
      <c r="S10" s="12"/>
      <c r="T10" s="12"/>
      <c r="U10" s="12"/>
      <c r="V10" s="12"/>
      <c r="W10" s="12"/>
      <c r="X10" s="12"/>
      <c r="Y10" s="240"/>
      <c r="Z10" s="12"/>
      <c r="AA10" s="12"/>
      <c r="AB10" s="12"/>
      <c r="AC10" s="12"/>
      <c r="AD10" s="12"/>
      <c r="AE10" s="12"/>
      <c r="AF10" s="12"/>
      <c r="AG10" s="12"/>
      <c r="AH10" s="12"/>
      <c r="AI10" s="12"/>
      <c r="AJ10" s="12"/>
      <c r="AK10" s="12"/>
      <c r="AL10" s="12"/>
      <c r="AM10" s="12"/>
      <c r="AN10" s="12"/>
      <c r="AO10" s="12"/>
      <c r="AP10" s="12"/>
      <c r="AQ10" s="12"/>
      <c r="AR10" s="12"/>
      <c r="AS10" s="12"/>
      <c r="AT10" s="12"/>
      <c r="AU10" s="12"/>
      <c r="AV10" s="12"/>
      <c r="AW10" s="12"/>
      <c r="AX10" s="12"/>
      <c r="AY10" s="12"/>
      <c r="AZ10" s="12"/>
      <c r="BA10" s="12"/>
      <c r="BB10" s="12"/>
      <c r="BC10" s="12"/>
      <c r="BD10" s="12"/>
      <c r="BE10" s="12"/>
      <c r="BF10" s="12"/>
      <c r="BG10" s="12"/>
      <c r="BH10" s="12"/>
      <c r="BI10" s="12"/>
      <c r="BJ10" s="12"/>
      <c r="BK10" s="12"/>
      <c r="BL10" s="12"/>
      <c r="BM10" s="12"/>
      <c r="BN10" s="12"/>
      <c r="BO10" s="12"/>
      <c r="BP10" s="12"/>
      <c r="BQ10" s="12"/>
      <c r="BR10" s="12"/>
      <c r="BS10" s="12"/>
      <c r="BT10" s="12"/>
      <c r="BU10" s="12"/>
      <c r="BV10" s="12"/>
      <c r="BW10" s="12"/>
      <c r="BX10" s="12"/>
      <c r="BY10" s="12"/>
      <c r="BZ10" s="12"/>
    </row>
    <row r="11" spans="5:78">
      <c r="E11" s="13"/>
      <c r="F11" s="14"/>
      <c r="G11" s="14"/>
      <c r="H11" s="7"/>
      <c r="I11" s="141"/>
      <c r="J11" s="172"/>
      <c r="K11" s="172"/>
      <c r="L11" s="177"/>
      <c r="M11" s="15"/>
      <c r="N11" s="15"/>
      <c r="O11" s="15"/>
      <c r="P11" s="15"/>
      <c r="Q11" s="7"/>
      <c r="R11" s="5"/>
      <c r="S11" s="5"/>
      <c r="T11" s="188"/>
      <c r="U11" s="177"/>
      <c r="V11" s="7"/>
      <c r="W11" s="7"/>
      <c r="X11" s="7"/>
      <c r="Y11" s="7"/>
      <c r="Z11" s="7"/>
      <c r="AA11" s="7"/>
      <c r="AB11" s="7"/>
      <c r="AC11" s="86"/>
      <c r="AD11" s="7"/>
      <c r="AE11" s="177"/>
      <c r="AF11" s="177"/>
      <c r="AG11" s="177"/>
      <c r="AH11" s="177"/>
      <c r="AI11" s="7"/>
      <c r="AJ11" s="13"/>
      <c r="AK11" s="95">
        <f ca="1">SUMPRODUCT( (OFFSET(제안사_펀드현황,0,3,ROWS(제안사_펀드현황),1)="청산료")*1 )</f>
        <v>0</v>
      </c>
      <c r="AL11" s="16">
        <f ca="1">SUMPRODUCT( (OFFSET(제안사_펀드현황,0,3,ROWS(제안사_펀드현황),1)="청산료")*1, OFFSET(제안사_펀드현황,0,10,ROWS(제안사_펀드현황),1) )</f>
        <v>0</v>
      </c>
      <c r="AM11" s="16">
        <f ca="1">SUMPRODUCT( (OFFSET(제안사_펀드현황,0,3,ROWS(제안사_펀드현황),1)="청산료")*1, OFFSET(제안사_펀드현황,0,11,ROWS(제안사_펀드현황),1) )</f>
        <v>0</v>
      </c>
      <c r="AN11" s="16">
        <f ca="1">SUMPRODUCT( (OFFSET(제안사_펀드현황,0,3,ROWS(제안사_펀드현황),1)="청산료")*1, OFFSET(제안사_펀드현황,0,22,ROWS(제안사_펀드현황),1) )</f>
        <v>0</v>
      </c>
      <c r="AO11" s="16">
        <f ca="1">SUMPRODUCT( (OFFSET(제안사_펀드현황,0,3,ROWS(제안사_펀드현황),1)="청산료")*1, OFFSET(제안사_펀드현황,0,23,ROWS(제안사_펀드현황),1) )</f>
        <v>0</v>
      </c>
      <c r="AP11" s="16">
        <f ca="1">SUMPRODUCT( (OFFSET(제안사_펀드현황,0,3,ROWS(제안사_펀드현황),1)="청산료")*1, OFFSET(제안사_펀드현황,0,26,ROWS(제안사_펀드현황),1) )</f>
        <v>0</v>
      </c>
      <c r="AQ11" s="16">
        <f ca="1">SUMPRODUCT( (OFFSET(제안사_펀드현황,0,3,ROWS(제안사_펀드현황),1)="청산료")*1, OFFSET(제안사_펀드현황,0,27,ROWS(제안사_펀드현황),1) )</f>
        <v>0</v>
      </c>
      <c r="AR11" s="17" t="e">
        <f ca="1">SUMPRODUCT( (OFFSET(제안사_펀드현황,0,3,ROWS(제안사_펀드현황),1)="청산료")*1, OFFSET(제안사_펀드현황,0,11,ROWS(제안사_펀드현황),1), OFFSET(제안사_펀드현황,0,19,ROWS(제안사_펀드현황),1) )/AM11</f>
        <v>#DIV/0!</v>
      </c>
      <c r="AS11" s="17" t="e">
        <f ca="1">(AP11+AQ11)/AM11</f>
        <v>#DIV/0!</v>
      </c>
      <c r="AT11" s="95">
        <f ca="1">SUMPRODUCT( (OFFSET(제안사_펀드현황,0,3,ROWS(제안사_펀드현황),1)&lt;&gt;"청산료")*1,  (OFFSET(제안사_펀드현황,0,3,ROWS(제안사_펀드현황),1)&lt;&gt;"")*1  )</f>
        <v>0</v>
      </c>
      <c r="AU11" s="16">
        <f ca="1">SUMPRODUCT( (OFFSET(제안사_펀드현황,0,3,ROWS(제안사_펀드현황),1)&lt;&gt;"청산료")*1,  (OFFSET(제안사_펀드현황,0,3,ROWS(제안사_펀드현황),1)&lt;&gt;"")*1,  OFFSET(제안사_펀드현황,0,10,ROWS(제안사_펀드현황),1) )</f>
        <v>0</v>
      </c>
      <c r="AV11" s="16">
        <f ca="1">SUMPRODUCT( (OFFSET(제안사_펀드현황,0,3,ROWS(제안사_펀드현황),1)&lt;&gt;"청산료")*1,  (OFFSET(제안사_펀드현황,0,3,ROWS(제안사_펀드현황),1)&lt;&gt;"")*1,  OFFSET(제안사_펀드현황,0,11,ROWS(제안사_펀드현황),1) )</f>
        <v>0</v>
      </c>
      <c r="AW11" s="16">
        <f ca="1">SUMPRODUCT( (OFFSET(제안사_펀드현황,0,3,ROWS(제안사_펀드현황),1)&lt;&gt;"청산료")*1,  (OFFSET(제안사_펀드현황,0,3,ROWS(제안사_펀드현황),1)&lt;&gt;"")*1,  OFFSET(제안사_펀드현황,0,22,ROWS(제안사_펀드현황),1) )</f>
        <v>0</v>
      </c>
      <c r="AX11" s="16">
        <f ca="1">SUMPRODUCT( (OFFSET(제안사_펀드현황,0,3,ROWS(제안사_펀드현황),1)&lt;&gt;"청산료")*1,  (OFFSET(제안사_펀드현황,0,3,ROWS(제안사_펀드현황),1)&lt;&gt;"")*1,  OFFSET(제안사_펀드현황,0,23,ROWS(제안사_펀드현황),1) )</f>
        <v>0</v>
      </c>
      <c r="AY11" s="16">
        <f ca="1">SUMPRODUCT( (OFFSET(제안사_펀드현황,0,3,ROWS(제안사_펀드현황),1)&lt;&gt;"청산료")*1,  (OFFSET(제안사_펀드현황,0,3,ROWS(제안사_펀드현황),1)&lt;&gt;"")*1,  OFFSET(제안사_펀드현황,0,26,ROWS(제안사_펀드현황),1) )</f>
        <v>0</v>
      </c>
      <c r="AZ11" s="16">
        <f ca="1">SUMPRODUCT( (OFFSET(제안사_펀드현황,0,3,ROWS(제안사_펀드현황),1)&lt;&gt;"청산료")*1,  (OFFSET(제안사_펀드현황,0,3,ROWS(제안사_펀드현황),1)&lt;&gt;"")*1,  OFFSET(제안사_펀드현황,0,27,ROWS(제안사_펀드현황),1) )</f>
        <v>0</v>
      </c>
      <c r="BA11" s="16">
        <f ca="1">SUMPRODUCT( (OFFSET(제안사_펀드현황,0,3,ROWS(제안사_펀드현황),1)&lt;&gt;"청산료")*1,  (OFFSET(제안사_펀드현황,0,3,ROWS(제안사_펀드현황),1)&lt;&gt;"")*1,  OFFSET(제안사_펀드현황,0,33,ROWS(제안사_펀드현황),1) )</f>
        <v>0</v>
      </c>
      <c r="BB11" s="16">
        <f ca="1">SUMPRODUCT( (OFFSET(제안사_펀드현황,0,2,ROWS(제안사_펀드현황),1)&lt;&gt;"청산료")*1,  (OFFSET(제안사_펀드현황,0,2,ROWS(제안사_펀드현황),1)&lt;&gt;"")*1, OFFSET(제안사_펀드현황,0,34,ROWS(제안사_펀드현황),1) )</f>
        <v>0</v>
      </c>
      <c r="BC11" s="95">
        <f ca="1">SUMPRODUCT( (OFFSET(제안사_투자현황,0,0,ROWS(제안사_투자현황),1)="PE펀드계정")*1 )</f>
        <v>0</v>
      </c>
      <c r="BD11" s="95">
        <f ca="1">SUMPRODUCT( (OFFSET(제안사_투자현황,0,0,ROWS(제안사_투자현황),1)="PE펀드계정")*1, (OFFSET(제안사_투자현황,0,10,ROWS(제안사_투자현황),1)="회수료")*1 )</f>
        <v>0</v>
      </c>
      <c r="BE11" s="16">
        <f ca="1">SUMPRODUCT( (OFFSET(제안사_투자현황,0,0,ROWS(제안사_투자현황),1)="PE펀드계정")*1, OFFSET(제안사_투자현황,0,9,ROWS(제안사_투자현황),1) )</f>
        <v>0</v>
      </c>
      <c r="BF11" s="16">
        <f ca="1">SUMPRODUCT( (OFFSET(제안사_투자현황,0,0,ROWS(제안사_투자현황),1)="PE펀드계정")*1, OFFSET(제안사_투자현황,0,14,ROWS(제안사_투자현황),1) )</f>
        <v>0</v>
      </c>
      <c r="BG11" s="16">
        <f ca="1">SUMPRODUCT( (OFFSET(제안사_투자현황,0,0,ROWS(제안사_투자현황),1)="PE펀드계정")*1, OFFSET(제안사_투자현황,0,21,ROWS(제안사_투자현황),1) )</f>
        <v>0</v>
      </c>
      <c r="BH11" s="16">
        <f ca="1">SUMPRODUCT( (OFFSET(제안사_투자현황,0,0,ROWS(제안사_투자현황),1)="PE펀드계정")*1, OFFSET(제안사_투자현황,0,22,ROWS(제안사_투자현황),1) )</f>
        <v>0</v>
      </c>
      <c r="BI11" s="18" t="str">
        <f ca="1">IF(BE11=0,"N/A", SUMPRODUCT( (OFFSET(제안사_투자현황,0,0,ROWS(제안사_투자현황),1)="PE펀드계정")*1, OFFSET(제안사_투자현황,0,9,ROWS(제안사_투자현황),1), OFFSET(제안사_투자현황,0,11,ROWS(제안사_투자현황),1) ) / BE11)</f>
        <v>N/A</v>
      </c>
      <c r="BJ11" s="18" t="str">
        <f ca="1">IF(     SUMPRODUCT( (OFFSET(제안사_투자현황,0,0,ROWS(제안사_투자현황),1)="PE펀드계정")*1, OFFSET(제안사_투자현황,0,9,ROWS(제안사_투자현황),1), (OFFSET(제안사_투자현황,0,10,ROWS(제안사_투자현황),1)="회수료")*1) = 0,         "N/A",       SUMPRODUCT( (OFFSET(제안사_투자현황,0,0,ROWS(제안사_투자현황),1)="PE펀드계정")*1, OFFSET(제안사_투자현황,0,9,ROWS(제안사_투자현황),1), (OFFSET(제안사_투자현황,0,10,ROWS(제안사_투자현황),1)="회수료")*1, OFFSET(제안사_투자현황,0,11,ROWS(제안사_투자현황),1) )    /    SUMPRODUCT( (OFFSET(제안사_투자현황,0,0,ROWS(제안사_투자현황),1)="PE펀드계정")*1, OFFSET(제안사_투자현황,0,9,ROWS(제안사_투자현황),1), (OFFSET(제안사_투자현황,0,10,ROWS(제안사_투자현황),1)="회수료")*1)      )</f>
        <v>N/A</v>
      </c>
      <c r="BK11" s="95">
        <f ca="1">SUMPRODUCT( (OFFSET(제안사_투자현황,0,0,ROWS(제안사_투자현황),1)="VC펀드계정")*1 )</f>
        <v>0</v>
      </c>
      <c r="BL11" s="95">
        <f ca="1">SUMPRODUCT( (OFFSET(제안사_투자현황,0,0,ROWS(제안사_투자현황),1)="VC펀드계정")*1, (OFFSET(제안사_투자현황,0,10,ROWS(제안사_투자현황),1)="회수료")*1 )</f>
        <v>0</v>
      </c>
      <c r="BM11" s="19">
        <f ca="1">SUMPRODUCT( (OFFSET(제안사_투자현황,0,0,ROWS(제안사_투자현황),1)="VC펀드계정")*1, OFFSET(제안사_투자현황,0,9,ROWS(제안사_투자현황),1) )</f>
        <v>0</v>
      </c>
      <c r="BN11" s="19">
        <f ca="1">SUMPRODUCT( (OFFSET(제안사_투자현황,0,0,ROWS(제안사_투자현황),1)="VC펀드계정")*1, OFFSET(제안사_투자현황,0,14,ROWS(제안사_투자현황),1) )</f>
        <v>0</v>
      </c>
      <c r="BO11" s="19">
        <f ca="1">SUMPRODUCT( (OFFSET(제안사_투자현황,0,0,ROWS(제안사_투자현황),1)="VC펀드계정")*1, OFFSET(제안사_투자현황,0,21,ROWS(제안사_투자현황),1) )</f>
        <v>0</v>
      </c>
      <c r="BP11" s="19">
        <f ca="1">SUMPRODUCT( (OFFSET(제안사_투자현황,0,0,ROWS(제안사_투자현황),1)="VC펀드계정")*1, OFFSET(제안사_투자현황,0,22,ROWS(제안사_투자현황),1) )</f>
        <v>0</v>
      </c>
      <c r="BQ11" s="18" t="str">
        <f ca="1">IF(BM11=0,"N/A", SUMPRODUCT( (OFFSET(제안사_투자현황,0,0,ROWS(제안사_투자현황),1)="VC펀드계정")*1, OFFSET(제안사_투자현황,0,9,ROWS(제안사_투자현황),1), OFFSET(제안사_투자현황,0,11,ROWS(제안사_투자현황),1) ) / BM11)</f>
        <v>N/A</v>
      </c>
      <c r="BR11" s="18" t="str">
        <f ca="1">IF(     SUMPRODUCT( (OFFSET(제안사_투자현황,0,0,ROWS(제안사_투자현황),1)="VC펀드계정")*1, OFFSET(제안사_투자현황,0,9,ROWS(제안사_투자현황),1), (OFFSET(제안사_투자현황,0,10,ROWS(제안사_투자현황),1)="회수료")*1) = 0,         "N/A",       SUMPRODUCT( (OFFSET(제안사_투자현황,0,0,ROWS(제안사_투자현황),1)="VC펀드계정")*1, OFFSET(제안사_투자현황,0,9,ROWS(제안사_투자현황),1), (OFFSET(제안사_투자현황,0,10,ROWS(제안사_투자현황),1)="회수료")*1, OFFSET(제안사_투자현황,0,11,ROWS(제안사_투자현황),1) )    /    SUMPRODUCT( (OFFSET(제안사_투자현황,0,0,ROWS(제안사_투자현황),1)="VC펀드계정")*1, OFFSET(제안사_투자현황,0,9,ROWS(제안사_투자현황),1), (OFFSET(제안사_투자현황,0,10,ROWS(제안사_투자현황),1)="회수료")*1)      )</f>
        <v>N/A</v>
      </c>
      <c r="BS11" s="95">
        <f ca="1">SUMPRODUCT( (OFFSET(제안사_투자현황,0,0,ROWS(제안사_투자현황),1)="기타 주식등 투자펀드계정")*1 )</f>
        <v>0</v>
      </c>
      <c r="BT11" s="95">
        <f ca="1">SUMPRODUCT( (OFFSET(제안사_투자현황,0,0,ROWS(제안사_투자현황),1)="기타 주식등 투자펀드계정")*1, (OFFSET(제안사_투자현황,0,10,ROWS(제안사_투자현황),1)="회수료")*1 )</f>
        <v>0</v>
      </c>
      <c r="BU11" s="19">
        <f ca="1">SUMPRODUCT( (OFFSET(제안사_투자현황,0,0,ROWS(제안사_투자현황),1)="기타 주식등 투자펀드계정")*1, OFFSET(제안사_투자현황,0,9,ROWS(제안사_투자현황),1) )</f>
        <v>0</v>
      </c>
      <c r="BV11" s="19">
        <f ca="1">SUMPRODUCT( (OFFSET(제안사_투자현황,0,0,ROWS(제안사_투자현황),1)="기타 주식등 투자펀드계정")*1, OFFSET(제안사_투자현황,0,14,ROWS(제안사_투자현황),1) )</f>
        <v>0</v>
      </c>
      <c r="BW11" s="19">
        <f ca="1">SUMPRODUCT( (OFFSET(제안사_투자현황,0,0,ROWS(제안사_투자현황),1)="기타 주식등 투자펀드계정")*1, OFFSET(제안사_투자현황,0,21,ROWS(제안사_투자현황),1) )</f>
        <v>0</v>
      </c>
      <c r="BX11" s="19">
        <f ca="1">SUMPRODUCT( (OFFSET(제안사_투자현황,0,0,ROWS(제안사_투자현황),1)="기타 주식등 투자펀드계정")*1, OFFSET(제안사_투자현황,0,22,ROWS(제안사_투자현황),1) )</f>
        <v>0</v>
      </c>
      <c r="BY11" s="18" t="str">
        <f ca="1">IF(BU11=0,"N/A", SUMPRODUCT( (OFFSET(제안사_투자현황,0,0,ROWS(제안사_투자현황),1)="기타 주식등 투자펀드계정")*1, OFFSET(제안사_투자현황,0,9,ROWS(제안사_투자현황),1), OFFSET(제안사_투자현황,0,11,ROWS(제안사_투자현황),1) ) / BU11)</f>
        <v>N/A</v>
      </c>
      <c r="BZ11" s="18" t="str">
        <f ca="1">IF(     SUMPRODUCT( (OFFSET(제안사_투자현황,0,0,ROWS(제안사_투자현황),1)="기타 주식등 투자펀드계정")*1, OFFSET(제안사_투자현황,0,9,ROWS(제안사_투자현황),1), (OFFSET(제안사_투자현황,0,10,ROWS(제안사_투자현황),1)="회수료")*1) = 0,         "N/A",       SUMPRODUCT( (OFFSET(제안사_투자현황,0,0,ROWS(제안사_투자현황),1)="기타 주식등 투자펀드계정")*1, OFFSET(제안사_투자현황,0,9,ROWS(제안사_투자현황),1), (OFFSET(제안사_투자현황,0,10,ROWS(제안사_투자현황),1)="회수료")*1, OFFSET(제안사_투자현황,0,11,ROWS(제안사_투자현황),1) )    /    SUMPRODUCT( (OFFSET(제안사_투자현황,0,0,ROWS(제안사_투자현황),1)="기타 주식등 투자펀드계정")*1, OFFSET(제안사_투자현황,0,9,ROWS(제안사_투자현황),1), (OFFSET(제안사_투자현황,0,10,ROWS(제안사_투자현황),1)="회수료")*1)      )</f>
        <v>N/A</v>
      </c>
    </row>
    <row r="12" spans="5:78">
      <c r="AK12" s="142"/>
      <c r="AL12" s="142"/>
      <c r="AM12" s="142"/>
      <c r="AN12" s="142"/>
      <c r="AO12" s="142"/>
      <c r="AP12" s="142"/>
      <c r="AQ12" s="142"/>
      <c r="AR12" s="142"/>
      <c r="AS12" s="142"/>
      <c r="AT12" s="142"/>
      <c r="AU12" s="142"/>
      <c r="AV12" s="142"/>
      <c r="AW12" s="142"/>
      <c r="AX12" s="142"/>
      <c r="AY12" s="142"/>
      <c r="AZ12" s="142"/>
      <c r="BA12" s="142"/>
      <c r="BB12" s="142"/>
      <c r="BC12" s="142"/>
      <c r="BD12" s="142"/>
      <c r="BE12" s="142"/>
      <c r="BF12" s="142"/>
      <c r="BG12" s="142"/>
      <c r="BH12" s="142"/>
      <c r="BI12" s="142"/>
      <c r="BJ12" s="142"/>
      <c r="BK12" s="142"/>
      <c r="BL12" s="142"/>
      <c r="BM12" s="142"/>
      <c r="BN12" s="142"/>
      <c r="BO12" s="142"/>
      <c r="BP12" s="142"/>
      <c r="BQ12" s="142"/>
      <c r="BR12" s="142"/>
      <c r="BS12" s="142"/>
      <c r="BT12" s="142"/>
      <c r="BU12" s="142"/>
      <c r="BV12" s="142"/>
      <c r="BW12" s="142"/>
      <c r="BX12" s="142"/>
      <c r="BY12" s="142"/>
      <c r="BZ12" s="142"/>
    </row>
  </sheetData>
  <mergeCells count="11">
    <mergeCell ref="AK4:AS4"/>
    <mergeCell ref="BS4:BZ4"/>
    <mergeCell ref="AT4:BB4"/>
    <mergeCell ref="BC4:BJ4"/>
    <mergeCell ref="BK4:BR4"/>
    <mergeCell ref="E4:L4"/>
    <mergeCell ref="Q4:S4"/>
    <mergeCell ref="T4:V4"/>
    <mergeCell ref="AD4:AJ4"/>
    <mergeCell ref="W4:AC4"/>
    <mergeCell ref="M4:P4"/>
  </mergeCells>
  <phoneticPr fontId="1" type="noConversion"/>
  <pageMargins left="0.7" right="0.7" top="0.75" bottom="0.75" header="0.3" footer="0.3"/>
  <pageSetup paperSize="9" orientation="portrait" horizontalDpi="4294967295" verticalDpi="4294967295" r:id="rId1"/>
  <legacyDrawing r:id="rId2"/>
  <extLst>
    <ext xmlns:x14="http://schemas.microsoft.com/office/spreadsheetml/2009/9/main" uri="{CCE6A557-97BC-4b89-ADB6-D9C93CAAB3DF}">
      <x14:dataValidations xmlns:xm="http://schemas.microsoft.com/office/excel/2006/main" count="2">
        <x14:dataValidation type="list" allowBlank="1" showInputMessage="1" showErrorMessage="1">
          <x14:formula1>
            <xm:f>'열제목별 목록값'!$C$40:$C$49</xm:f>
          </x14:formula1>
          <xm:sqref>I11</xm:sqref>
        </x14:dataValidation>
        <x14:dataValidation type="list" allowBlank="1" showInputMessage="1" showErrorMessage="1">
          <x14:formula1>
            <xm:f>'열제목별 목록값'!$C$63:$C$64</xm:f>
          </x14:formula1>
          <xm:sqref>W11:X11 Z11:AB11 L11 K11</xm:sqref>
        </x14:dataValidation>
      </x14:dataValidations>
    </ext>
  </extLst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5"/>
  </sheetPr>
  <dimension ref="E1:S17"/>
  <sheetViews>
    <sheetView topLeftCell="E4" zoomScaleNormal="100" workbookViewId="0">
      <selection activeCell="I22" sqref="I22"/>
    </sheetView>
  </sheetViews>
  <sheetFormatPr defaultRowHeight="16.5"/>
  <cols>
    <col min="1" max="4" width="0" hidden="1" customWidth="1"/>
    <col min="5" max="19" width="17.625" customWidth="1"/>
  </cols>
  <sheetData>
    <row r="1" spans="5:19" hidden="1"/>
    <row r="2" spans="5:19" hidden="1"/>
    <row r="3" spans="5:19" hidden="1"/>
    <row r="4" spans="5:19">
      <c r="E4" s="4" t="s">
        <v>40</v>
      </c>
      <c r="F4" s="4" t="s">
        <v>41</v>
      </c>
      <c r="G4" s="4" t="s">
        <v>42</v>
      </c>
      <c r="H4" s="4" t="s">
        <v>43</v>
      </c>
      <c r="I4" s="4" t="s">
        <v>44</v>
      </c>
      <c r="J4" s="4" t="s">
        <v>45</v>
      </c>
      <c r="K4" s="81" t="s">
        <v>46</v>
      </c>
      <c r="L4" s="20" t="s">
        <v>47</v>
      </c>
      <c r="M4" s="4" t="s">
        <v>48</v>
      </c>
      <c r="N4" s="4" t="s">
        <v>49</v>
      </c>
      <c r="O4" s="4" t="s">
        <v>50</v>
      </c>
      <c r="P4" s="4" t="s">
        <v>51</v>
      </c>
      <c r="Q4" s="20" t="s">
        <v>52</v>
      </c>
      <c r="R4" s="4" t="s">
        <v>53</v>
      </c>
      <c r="S4" s="4" t="s">
        <v>54</v>
      </c>
    </row>
    <row r="5" spans="5:19" hidden="1">
      <c r="E5" s="21"/>
      <c r="F5" s="21"/>
      <c r="G5" s="21"/>
      <c r="H5" s="21"/>
      <c r="I5" s="21"/>
      <c r="J5" s="21"/>
      <c r="K5" s="21"/>
      <c r="L5" s="21"/>
      <c r="M5" s="21"/>
      <c r="N5" s="21"/>
      <c r="O5" s="21"/>
      <c r="P5" s="21"/>
      <c r="Q5" s="21"/>
      <c r="R5" s="21"/>
      <c r="S5" s="21"/>
    </row>
    <row r="6" spans="5:19" hidden="1">
      <c r="E6" s="21"/>
      <c r="F6" s="21"/>
      <c r="G6" s="21"/>
      <c r="H6" s="21"/>
      <c r="I6" s="21"/>
      <c r="J6" s="21"/>
      <c r="K6" s="21"/>
      <c r="L6" s="21"/>
      <c r="M6" s="21"/>
      <c r="N6" s="21"/>
      <c r="O6" s="21"/>
      <c r="P6" s="21"/>
      <c r="Q6" s="21"/>
      <c r="R6" s="21"/>
      <c r="S6" s="21"/>
    </row>
    <row r="7" spans="5:19" hidden="1">
      <c r="E7" s="21"/>
      <c r="F7" s="21"/>
      <c r="G7" s="21"/>
      <c r="H7" s="21"/>
      <c r="I7" s="21"/>
      <c r="J7" s="21"/>
      <c r="K7" s="21"/>
      <c r="L7" s="21"/>
      <c r="M7" s="21"/>
      <c r="N7" s="21"/>
      <c r="O7" s="21"/>
      <c r="P7" s="21"/>
      <c r="Q7" s="21"/>
      <c r="R7" s="21"/>
      <c r="S7" s="21"/>
    </row>
    <row r="8" spans="5:19" hidden="1">
      <c r="E8" s="21"/>
      <c r="F8" s="21"/>
      <c r="G8" s="21"/>
      <c r="H8" s="21"/>
      <c r="I8" s="21"/>
      <c r="J8" s="21"/>
      <c r="K8" s="21"/>
      <c r="L8" s="21"/>
      <c r="M8" s="21"/>
      <c r="N8" s="21"/>
      <c r="O8" s="21"/>
      <c r="P8" s="21"/>
      <c r="Q8" s="21"/>
      <c r="R8" s="21"/>
      <c r="S8" s="21"/>
    </row>
    <row r="9" spans="5:19" hidden="1">
      <c r="E9" s="21"/>
      <c r="F9" s="21"/>
      <c r="G9" s="21"/>
      <c r="H9" s="21"/>
      <c r="I9" s="21"/>
      <c r="J9" s="21"/>
      <c r="K9" s="21"/>
      <c r="L9" s="21"/>
      <c r="M9" s="21"/>
      <c r="N9" s="21"/>
      <c r="O9" s="21"/>
      <c r="P9" s="21"/>
      <c r="Q9" s="21"/>
      <c r="R9" s="21"/>
      <c r="S9" s="21"/>
    </row>
    <row r="10" spans="5:19" hidden="1">
      <c r="E10" s="21"/>
      <c r="F10" s="21"/>
      <c r="G10" s="21"/>
      <c r="H10" s="21"/>
      <c r="I10" s="21"/>
      <c r="J10" s="21"/>
      <c r="K10" s="21"/>
      <c r="L10" s="21"/>
      <c r="M10" s="21"/>
      <c r="N10" s="21"/>
      <c r="O10" s="21"/>
      <c r="P10" s="21"/>
      <c r="Q10" s="21"/>
      <c r="R10" s="21"/>
      <c r="S10" s="21"/>
    </row>
    <row r="11" spans="5:19">
      <c r="E11" s="477">
        <v>46022</v>
      </c>
      <c r="F11" s="23"/>
      <c r="G11" s="23"/>
      <c r="H11" s="23"/>
      <c r="I11" s="23"/>
      <c r="J11" s="23"/>
      <c r="K11" s="23"/>
      <c r="L11" s="23"/>
      <c r="M11" s="23"/>
      <c r="N11" s="24"/>
      <c r="O11" s="25" t="e">
        <f t="shared" ref="O11:P11" si="0">G11/I11</f>
        <v>#DIV/0!</v>
      </c>
      <c r="P11" s="25" t="e">
        <f t="shared" si="0"/>
        <v>#DIV/0!</v>
      </c>
      <c r="Q11" s="25" t="e">
        <f>J11/K11</f>
        <v>#DIV/0!</v>
      </c>
      <c r="R11" s="25" t="e">
        <f>L11/M11</f>
        <v>#DIV/0!</v>
      </c>
      <c r="S11" s="25" t="e">
        <f>N11/J11</f>
        <v>#DIV/0!</v>
      </c>
    </row>
    <row r="12" spans="5:19">
      <c r="E12" s="477">
        <v>45657</v>
      </c>
      <c r="F12" s="23"/>
      <c r="G12" s="23"/>
      <c r="H12" s="23"/>
      <c r="I12" s="23"/>
      <c r="J12" s="23"/>
      <c r="K12" s="23"/>
      <c r="L12" s="23"/>
      <c r="M12" s="23"/>
      <c r="N12" s="24"/>
      <c r="O12" s="25" t="e">
        <f t="shared" ref="O12:O14" si="1">G12/I12</f>
        <v>#DIV/0!</v>
      </c>
      <c r="P12" s="25" t="e">
        <f t="shared" ref="P12:P14" si="2">H12/J12</f>
        <v>#DIV/0!</v>
      </c>
      <c r="Q12" s="25" t="e">
        <f t="shared" ref="Q12:Q14" si="3">J12/K12</f>
        <v>#DIV/0!</v>
      </c>
      <c r="R12" s="25" t="e">
        <f t="shared" ref="R12:R14" si="4">L12/M12</f>
        <v>#DIV/0!</v>
      </c>
      <c r="S12" s="25" t="e">
        <f t="shared" ref="S12:S14" si="5">N12/J12</f>
        <v>#DIV/0!</v>
      </c>
    </row>
    <row r="13" spans="5:19">
      <c r="E13" s="477">
        <v>45291</v>
      </c>
      <c r="F13" s="23"/>
      <c r="G13" s="23"/>
      <c r="H13" s="23"/>
      <c r="I13" s="23"/>
      <c r="J13" s="23"/>
      <c r="K13" s="23"/>
      <c r="L13" s="23"/>
      <c r="M13" s="23"/>
      <c r="N13" s="24"/>
      <c r="O13" s="25" t="e">
        <f t="shared" si="1"/>
        <v>#DIV/0!</v>
      </c>
      <c r="P13" s="25" t="e">
        <f t="shared" si="2"/>
        <v>#DIV/0!</v>
      </c>
      <c r="Q13" s="25" t="e">
        <f t="shared" si="3"/>
        <v>#DIV/0!</v>
      </c>
      <c r="R13" s="25" t="e">
        <f t="shared" si="4"/>
        <v>#DIV/0!</v>
      </c>
      <c r="S13" s="25" t="e">
        <f t="shared" si="5"/>
        <v>#DIV/0!</v>
      </c>
    </row>
    <row r="14" spans="5:19">
      <c r="E14" s="477">
        <v>44926</v>
      </c>
      <c r="F14" s="23"/>
      <c r="G14" s="23"/>
      <c r="H14" s="23"/>
      <c r="I14" s="23"/>
      <c r="J14" s="23"/>
      <c r="K14" s="23"/>
      <c r="L14" s="23"/>
      <c r="M14" s="23"/>
      <c r="N14" s="24"/>
      <c r="O14" s="25" t="e">
        <f t="shared" si="1"/>
        <v>#DIV/0!</v>
      </c>
      <c r="P14" s="25" t="e">
        <f t="shared" si="2"/>
        <v>#DIV/0!</v>
      </c>
      <c r="Q14" s="25" t="e">
        <f t="shared" si="3"/>
        <v>#DIV/0!</v>
      </c>
      <c r="R14" s="25" t="e">
        <f t="shared" si="4"/>
        <v>#DIV/0!</v>
      </c>
      <c r="S14" s="25" t="e">
        <f t="shared" si="5"/>
        <v>#DIV/0!</v>
      </c>
    </row>
    <row r="15" spans="5:19">
      <c r="E15" s="477">
        <v>44561</v>
      </c>
      <c r="F15" s="3"/>
      <c r="G15" s="3"/>
      <c r="H15" s="3"/>
      <c r="I15" s="3"/>
      <c r="J15" s="3"/>
      <c r="K15" s="3"/>
      <c r="L15" s="3"/>
      <c r="M15" s="3"/>
      <c r="N15" s="3"/>
      <c r="O15" s="25" t="e">
        <f>G15/I15</f>
        <v>#DIV/0!</v>
      </c>
      <c r="P15" s="25" t="e">
        <f t="shared" ref="P15" si="6">H15/J15</f>
        <v>#DIV/0!</v>
      </c>
      <c r="Q15" s="25" t="e">
        <f t="shared" ref="Q15" si="7">J15/K15</f>
        <v>#DIV/0!</v>
      </c>
      <c r="R15" s="25" t="e">
        <f t="shared" ref="R15" si="8">L15/M15</f>
        <v>#DIV/0!</v>
      </c>
      <c r="S15" s="25" t="e">
        <f t="shared" ref="S15" si="9">N15/J15</f>
        <v>#DIV/0!</v>
      </c>
    </row>
    <row r="16" spans="5:19">
      <c r="E16" s="126"/>
    </row>
    <row r="17" spans="5:5">
      <c r="E17" s="126"/>
    </row>
  </sheetData>
  <phoneticPr fontId="1" type="noConversion"/>
  <dataValidations count="2">
    <dataValidation allowBlank="1" showInputMessage="1" showErrorMessage="1" error="연도별 결산일자 기입" sqref="E4:S10"/>
    <dataValidation type="date" allowBlank="1" showInputMessage="1" showErrorMessage="1" error="결산 연월일을 입력" sqref="E11:E15">
      <formula1>36526</formula1>
      <formula2>2958465</formula2>
    </dataValidation>
  </dataValidations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5"/>
  </sheetPr>
  <dimension ref="E1:J18"/>
  <sheetViews>
    <sheetView topLeftCell="E4" zoomScaleNormal="100" workbookViewId="0">
      <selection activeCell="J27" sqref="I27:J28"/>
    </sheetView>
  </sheetViews>
  <sheetFormatPr defaultRowHeight="16.5"/>
  <cols>
    <col min="1" max="4" width="0" hidden="1" customWidth="1"/>
    <col min="5" max="6" width="17.625" customWidth="1"/>
    <col min="7" max="7" width="10.75" customWidth="1"/>
    <col min="8" max="8" width="17.625" customWidth="1"/>
    <col min="9" max="9" width="14.25" customWidth="1"/>
    <col min="10" max="10" width="29.25" customWidth="1"/>
  </cols>
  <sheetData>
    <row r="1" spans="5:10" hidden="1"/>
    <row r="2" spans="5:10" hidden="1"/>
    <row r="3" spans="5:10" hidden="1"/>
    <row r="4" spans="5:10">
      <c r="E4" s="81" t="s">
        <v>310</v>
      </c>
      <c r="F4" s="81" t="s">
        <v>311</v>
      </c>
      <c r="G4" s="81" t="s">
        <v>312</v>
      </c>
      <c r="H4" s="81" t="s">
        <v>313</v>
      </c>
      <c r="I4" s="81" t="s">
        <v>314</v>
      </c>
      <c r="J4" s="81" t="s">
        <v>315</v>
      </c>
    </row>
    <row r="5" spans="5:10" hidden="1">
      <c r="E5" s="4"/>
      <c r="F5" s="4"/>
      <c r="G5" s="4"/>
      <c r="H5" s="4"/>
      <c r="I5" s="8"/>
      <c r="J5" s="80"/>
    </row>
    <row r="6" spans="5:10" hidden="1">
      <c r="E6" s="4"/>
      <c r="F6" s="4"/>
      <c r="G6" s="4"/>
      <c r="H6" s="4"/>
      <c r="I6" s="8"/>
      <c r="J6" s="80"/>
    </row>
    <row r="7" spans="5:10" hidden="1">
      <c r="E7" s="4"/>
      <c r="F7" s="4"/>
      <c r="G7" s="4"/>
      <c r="H7" s="4"/>
      <c r="I7" s="8"/>
      <c r="J7" s="80"/>
    </row>
    <row r="8" spans="5:10" hidden="1">
      <c r="E8" s="4"/>
      <c r="F8" s="4"/>
      <c r="G8" s="4"/>
      <c r="H8" s="4"/>
      <c r="I8" s="8"/>
      <c r="J8" s="80"/>
    </row>
    <row r="9" spans="5:10" hidden="1">
      <c r="E9" s="4"/>
      <c r="F9" s="4"/>
      <c r="G9" s="4"/>
      <c r="H9" s="4"/>
      <c r="I9" s="8"/>
      <c r="J9" s="80"/>
    </row>
    <row r="10" spans="5:10" hidden="1">
      <c r="E10" s="4"/>
      <c r="F10" s="4"/>
      <c r="G10" s="4"/>
      <c r="H10" s="4"/>
      <c r="I10" s="8"/>
      <c r="J10" s="80"/>
    </row>
    <row r="11" spans="5:10">
      <c r="E11" s="96"/>
      <c r="F11" s="139"/>
      <c r="G11" s="99" t="str">
        <f>IF(OR(ISBLANK(F11),0),"",F11/'2.1 제안사 개요'!$J$11)</f>
        <v/>
      </c>
      <c r="H11" s="98"/>
      <c r="I11" s="97"/>
      <c r="J11" s="26"/>
    </row>
    <row r="12" spans="5:10">
      <c r="E12" s="96"/>
      <c r="F12" s="139"/>
      <c r="G12" s="99" t="str">
        <f>IF(OR(ISBLANK(F12),0),"",F12/'2.1 제안사 개요'!$J$11)</f>
        <v/>
      </c>
      <c r="H12" s="98"/>
      <c r="I12" s="97"/>
      <c r="J12" s="26"/>
    </row>
    <row r="13" spans="5:10">
      <c r="E13" s="96"/>
      <c r="F13" s="139"/>
      <c r="G13" s="99" t="str">
        <f>IF(OR(ISBLANK(F13),0),"",F13/'2.1 제안사 개요'!$J$11)</f>
        <v/>
      </c>
      <c r="H13" s="98"/>
      <c r="I13" s="97"/>
      <c r="J13" s="26"/>
    </row>
    <row r="14" spans="5:10">
      <c r="E14" s="96"/>
      <c r="F14" s="139"/>
      <c r="G14" s="99" t="str">
        <f>IF(OR(ISBLANK(F14),0),"",F14/'2.1 제안사 개요'!$J$11)</f>
        <v/>
      </c>
      <c r="H14" s="98"/>
      <c r="I14" s="97"/>
      <c r="J14" s="26"/>
    </row>
    <row r="15" spans="5:10">
      <c r="E15" s="96"/>
      <c r="F15" s="139"/>
      <c r="G15" s="99" t="str">
        <f>IF(OR(ISBLANK(F15),0),"",F15/'2.1 제안사 개요'!$J$11)</f>
        <v/>
      </c>
      <c r="H15" s="98"/>
      <c r="I15" s="97"/>
      <c r="J15" s="26"/>
    </row>
    <row r="16" spans="5:10">
      <c r="E16" s="96"/>
      <c r="F16" s="139"/>
      <c r="G16" s="99" t="str">
        <f>IF(OR(ISBLANK(F16),0),"",F16/'2.1 제안사 개요'!$J$11)</f>
        <v/>
      </c>
      <c r="H16" s="98"/>
      <c r="I16" s="97"/>
      <c r="J16" s="26"/>
    </row>
    <row r="17" spans="5:10">
      <c r="E17" s="96"/>
      <c r="F17" s="139"/>
      <c r="G17" s="99" t="str">
        <f>IF(OR(ISBLANK(F17),0),"",F17/'2.1 제안사 개요'!$J$11)</f>
        <v/>
      </c>
      <c r="H17" s="98"/>
      <c r="I17" s="97"/>
      <c r="J17" s="26"/>
    </row>
    <row r="18" spans="5:10">
      <c r="E18" s="96"/>
      <c r="F18" s="139"/>
      <c r="G18" s="99" t="str">
        <f>IF(OR(ISBLANK(F18),0),"",F18/'2.1 제안사 개요'!$J$11)</f>
        <v/>
      </c>
      <c r="H18" s="98"/>
      <c r="I18" s="97"/>
      <c r="J18" s="26"/>
    </row>
  </sheetData>
  <phoneticPr fontId="1" type="noConversion"/>
  <dataValidations count="1">
    <dataValidation allowBlank="1" showInputMessage="1" showErrorMessage="1" error="연도별 결산일자 기입" sqref="E4:J10 E11:F18"/>
  </dataValidations>
  <pageMargins left="0.7" right="0.7" top="0.75" bottom="0.75" header="0.3" footer="0.3"/>
  <pageSetup paperSize="9" orientation="portrait" r:id="rId1"/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>
          <x14:formula1>
            <xm:f>'열제목별 목록값'!$C$63:$C$64</xm:f>
          </x14:formula1>
          <xm:sqref>I11:I18</xm:sqref>
        </x14:dataValidation>
      </x14:dataValidations>
    </ext>
  </extLst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5"/>
  </sheetPr>
  <dimension ref="E1:J12"/>
  <sheetViews>
    <sheetView topLeftCell="E4" zoomScaleNormal="100" workbookViewId="0">
      <selection activeCell="J21" sqref="J21:J22"/>
    </sheetView>
  </sheetViews>
  <sheetFormatPr defaultRowHeight="16.5"/>
  <cols>
    <col min="1" max="4" width="0" hidden="1" customWidth="1"/>
    <col min="5" max="5" width="12.75" customWidth="1"/>
    <col min="6" max="6" width="18.75" customWidth="1"/>
    <col min="7" max="7" width="15" customWidth="1"/>
    <col min="8" max="8" width="15.25" customWidth="1"/>
    <col min="9" max="9" width="9" customWidth="1"/>
    <col min="10" max="10" width="45.625" customWidth="1"/>
  </cols>
  <sheetData>
    <row r="1" spans="5:10" hidden="1"/>
    <row r="2" spans="5:10" hidden="1"/>
    <row r="3" spans="5:10" hidden="1"/>
    <row r="4" spans="5:10">
      <c r="E4" s="435" t="s">
        <v>302</v>
      </c>
      <c r="F4" s="436"/>
      <c r="G4" s="435" t="s">
        <v>303</v>
      </c>
      <c r="H4" s="437"/>
      <c r="I4" s="436"/>
      <c r="J4" s="438" t="s">
        <v>304</v>
      </c>
    </row>
    <row r="5" spans="5:10">
      <c r="E5" s="128" t="s">
        <v>305</v>
      </c>
      <c r="F5" s="128" t="s">
        <v>306</v>
      </c>
      <c r="G5" s="128" t="s">
        <v>307</v>
      </c>
      <c r="H5" s="128" t="s">
        <v>308</v>
      </c>
      <c r="I5" s="129" t="s">
        <v>309</v>
      </c>
      <c r="J5" s="439"/>
    </row>
    <row r="6" spans="5:10" ht="16.5" hidden="1" customHeight="1">
      <c r="J6" s="3"/>
    </row>
    <row r="7" spans="5:10" ht="16.5" hidden="1" customHeight="1">
      <c r="J7" s="3"/>
    </row>
    <row r="8" spans="5:10" ht="16.5" hidden="1" customHeight="1">
      <c r="J8" s="3"/>
    </row>
    <row r="9" spans="5:10" ht="16.5" hidden="1" customHeight="1">
      <c r="J9" s="3"/>
    </row>
    <row r="10" spans="5:10" ht="16.5" hidden="1" customHeight="1">
      <c r="J10" s="3"/>
    </row>
    <row r="11" spans="5:10">
      <c r="E11" s="2"/>
      <c r="F11" s="2"/>
      <c r="G11" s="27"/>
      <c r="H11" s="184"/>
      <c r="I11" s="76" t="str">
        <f>IF(ISBLANK(G11),"",DATEDIF(G11,H11,"d")/365)</f>
        <v/>
      </c>
      <c r="J11" s="100"/>
    </row>
    <row r="12" spans="5:10">
      <c r="E12" s="2"/>
      <c r="F12" s="2"/>
      <c r="G12" s="238"/>
      <c r="H12" s="27"/>
      <c r="I12" s="76" t="str">
        <f>IF(ISBLANK(G12),"",DATEDIF(G12,H12,"d")/365)</f>
        <v/>
      </c>
      <c r="J12" s="100"/>
    </row>
  </sheetData>
  <mergeCells count="3">
    <mergeCell ref="E4:F4"/>
    <mergeCell ref="G4:I4"/>
    <mergeCell ref="J4:J5"/>
  </mergeCells>
  <phoneticPr fontId="1" type="noConversion"/>
  <pageMargins left="0.7" right="0.7" top="0.75" bottom="0.75" header="0.3" footer="0.3"/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>
          <x14:formula1>
            <xm:f>'열제목별 목록값'!$C$60:$C$62</xm:f>
          </x14:formula1>
          <xm:sqref>E11:E12</xm:sqref>
        </x14:dataValidation>
      </x14:dataValidations>
    </ext>
  </extLst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5"/>
  </sheetPr>
  <dimension ref="E1:CC16"/>
  <sheetViews>
    <sheetView topLeftCell="E4" zoomScale="70" zoomScaleNormal="70" workbookViewId="0">
      <selection activeCell="U36" sqref="U36"/>
    </sheetView>
  </sheetViews>
  <sheetFormatPr defaultColWidth="9" defaultRowHeight="13.5"/>
  <cols>
    <col min="1" max="4" width="0" style="1" hidden="1" customWidth="1"/>
    <col min="5" max="5" width="17.625" style="1" customWidth="1"/>
    <col min="6" max="6" width="8.625" style="1" customWidth="1"/>
    <col min="7" max="7" width="8.75" style="1" customWidth="1"/>
    <col min="8" max="8" width="7.75" style="1" customWidth="1"/>
    <col min="9" max="9" width="14.625" style="1" customWidth="1"/>
    <col min="10" max="10" width="8.625" style="1" customWidth="1"/>
    <col min="11" max="11" width="12.5" style="1" customWidth="1"/>
    <col min="12" max="12" width="11" style="1" customWidth="1"/>
    <col min="13" max="13" width="10.625" style="1" customWidth="1"/>
    <col min="14" max="14" width="12.375" style="1" customWidth="1"/>
    <col min="15" max="16" width="7.125" style="1" customWidth="1"/>
    <col min="17" max="19" width="10.625" style="1" customWidth="1"/>
    <col min="20" max="20" width="4.625" style="1" customWidth="1"/>
    <col min="21" max="21" width="5.625" style="1" customWidth="1"/>
    <col min="22" max="22" width="13.5" style="1" customWidth="1"/>
    <col min="23" max="23" width="14.25" style="1" customWidth="1"/>
    <col min="24" max="25" width="7.125" style="1" customWidth="1"/>
    <col min="26" max="26" width="4.125" style="1" customWidth="1"/>
    <col min="27" max="30" width="7.125" style="1" customWidth="1"/>
    <col min="31" max="37" width="7.625" style="1" customWidth="1"/>
    <col min="38" max="38" width="7.125" style="1" customWidth="1"/>
    <col min="39" max="40" width="7.625" style="1" customWidth="1"/>
    <col min="41" max="42" width="10.625" style="1" customWidth="1"/>
    <col min="43" max="43" width="5" style="1" customWidth="1"/>
    <col min="44" max="44" width="7.625" style="1" customWidth="1"/>
    <col min="45" max="46" width="10.625" style="1" customWidth="1"/>
    <col min="47" max="47" width="4.5" style="1" customWidth="1"/>
    <col min="48" max="48" width="7.625" style="1" customWidth="1"/>
    <col min="49" max="50" width="10.625" style="1" customWidth="1"/>
    <col min="51" max="51" width="4.125" style="1" customWidth="1"/>
    <col min="52" max="52" width="7.625" style="1" customWidth="1"/>
    <col min="53" max="53" width="6.625" style="1" customWidth="1"/>
    <col min="54" max="55" width="10.625" style="1" customWidth="1"/>
    <col min="56" max="56" width="4.625" style="1" customWidth="1"/>
    <col min="57" max="57" width="6.625" style="1" customWidth="1"/>
    <col min="58" max="59" width="10.625" style="1" customWidth="1"/>
    <col min="60" max="60" width="4.625" style="1" customWidth="1"/>
    <col min="61" max="61" width="6.625" style="1" customWidth="1"/>
    <col min="62" max="63" width="10.625" style="1" customWidth="1"/>
    <col min="64" max="66" width="4.625" style="1" customWidth="1"/>
    <col min="67" max="67" width="10.125" style="1" customWidth="1"/>
    <col min="68" max="68" width="7.125" style="1" customWidth="1"/>
    <col min="69" max="69" width="7.625" style="1" customWidth="1"/>
    <col min="70" max="70" width="10.125" style="1" customWidth="1"/>
    <col min="71" max="71" width="7.125" style="1" customWidth="1"/>
    <col min="72" max="72" width="7.625" style="1" customWidth="1"/>
    <col min="73" max="73" width="10.125" style="1" customWidth="1"/>
    <col min="74" max="74" width="7.125" style="1" customWidth="1"/>
    <col min="75" max="75" width="7.625" style="1" customWidth="1"/>
    <col min="76" max="76" width="10.125" style="1" customWidth="1"/>
    <col min="77" max="77" width="7.125" style="1" customWidth="1"/>
    <col min="78" max="78" width="10.125" style="1" customWidth="1"/>
    <col min="79" max="79" width="7.125" style="1" customWidth="1"/>
    <col min="80" max="80" width="10.125" style="1" customWidth="1"/>
    <col min="81" max="81" width="7.125" style="1" customWidth="1"/>
    <col min="82" max="91" width="9" style="1"/>
    <col min="92" max="92" width="22.75" style="1" bestFit="1" customWidth="1"/>
    <col min="93" max="16384" width="9" style="1"/>
  </cols>
  <sheetData>
    <row r="1" spans="5:81" ht="17.25" hidden="1" customHeight="1"/>
    <row r="2" spans="5:81" ht="17.25" hidden="1" customHeight="1"/>
    <row r="3" spans="5:81" ht="15.75" hidden="1" customHeight="1"/>
    <row r="4" spans="5:81" ht="24" customHeight="1">
      <c r="E4" s="440" t="s">
        <v>254</v>
      </c>
      <c r="F4" s="440"/>
      <c r="G4" s="440"/>
      <c r="H4" s="440" t="s">
        <v>255</v>
      </c>
      <c r="I4" s="440"/>
      <c r="J4" s="440"/>
      <c r="K4" s="440"/>
      <c r="L4" s="440"/>
      <c r="M4" s="440"/>
      <c r="N4" s="440"/>
      <c r="O4" s="441" t="s">
        <v>256</v>
      </c>
      <c r="P4" s="443"/>
      <c r="Q4" s="441" t="s">
        <v>257</v>
      </c>
      <c r="R4" s="442"/>
      <c r="S4" s="442"/>
      <c r="T4" s="443"/>
      <c r="U4" s="441" t="s">
        <v>258</v>
      </c>
      <c r="V4" s="442"/>
      <c r="W4" s="443"/>
      <c r="X4" s="441" t="s">
        <v>259</v>
      </c>
      <c r="Y4" s="443"/>
      <c r="Z4" s="441" t="s">
        <v>260</v>
      </c>
      <c r="AA4" s="442"/>
      <c r="AB4" s="443"/>
      <c r="AC4" s="441" t="s">
        <v>261</v>
      </c>
      <c r="AD4" s="443"/>
      <c r="AE4" s="444" t="s">
        <v>262</v>
      </c>
      <c r="AF4" s="445"/>
      <c r="AG4" s="445"/>
      <c r="AH4" s="445"/>
      <c r="AI4" s="446"/>
      <c r="AJ4" s="447" t="s">
        <v>263</v>
      </c>
      <c r="AK4" s="447" t="s">
        <v>264</v>
      </c>
      <c r="AL4" s="424" t="s">
        <v>265</v>
      </c>
      <c r="AM4" s="447" t="s">
        <v>266</v>
      </c>
      <c r="AN4" s="426" t="s">
        <v>267</v>
      </c>
      <c r="AO4" s="427"/>
      <c r="AP4" s="427"/>
      <c r="AQ4" s="428"/>
      <c r="AR4" s="426" t="s">
        <v>268</v>
      </c>
      <c r="AS4" s="427"/>
      <c r="AT4" s="427"/>
      <c r="AU4" s="428"/>
      <c r="AV4" s="426" t="s">
        <v>269</v>
      </c>
      <c r="AW4" s="427"/>
      <c r="AX4" s="427"/>
      <c r="AY4" s="428"/>
      <c r="AZ4" s="424" t="s">
        <v>270</v>
      </c>
      <c r="BA4" s="426" t="s">
        <v>271</v>
      </c>
      <c r="BB4" s="427"/>
      <c r="BC4" s="427"/>
      <c r="BD4" s="428"/>
      <c r="BE4" s="426" t="s">
        <v>272</v>
      </c>
      <c r="BF4" s="427"/>
      <c r="BG4" s="427"/>
      <c r="BH4" s="428"/>
      <c r="BI4" s="426" t="s">
        <v>273</v>
      </c>
      <c r="BJ4" s="427"/>
      <c r="BK4" s="427"/>
      <c r="BL4" s="428"/>
      <c r="BM4" s="424" t="s">
        <v>274</v>
      </c>
      <c r="BN4" s="424" t="s">
        <v>275</v>
      </c>
      <c r="BO4" s="426" t="s">
        <v>276</v>
      </c>
      <c r="BP4" s="427"/>
      <c r="BQ4" s="428"/>
      <c r="BR4" s="426" t="s">
        <v>277</v>
      </c>
      <c r="BS4" s="427"/>
      <c r="BT4" s="428"/>
      <c r="BU4" s="426" t="s">
        <v>278</v>
      </c>
      <c r="BV4" s="427"/>
      <c r="BW4" s="428"/>
      <c r="BX4" s="426" t="s">
        <v>279</v>
      </c>
      <c r="BY4" s="428"/>
      <c r="BZ4" s="426" t="s">
        <v>280</v>
      </c>
      <c r="CA4" s="428"/>
      <c r="CB4" s="449" t="s">
        <v>281</v>
      </c>
      <c r="CC4" s="449"/>
    </row>
    <row r="5" spans="5:81" ht="54">
      <c r="E5" s="131" t="s">
        <v>111</v>
      </c>
      <c r="F5" s="173" t="s">
        <v>427</v>
      </c>
      <c r="G5" s="118" t="s">
        <v>236</v>
      </c>
      <c r="H5" s="118" t="s">
        <v>61</v>
      </c>
      <c r="I5" s="118" t="s">
        <v>282</v>
      </c>
      <c r="J5" s="118" t="s">
        <v>78</v>
      </c>
      <c r="K5" s="118" t="s">
        <v>283</v>
      </c>
      <c r="L5" s="121" t="s">
        <v>62</v>
      </c>
      <c r="M5" s="174" t="s">
        <v>284</v>
      </c>
      <c r="N5" s="228" t="s">
        <v>790</v>
      </c>
      <c r="O5" s="118" t="s">
        <v>285</v>
      </c>
      <c r="P5" s="118" t="s">
        <v>63</v>
      </c>
      <c r="Q5" s="28" t="s">
        <v>286</v>
      </c>
      <c r="R5" s="28" t="s">
        <v>64</v>
      </c>
      <c r="S5" s="28" t="s">
        <v>287</v>
      </c>
      <c r="T5" s="118" t="s">
        <v>65</v>
      </c>
      <c r="U5" s="118" t="s">
        <v>288</v>
      </c>
      <c r="V5" s="118" t="s">
        <v>56</v>
      </c>
      <c r="W5" s="118" t="s">
        <v>289</v>
      </c>
      <c r="X5" s="118" t="s">
        <v>66</v>
      </c>
      <c r="Y5" s="118" t="s">
        <v>290</v>
      </c>
      <c r="Z5" s="118" t="s">
        <v>34</v>
      </c>
      <c r="AA5" s="118" t="s">
        <v>291</v>
      </c>
      <c r="AB5" s="118" t="s">
        <v>67</v>
      </c>
      <c r="AC5" s="118" t="s">
        <v>292</v>
      </c>
      <c r="AD5" s="118" t="s">
        <v>68</v>
      </c>
      <c r="AE5" s="118" t="s">
        <v>293</v>
      </c>
      <c r="AF5" s="121" t="s">
        <v>69</v>
      </c>
      <c r="AG5" s="221" t="s">
        <v>294</v>
      </c>
      <c r="AH5" s="122" t="s">
        <v>70</v>
      </c>
      <c r="AI5" s="122" t="s">
        <v>295</v>
      </c>
      <c r="AJ5" s="448"/>
      <c r="AK5" s="448"/>
      <c r="AL5" s="425"/>
      <c r="AM5" s="448"/>
      <c r="AN5" s="29" t="s">
        <v>296</v>
      </c>
      <c r="AO5" s="30" t="s">
        <v>297</v>
      </c>
      <c r="AP5" s="30" t="s">
        <v>71</v>
      </c>
      <c r="AQ5" s="124" t="s">
        <v>298</v>
      </c>
      <c r="AR5" s="29" t="s">
        <v>296</v>
      </c>
      <c r="AS5" s="30" t="s">
        <v>297</v>
      </c>
      <c r="AT5" s="30" t="s">
        <v>71</v>
      </c>
      <c r="AU5" s="124" t="s">
        <v>298</v>
      </c>
      <c r="AV5" s="29" t="s">
        <v>296</v>
      </c>
      <c r="AW5" s="30" t="s">
        <v>297</v>
      </c>
      <c r="AX5" s="30" t="s">
        <v>71</v>
      </c>
      <c r="AY5" s="124" t="s">
        <v>298</v>
      </c>
      <c r="AZ5" s="425"/>
      <c r="BA5" s="29" t="s">
        <v>296</v>
      </c>
      <c r="BB5" s="30" t="s">
        <v>297</v>
      </c>
      <c r="BC5" s="30" t="s">
        <v>71</v>
      </c>
      <c r="BD5" s="124" t="s">
        <v>298</v>
      </c>
      <c r="BE5" s="29" t="s">
        <v>296</v>
      </c>
      <c r="BF5" s="30" t="s">
        <v>297</v>
      </c>
      <c r="BG5" s="30" t="s">
        <v>71</v>
      </c>
      <c r="BH5" s="124" t="s">
        <v>298</v>
      </c>
      <c r="BI5" s="29" t="s">
        <v>296</v>
      </c>
      <c r="BJ5" s="30" t="s">
        <v>297</v>
      </c>
      <c r="BK5" s="30" t="s">
        <v>71</v>
      </c>
      <c r="BL5" s="124" t="s">
        <v>298</v>
      </c>
      <c r="BM5" s="425"/>
      <c r="BN5" s="425"/>
      <c r="BO5" s="124" t="s">
        <v>72</v>
      </c>
      <c r="BP5" s="124" t="s">
        <v>299</v>
      </c>
      <c r="BQ5" s="124" t="s">
        <v>74</v>
      </c>
      <c r="BR5" s="124" t="s">
        <v>300</v>
      </c>
      <c r="BS5" s="124" t="s">
        <v>73</v>
      </c>
      <c r="BT5" s="124" t="s">
        <v>301</v>
      </c>
      <c r="BU5" s="124" t="s">
        <v>75</v>
      </c>
      <c r="BV5" s="124" t="s">
        <v>73</v>
      </c>
      <c r="BW5" s="124" t="s">
        <v>74</v>
      </c>
      <c r="BX5" s="124" t="s">
        <v>76</v>
      </c>
      <c r="BY5" s="124" t="s">
        <v>77</v>
      </c>
      <c r="BZ5" s="124" t="s">
        <v>76</v>
      </c>
      <c r="CA5" s="124" t="s">
        <v>77</v>
      </c>
      <c r="CB5" s="124" t="s">
        <v>76</v>
      </c>
      <c r="CC5" s="124" t="s">
        <v>77</v>
      </c>
    </row>
    <row r="6" spans="5:81">
      <c r="E6" s="169"/>
      <c r="F6" s="7"/>
      <c r="H6" s="14"/>
      <c r="I6" s="107"/>
      <c r="J6" s="5"/>
      <c r="K6" s="5"/>
      <c r="L6" s="127"/>
      <c r="M6" s="127"/>
      <c r="N6" s="75"/>
      <c r="O6" s="108"/>
      <c r="P6" s="108"/>
      <c r="Q6" s="22"/>
      <c r="R6" s="22"/>
      <c r="S6" s="22"/>
      <c r="T6" s="35" t="str">
        <f t="shared" ref="T6:T13" si="0">IF(ISBLANK(Q6),"",DATEDIF(Q6,S6,"d")/365)</f>
        <v/>
      </c>
      <c r="U6" s="36"/>
      <c r="V6" s="5"/>
      <c r="W6" s="5"/>
      <c r="X6" s="18" t="str">
        <f ca="1">IF(ISBLANK($E6), "",    IF(   ISERROR(  XIRR( OFFSET(펀드_거래,MATCH($E6,OFFSET(펀드_거래,0,0,ROWS(펀드_거래),1),0)-1,2,COUNTIF(펀드_거래,$E6),1), OFFSET(펀드_거래,MATCH($E6,OFFSET(펀드_거래,0,0,ROWS(펀드_거래),1),0)-1,3,COUNTIF(펀드_거래,$E6),1) )  ),   "N/A",   XIRR( OFFSET(펀드_거래,MATCH($E6,OFFSET(펀드_거래,0,0,ROWS(펀드_거래),1),0)-1,2,COUNTIF(펀드_거래,$E6),1), OFFSET(펀드_거래,MATCH($E6,OFFSET(펀드_거래,0,0,ROWS(펀드_거래),1),0)-1,3,COUNTIF(펀드_거래,$E6),1), IF(SUM(OFFSET(펀드_거래,MATCH($E6,OFFSET(펀드_거래,0,0,ROWS(펀드_거래),1),0)-1,2,COUNTIF(펀드_거래,$E6),1))&gt;0, 1%, -1%) )   )   )</f>
        <v/>
      </c>
      <c r="Y6" s="25" t="str">
        <f>IF( ISBLANK($F6), "", IF(ISNUMBER(P6), (AD6+AE6+AF6+AJ6-AK6)/P6, "N/A")  )</f>
        <v/>
      </c>
      <c r="Z6" s="133" t="str">
        <f t="shared" ref="Z6:Z16" ca="1" si="1">IF( ISBLANK($E6), "", SUMPRODUCT( (OFFSET(제안사_투자현황,0,1,ROWS(제안사_투자현황),1)=$E6)*1, ISTEXT(OFFSET(제안사_투자현황,0,4,ROWS(제안사_투자현황),1))*1 ) )</f>
        <v/>
      </c>
      <c r="AA6" s="19" t="str">
        <f t="shared" ref="AA6:AA16" ca="1" si="2">IF( ISBLANK($E6), "", SUMPRODUCT( (OFFSET(제안사_투자현황,0,1,ROWS(제안사_투자현황),1)=$E6)*1, OFFSET(제안사_투자현황,0,9,ROWS(제안사_투자현황),1)) )</f>
        <v/>
      </c>
      <c r="AB6" s="19" t="str">
        <f t="shared" ref="AB6:AB16" ca="1" si="3">IF( ISBLANK($E6), "", SUMPRODUCT( (OFFSET(제안사_투자현황,0,1,ROWS(제안사_투자현황),1)=$E6)*1, OFFSET(제안사_투자현황,0,14,ROWS(제안사_투자현황),1)) )</f>
        <v/>
      </c>
      <c r="AC6" s="19" t="str">
        <f t="shared" ref="AC6:AC16" ca="1" si="4">IF( ISBLANK($E6), "", SUMPRODUCT( (OFFSET(제안사_투자현황,0,1,ROWS(제안사_투자현황),1)=$E6)*1, OFFSET(제안사_투자현황,0,21,ROWS(제안사_투자현황),1)) )</f>
        <v/>
      </c>
      <c r="AD6" s="19" t="str">
        <f t="shared" ref="AD6:AD16" ca="1" si="5">IF( ISBLANK($E6), "", SUMPRODUCT( (OFFSET(제안사_투자현황,0,1,ROWS(제안사_투자현황),1)=$E6)*1, OFFSET(제안사_투자현황,0,22,ROWS(제안사_투자현황),1)) )</f>
        <v/>
      </c>
      <c r="AE6" s="19" t="str">
        <f t="shared" ref="AE6:AE16" ca="1" si="6">IF(   ISBLANK($E6),  "",   SUMPRODUCT( (OFFSET(펀드_거래,0,0,ROWS(펀드_거래),1)=$E6)*1, (OFFSET(펀드_거래,0,1,ROWS(펀드_거래),1)="현금분배")*1, OFFSET(펀드_거래,0,2,ROWS(펀드_거래),1)/1000000 )  +  SUMPRODUCT( (OFFSET(펀드_거래,0,0,ROWS(펀드_거래),1)=$F6)*1, (OFFSET(펀드_거래,0,1,ROWS(펀드_거래),1)="현물분배")*1, OFFSET(펀드_거래,0,2,ROWS(펀드_거래),1)/1000000 )  )</f>
        <v/>
      </c>
      <c r="AF6" s="135" t="str">
        <f t="shared" ref="AF6:AF16" ca="1" si="7">IF( ISBLANK($E6), "", SUMPRODUCT( (OFFSET(펀드_거래,0,0,ROWS(펀드_거래),1)=$E6)*1, (OFFSET(펀드_거래,0,1,ROWS(펀드_거래),1)="성과보수")*1, OFFSET(펀드_거래,0,2,ROWS(펀드_거래),1)/1000000) )</f>
        <v/>
      </c>
      <c r="AG6" s="223"/>
      <c r="AH6" s="110"/>
      <c r="AI6" s="110"/>
      <c r="AJ6" s="109"/>
      <c r="AK6" s="109"/>
      <c r="AL6" s="137" t="str">
        <f t="shared" ref="AL6:AL13" ca="1" si="8">IF( ISERROR(AD6+AJ6-AK6), "", AD6+AJ6-AK6 )</f>
        <v/>
      </c>
      <c r="AM6" s="112"/>
      <c r="AN6" s="164"/>
      <c r="AO6" s="136"/>
      <c r="AP6" s="136"/>
      <c r="AQ6" s="57"/>
      <c r="AR6" s="164"/>
      <c r="AS6" s="136"/>
      <c r="AT6" s="136"/>
      <c r="AU6" s="57"/>
      <c r="AV6" s="164"/>
      <c r="AW6" s="136"/>
      <c r="AX6" s="136"/>
      <c r="AY6" s="37"/>
      <c r="AZ6" s="101"/>
      <c r="BA6" s="38"/>
      <c r="BB6" s="22"/>
      <c r="BC6" s="22"/>
      <c r="BD6" s="37"/>
      <c r="BE6" s="38"/>
      <c r="BF6" s="22"/>
      <c r="BG6" s="22"/>
      <c r="BH6" s="37"/>
      <c r="BI6" s="38"/>
      <c r="BJ6" s="22"/>
      <c r="BK6" s="22"/>
      <c r="BL6" s="37"/>
      <c r="BM6" s="88" t="str">
        <f ca="1">IF(ISBLANK($E6),"",SUMPRODUCT((OFFSET(핵심운용인력_변경내역,0,0,ROWS(핵심운용인력_변경내역),1)=$E6)*1,(OFFSET(핵심운용인력_변경내역,0,1,ROWS(핵심운용인력_변경내역),1)="유출")*1))</f>
        <v/>
      </c>
      <c r="BN6" s="37"/>
      <c r="BO6" s="13"/>
      <c r="BP6" s="138"/>
      <c r="BQ6" s="6"/>
      <c r="BR6" s="102"/>
      <c r="BS6" s="138"/>
      <c r="BT6" s="6"/>
      <c r="BU6" s="102"/>
      <c r="BV6" s="138"/>
      <c r="BW6" s="6"/>
      <c r="BX6" s="103"/>
      <c r="BY6" s="138"/>
      <c r="BZ6" s="103"/>
      <c r="CA6" s="138"/>
      <c r="CB6" s="103"/>
      <c r="CC6" s="138"/>
    </row>
    <row r="7" spans="5:81">
      <c r="E7" s="169"/>
      <c r="F7" s="7"/>
      <c r="G7" s="14"/>
      <c r="H7" s="7"/>
      <c r="I7" s="107"/>
      <c r="J7" s="5"/>
      <c r="K7" s="5"/>
      <c r="L7" s="127"/>
      <c r="M7" s="127"/>
      <c r="N7" s="75"/>
      <c r="O7" s="108"/>
      <c r="P7" s="108"/>
      <c r="Q7" s="22"/>
      <c r="R7" s="22"/>
      <c r="S7" s="22"/>
      <c r="T7" s="35" t="str">
        <f t="shared" ref="T7:T9" si="9">IF(ISBLANK(Q7),"",DATEDIF(Q7,S7,"d")/365)</f>
        <v/>
      </c>
      <c r="U7" s="36"/>
      <c r="V7" s="5"/>
      <c r="W7" s="5"/>
      <c r="X7" s="18" t="str">
        <f t="shared" ref="X7:X16" ca="1" si="10">IF(ISBLANK($E7), "",    IF(   ISERROR(  XIRR( OFFSET(펀드_거래,MATCH($E7,OFFSET(펀드_거래,0,0,ROWS(펀드_거래),1),0)-1,2,COUNTIF(펀드_거래,$E7),1), OFFSET(펀드_거래,MATCH($E7,OFFSET(펀드_거래,0,0,ROWS(펀드_거래),1),0)-1,3,COUNTIF(펀드_거래,$E7),1) )  ),   "N/A",   XIRR( OFFSET(펀드_거래,MATCH($E7,OFFSET(펀드_거래,0,0,ROWS(펀드_거래),1),0)-1,2,COUNTIF(펀드_거래,$E7),1), OFFSET(펀드_거래,MATCH($E7,OFFSET(펀드_거래,0,0,ROWS(펀드_거래),1),0)-1,3,COUNTIF(펀드_거래,$E7),1), IF(SUM(OFFSET(펀드_거래,MATCH($E7,OFFSET(펀드_거래,0,0,ROWS(펀드_거래),1),0)-1,2,COUNTIF(펀드_거래,$E7),1))&gt;0, 1%, -1%) )   )   )</f>
        <v/>
      </c>
      <c r="Y7" s="25" t="str">
        <f t="shared" ref="Y7:Y16" si="11">IF( ISBLANK($F7), "", IF(ISNUMBER(P7), (AD7+AE7+AF7+AJ7-AK7)/P7, "N/A")  )</f>
        <v/>
      </c>
      <c r="Z7" s="133" t="str">
        <f t="shared" ca="1" si="1"/>
        <v/>
      </c>
      <c r="AA7" s="19" t="str">
        <f t="shared" ca="1" si="2"/>
        <v/>
      </c>
      <c r="AB7" s="19" t="str">
        <f t="shared" ca="1" si="3"/>
        <v/>
      </c>
      <c r="AC7" s="19" t="str">
        <f t="shared" ca="1" si="4"/>
        <v/>
      </c>
      <c r="AD7" s="19" t="str">
        <f t="shared" ca="1" si="5"/>
        <v/>
      </c>
      <c r="AE7" s="19" t="str">
        <f t="shared" ca="1" si="6"/>
        <v/>
      </c>
      <c r="AF7" s="135" t="str">
        <f t="shared" ca="1" si="7"/>
        <v/>
      </c>
      <c r="AG7" s="223"/>
      <c r="AH7" s="110"/>
      <c r="AI7" s="110"/>
      <c r="AJ7" s="109"/>
      <c r="AK7" s="109"/>
      <c r="AL7" s="137" t="str">
        <f t="shared" ref="AL7:AL9" ca="1" si="12">IF( ISERROR(AD7+AJ7-AK7), "", AD7+AJ7-AK7 )</f>
        <v/>
      </c>
      <c r="AM7" s="112"/>
      <c r="AN7" s="164"/>
      <c r="AO7" s="136"/>
      <c r="AP7" s="136"/>
      <c r="AQ7" s="57"/>
      <c r="AR7" s="164"/>
      <c r="AS7" s="136"/>
      <c r="AT7" s="136"/>
      <c r="AU7" s="57"/>
      <c r="AV7" s="164"/>
      <c r="AW7" s="136"/>
      <c r="AX7" s="136"/>
      <c r="AY7" s="37"/>
      <c r="AZ7" s="101"/>
      <c r="BA7" s="38"/>
      <c r="BB7" s="22"/>
      <c r="BC7" s="22"/>
      <c r="BD7" s="37"/>
      <c r="BE7" s="38"/>
      <c r="BF7" s="22"/>
      <c r="BG7" s="22"/>
      <c r="BH7" s="37"/>
      <c r="BI7" s="38"/>
      <c r="BJ7" s="22"/>
      <c r="BK7" s="22"/>
      <c r="BL7" s="37"/>
      <c r="BM7" s="88" t="str">
        <f t="shared" ref="BM7:BM16" ca="1" si="13">IF(ISBLANK($E7),"",SUMPRODUCT((OFFSET(핵심운용인력_변경내역,0,0,ROWS(핵심운용인력_변경내역),1)=$E7)*1,(OFFSET(핵심운용인력_변경내역,0,1,ROWS(핵심운용인력_변경내역),1)="유출")*1))</f>
        <v/>
      </c>
      <c r="BN7" s="37"/>
      <c r="BO7" s="13"/>
      <c r="BP7" s="138"/>
      <c r="BQ7" s="6"/>
      <c r="BR7" s="102"/>
      <c r="BS7" s="138"/>
      <c r="BT7" s="6"/>
      <c r="BU7" s="102"/>
      <c r="BV7" s="138"/>
      <c r="BW7" s="6"/>
      <c r="BX7" s="103"/>
      <c r="BY7" s="138"/>
      <c r="BZ7" s="103"/>
      <c r="CA7" s="138"/>
      <c r="CB7" s="103"/>
      <c r="CC7" s="138"/>
    </row>
    <row r="8" spans="5:81">
      <c r="E8" s="169"/>
      <c r="F8" s="7"/>
      <c r="G8" s="14"/>
      <c r="H8" s="7"/>
      <c r="I8" s="107"/>
      <c r="J8" s="5"/>
      <c r="K8" s="5"/>
      <c r="L8" s="127"/>
      <c r="M8" s="127"/>
      <c r="N8" s="75"/>
      <c r="O8" s="108"/>
      <c r="P8" s="108"/>
      <c r="Q8" s="22"/>
      <c r="R8" s="22"/>
      <c r="S8" s="22"/>
      <c r="T8" s="35" t="str">
        <f t="shared" si="9"/>
        <v/>
      </c>
      <c r="U8" s="36"/>
      <c r="V8" s="5"/>
      <c r="W8" s="5"/>
      <c r="X8" s="18" t="str">
        <f t="shared" ca="1" si="10"/>
        <v/>
      </c>
      <c r="Y8" s="25" t="str">
        <f t="shared" si="11"/>
        <v/>
      </c>
      <c r="Z8" s="133" t="str">
        <f t="shared" ca="1" si="1"/>
        <v/>
      </c>
      <c r="AA8" s="19" t="str">
        <f t="shared" ca="1" si="2"/>
        <v/>
      </c>
      <c r="AB8" s="19" t="str">
        <f t="shared" ca="1" si="3"/>
        <v/>
      </c>
      <c r="AC8" s="19" t="str">
        <f t="shared" ca="1" si="4"/>
        <v/>
      </c>
      <c r="AD8" s="19" t="str">
        <f t="shared" ca="1" si="5"/>
        <v/>
      </c>
      <c r="AE8" s="19" t="str">
        <f t="shared" ca="1" si="6"/>
        <v/>
      </c>
      <c r="AF8" s="135" t="str">
        <f t="shared" ca="1" si="7"/>
        <v/>
      </c>
      <c r="AG8" s="223"/>
      <c r="AH8" s="110"/>
      <c r="AI8" s="110"/>
      <c r="AJ8" s="109"/>
      <c r="AK8" s="109"/>
      <c r="AL8" s="137" t="str">
        <f t="shared" ca="1" si="12"/>
        <v/>
      </c>
      <c r="AM8" s="112"/>
      <c r="AN8" s="164"/>
      <c r="AO8" s="136"/>
      <c r="AP8" s="136"/>
      <c r="AQ8" s="57"/>
      <c r="AR8" s="164"/>
      <c r="AS8" s="136"/>
      <c r="AT8" s="136"/>
      <c r="AU8" s="57"/>
      <c r="AV8" s="164"/>
      <c r="AW8" s="136"/>
      <c r="AX8" s="136"/>
      <c r="AY8" s="37"/>
      <c r="AZ8" s="101"/>
      <c r="BA8" s="38"/>
      <c r="BB8" s="22"/>
      <c r="BC8" s="22"/>
      <c r="BD8" s="37"/>
      <c r="BE8" s="38"/>
      <c r="BF8" s="22"/>
      <c r="BG8" s="22"/>
      <c r="BH8" s="37"/>
      <c r="BI8" s="38"/>
      <c r="BJ8" s="22"/>
      <c r="BK8" s="22"/>
      <c r="BL8" s="37"/>
      <c r="BM8" s="88" t="str">
        <f t="shared" ca="1" si="13"/>
        <v/>
      </c>
      <c r="BN8" s="37"/>
      <c r="BO8" s="13"/>
      <c r="BP8" s="138"/>
      <c r="BQ8" s="6"/>
      <c r="BR8" s="102"/>
      <c r="BS8" s="138"/>
      <c r="BT8" s="6"/>
      <c r="BU8" s="102"/>
      <c r="BV8" s="138"/>
      <c r="BW8" s="6"/>
      <c r="BX8" s="103"/>
      <c r="BY8" s="138"/>
      <c r="BZ8" s="103"/>
      <c r="CA8" s="138"/>
      <c r="CB8" s="103"/>
      <c r="CC8" s="138"/>
    </row>
    <row r="9" spans="5:81">
      <c r="E9" s="169"/>
      <c r="F9" s="7"/>
      <c r="G9" s="14"/>
      <c r="H9" s="7"/>
      <c r="I9" s="107"/>
      <c r="J9" s="5"/>
      <c r="K9" s="5"/>
      <c r="L9" s="127"/>
      <c r="M9" s="127"/>
      <c r="N9" s="75"/>
      <c r="O9" s="108"/>
      <c r="P9" s="108"/>
      <c r="Q9" s="22"/>
      <c r="R9" s="22"/>
      <c r="S9" s="22"/>
      <c r="T9" s="35" t="str">
        <f t="shared" si="9"/>
        <v/>
      </c>
      <c r="U9" s="36"/>
      <c r="V9" s="5"/>
      <c r="W9" s="5"/>
      <c r="X9" s="18" t="str">
        <f t="shared" ca="1" si="10"/>
        <v/>
      </c>
      <c r="Y9" s="25" t="str">
        <f t="shared" si="11"/>
        <v/>
      </c>
      <c r="Z9" s="133" t="str">
        <f t="shared" ca="1" si="1"/>
        <v/>
      </c>
      <c r="AA9" s="19" t="str">
        <f t="shared" ca="1" si="2"/>
        <v/>
      </c>
      <c r="AB9" s="19" t="str">
        <f t="shared" ca="1" si="3"/>
        <v/>
      </c>
      <c r="AC9" s="19" t="str">
        <f t="shared" ca="1" si="4"/>
        <v/>
      </c>
      <c r="AD9" s="19" t="str">
        <f t="shared" ca="1" si="5"/>
        <v/>
      </c>
      <c r="AE9" s="19" t="str">
        <f t="shared" ca="1" si="6"/>
        <v/>
      </c>
      <c r="AF9" s="135" t="str">
        <f t="shared" ca="1" si="7"/>
        <v/>
      </c>
      <c r="AG9" s="223"/>
      <c r="AH9" s="110"/>
      <c r="AI9" s="110"/>
      <c r="AJ9" s="109"/>
      <c r="AK9" s="109"/>
      <c r="AL9" s="137" t="str">
        <f t="shared" ca="1" si="12"/>
        <v/>
      </c>
      <c r="AM9" s="112"/>
      <c r="AN9" s="164"/>
      <c r="AO9" s="136"/>
      <c r="AP9" s="136"/>
      <c r="AQ9" s="57"/>
      <c r="AR9" s="164"/>
      <c r="AS9" s="136"/>
      <c r="AT9" s="136"/>
      <c r="AU9" s="57"/>
      <c r="AV9" s="164"/>
      <c r="AW9" s="136"/>
      <c r="AX9" s="136"/>
      <c r="AY9" s="37"/>
      <c r="AZ9" s="101"/>
      <c r="BA9" s="38"/>
      <c r="BB9" s="22"/>
      <c r="BC9" s="22"/>
      <c r="BD9" s="37"/>
      <c r="BE9" s="38"/>
      <c r="BF9" s="22"/>
      <c r="BG9" s="22"/>
      <c r="BH9" s="37"/>
      <c r="BI9" s="38"/>
      <c r="BJ9" s="22"/>
      <c r="BK9" s="22"/>
      <c r="BL9" s="37"/>
      <c r="BM9" s="88" t="str">
        <f t="shared" ca="1" si="13"/>
        <v/>
      </c>
      <c r="BN9" s="37"/>
      <c r="BO9" s="13"/>
      <c r="BP9" s="138"/>
      <c r="BQ9" s="6"/>
      <c r="BR9" s="102"/>
      <c r="BS9" s="138"/>
      <c r="BT9" s="6"/>
      <c r="BU9" s="102"/>
      <c r="BV9" s="138"/>
      <c r="BW9" s="6"/>
      <c r="BX9" s="103"/>
      <c r="BY9" s="138"/>
      <c r="BZ9" s="103"/>
      <c r="CA9" s="138"/>
      <c r="CB9" s="103"/>
      <c r="CC9" s="138"/>
    </row>
    <row r="10" spans="5:81">
      <c r="E10" s="169"/>
      <c r="F10" s="7"/>
      <c r="G10" s="14"/>
      <c r="H10" s="7"/>
      <c r="I10" s="107"/>
      <c r="J10" s="5"/>
      <c r="K10" s="5"/>
      <c r="L10" s="127"/>
      <c r="M10" s="127"/>
      <c r="N10" s="75"/>
      <c r="O10" s="108"/>
      <c r="P10" s="108"/>
      <c r="Q10" s="22"/>
      <c r="R10" s="22"/>
      <c r="S10" s="22"/>
      <c r="T10" s="35" t="str">
        <f t="shared" si="0"/>
        <v/>
      </c>
      <c r="U10" s="36"/>
      <c r="V10" s="5"/>
      <c r="W10" s="5"/>
      <c r="X10" s="18" t="str">
        <f t="shared" ca="1" si="10"/>
        <v/>
      </c>
      <c r="Y10" s="25" t="str">
        <f t="shared" si="11"/>
        <v/>
      </c>
      <c r="Z10" s="133" t="str">
        <f t="shared" ca="1" si="1"/>
        <v/>
      </c>
      <c r="AA10" s="19" t="str">
        <f t="shared" ca="1" si="2"/>
        <v/>
      </c>
      <c r="AB10" s="19" t="str">
        <f t="shared" ca="1" si="3"/>
        <v/>
      </c>
      <c r="AC10" s="19" t="str">
        <f t="shared" ca="1" si="4"/>
        <v/>
      </c>
      <c r="AD10" s="19" t="str">
        <f t="shared" ca="1" si="5"/>
        <v/>
      </c>
      <c r="AE10" s="19" t="str">
        <f t="shared" ca="1" si="6"/>
        <v/>
      </c>
      <c r="AF10" s="135" t="str">
        <f t="shared" ca="1" si="7"/>
        <v/>
      </c>
      <c r="AG10" s="223"/>
      <c r="AH10" s="110"/>
      <c r="AI10" s="110"/>
      <c r="AJ10" s="109"/>
      <c r="AK10" s="109"/>
      <c r="AL10" s="137" t="str">
        <f t="shared" ca="1" si="8"/>
        <v/>
      </c>
      <c r="AM10" s="112"/>
      <c r="AN10" s="164"/>
      <c r="AO10" s="136"/>
      <c r="AP10" s="136"/>
      <c r="AQ10" s="57"/>
      <c r="AR10" s="164"/>
      <c r="AS10" s="136"/>
      <c r="AT10" s="136"/>
      <c r="AU10" s="57"/>
      <c r="AV10" s="164"/>
      <c r="AW10" s="136"/>
      <c r="AX10" s="136"/>
      <c r="AY10" s="37"/>
      <c r="AZ10" s="101"/>
      <c r="BA10" s="38"/>
      <c r="BB10" s="22"/>
      <c r="BC10" s="22"/>
      <c r="BD10" s="37"/>
      <c r="BE10" s="38"/>
      <c r="BF10" s="22"/>
      <c r="BG10" s="22"/>
      <c r="BH10" s="37"/>
      <c r="BI10" s="38"/>
      <c r="BJ10" s="22"/>
      <c r="BK10" s="22"/>
      <c r="BL10" s="37"/>
      <c r="BM10" s="88" t="str">
        <f t="shared" ca="1" si="13"/>
        <v/>
      </c>
      <c r="BN10" s="37"/>
      <c r="BO10" s="13"/>
      <c r="BP10" s="138"/>
      <c r="BQ10" s="6"/>
      <c r="BR10" s="102"/>
      <c r="BS10" s="138"/>
      <c r="BT10" s="6"/>
      <c r="BU10" s="102"/>
      <c r="BV10" s="138"/>
      <c r="BW10" s="6"/>
      <c r="BX10" s="103"/>
      <c r="BY10" s="138"/>
      <c r="BZ10" s="103"/>
      <c r="CA10" s="138"/>
      <c r="CB10" s="103"/>
      <c r="CC10" s="138"/>
    </row>
    <row r="11" spans="5:81">
      <c r="E11" s="169"/>
      <c r="F11" s="7"/>
      <c r="G11" s="14"/>
      <c r="H11" s="7"/>
      <c r="I11" s="107"/>
      <c r="J11" s="5"/>
      <c r="K11" s="5"/>
      <c r="L11" s="127"/>
      <c r="M11" s="127"/>
      <c r="N11" s="75"/>
      <c r="O11" s="108"/>
      <c r="P11" s="108"/>
      <c r="Q11" s="22"/>
      <c r="R11" s="22"/>
      <c r="S11" s="22"/>
      <c r="T11" s="35" t="str">
        <f t="shared" si="0"/>
        <v/>
      </c>
      <c r="U11" s="36"/>
      <c r="V11" s="5"/>
      <c r="W11" s="5"/>
      <c r="X11" s="18" t="str">
        <f t="shared" ca="1" si="10"/>
        <v/>
      </c>
      <c r="Y11" s="25" t="str">
        <f t="shared" si="11"/>
        <v/>
      </c>
      <c r="Z11" s="133" t="str">
        <f t="shared" ca="1" si="1"/>
        <v/>
      </c>
      <c r="AA11" s="19" t="str">
        <f t="shared" ca="1" si="2"/>
        <v/>
      </c>
      <c r="AB11" s="19" t="str">
        <f t="shared" ca="1" si="3"/>
        <v/>
      </c>
      <c r="AC11" s="19" t="str">
        <f t="shared" ca="1" si="4"/>
        <v/>
      </c>
      <c r="AD11" s="19" t="str">
        <f t="shared" ca="1" si="5"/>
        <v/>
      </c>
      <c r="AE11" s="19" t="str">
        <f t="shared" ca="1" si="6"/>
        <v/>
      </c>
      <c r="AF11" s="135" t="str">
        <f t="shared" ca="1" si="7"/>
        <v/>
      </c>
      <c r="AG11" s="223"/>
      <c r="AH11" s="110"/>
      <c r="AI11" s="110"/>
      <c r="AJ11" s="109"/>
      <c r="AK11" s="109"/>
      <c r="AL11" s="137" t="str">
        <f t="shared" ca="1" si="8"/>
        <v/>
      </c>
      <c r="AM11" s="112"/>
      <c r="AN11" s="164"/>
      <c r="AO11" s="136"/>
      <c r="AP11" s="136"/>
      <c r="AQ11" s="57"/>
      <c r="AR11" s="164"/>
      <c r="AS11" s="136"/>
      <c r="AT11" s="136"/>
      <c r="AU11" s="57"/>
      <c r="AV11" s="164"/>
      <c r="AW11" s="136"/>
      <c r="AX11" s="136"/>
      <c r="AY11" s="37"/>
      <c r="AZ11" s="101"/>
      <c r="BA11" s="38"/>
      <c r="BB11" s="22"/>
      <c r="BC11" s="22"/>
      <c r="BD11" s="37"/>
      <c r="BE11" s="38"/>
      <c r="BF11" s="22"/>
      <c r="BG11" s="22"/>
      <c r="BH11" s="37"/>
      <c r="BI11" s="38"/>
      <c r="BJ11" s="22"/>
      <c r="BK11" s="22"/>
      <c r="BL11" s="37"/>
      <c r="BM11" s="88" t="str">
        <f t="shared" ca="1" si="13"/>
        <v/>
      </c>
      <c r="BN11" s="37"/>
      <c r="BO11" s="13"/>
      <c r="BP11" s="138"/>
      <c r="BQ11" s="6"/>
      <c r="BR11" s="102"/>
      <c r="BS11" s="138"/>
      <c r="BT11" s="6"/>
      <c r="BU11" s="102"/>
      <c r="BV11" s="138"/>
      <c r="BW11" s="6"/>
      <c r="BX11" s="103"/>
      <c r="BY11" s="138"/>
      <c r="BZ11" s="103"/>
      <c r="CA11" s="138"/>
      <c r="CB11" s="103"/>
      <c r="CC11" s="138"/>
    </row>
    <row r="12" spans="5:81">
      <c r="E12" s="169"/>
      <c r="F12" s="7"/>
      <c r="G12" s="14"/>
      <c r="H12" s="7"/>
      <c r="I12" s="107"/>
      <c r="J12" s="5"/>
      <c r="K12" s="5"/>
      <c r="L12" s="127"/>
      <c r="M12" s="127"/>
      <c r="N12" s="75"/>
      <c r="O12" s="108"/>
      <c r="P12" s="108"/>
      <c r="Q12" s="22"/>
      <c r="R12" s="22"/>
      <c r="S12" s="22"/>
      <c r="T12" s="35" t="str">
        <f t="shared" si="0"/>
        <v/>
      </c>
      <c r="U12" s="36"/>
      <c r="V12" s="5"/>
      <c r="W12" s="5"/>
      <c r="X12" s="18" t="str">
        <f t="shared" ca="1" si="10"/>
        <v/>
      </c>
      <c r="Y12" s="25" t="str">
        <f t="shared" si="11"/>
        <v/>
      </c>
      <c r="Z12" s="133" t="str">
        <f t="shared" ca="1" si="1"/>
        <v/>
      </c>
      <c r="AA12" s="19" t="str">
        <f t="shared" ca="1" si="2"/>
        <v/>
      </c>
      <c r="AB12" s="19" t="str">
        <f t="shared" ca="1" si="3"/>
        <v/>
      </c>
      <c r="AC12" s="19" t="str">
        <f t="shared" ca="1" si="4"/>
        <v/>
      </c>
      <c r="AD12" s="19" t="str">
        <f t="shared" ca="1" si="5"/>
        <v/>
      </c>
      <c r="AE12" s="19" t="str">
        <f t="shared" ca="1" si="6"/>
        <v/>
      </c>
      <c r="AF12" s="135" t="str">
        <f t="shared" ca="1" si="7"/>
        <v/>
      </c>
      <c r="AG12" s="223"/>
      <c r="AH12" s="110"/>
      <c r="AI12" s="110"/>
      <c r="AJ12" s="109"/>
      <c r="AK12" s="109"/>
      <c r="AL12" s="137" t="str">
        <f t="shared" ca="1" si="8"/>
        <v/>
      </c>
      <c r="AM12" s="112"/>
      <c r="AN12" s="164"/>
      <c r="AO12" s="136"/>
      <c r="AP12" s="136"/>
      <c r="AQ12" s="57"/>
      <c r="AR12" s="164"/>
      <c r="AS12" s="136"/>
      <c r="AT12" s="136"/>
      <c r="AU12" s="57"/>
      <c r="AV12" s="164"/>
      <c r="AW12" s="136"/>
      <c r="AX12" s="136"/>
      <c r="AY12" s="37"/>
      <c r="AZ12" s="101"/>
      <c r="BA12" s="38"/>
      <c r="BB12" s="22"/>
      <c r="BC12" s="22"/>
      <c r="BD12" s="37"/>
      <c r="BE12" s="38"/>
      <c r="BF12" s="22"/>
      <c r="BG12" s="22"/>
      <c r="BH12" s="37"/>
      <c r="BI12" s="38"/>
      <c r="BJ12" s="22"/>
      <c r="BK12" s="22"/>
      <c r="BL12" s="37"/>
      <c r="BM12" s="88" t="str">
        <f t="shared" ca="1" si="13"/>
        <v/>
      </c>
      <c r="BN12" s="37"/>
      <c r="BO12" s="13"/>
      <c r="BP12" s="138"/>
      <c r="BQ12" s="6"/>
      <c r="BR12" s="102"/>
      <c r="BS12" s="138"/>
      <c r="BT12" s="6"/>
      <c r="BU12" s="102"/>
      <c r="BV12" s="138"/>
      <c r="BW12" s="6"/>
      <c r="BX12" s="103"/>
      <c r="BY12" s="138"/>
      <c r="BZ12" s="103"/>
      <c r="CA12" s="138"/>
      <c r="CB12" s="103"/>
      <c r="CC12" s="138"/>
    </row>
    <row r="13" spans="5:81">
      <c r="E13" s="169"/>
      <c r="F13" s="7"/>
      <c r="G13" s="14"/>
      <c r="H13" s="7"/>
      <c r="I13" s="107"/>
      <c r="J13" s="5"/>
      <c r="K13" s="5"/>
      <c r="L13" s="127"/>
      <c r="M13" s="127"/>
      <c r="N13" s="75"/>
      <c r="O13" s="108"/>
      <c r="P13" s="108"/>
      <c r="Q13" s="22"/>
      <c r="R13" s="22"/>
      <c r="S13" s="22"/>
      <c r="T13" s="35" t="str">
        <f t="shared" si="0"/>
        <v/>
      </c>
      <c r="U13" s="36"/>
      <c r="V13" s="5"/>
      <c r="W13" s="5"/>
      <c r="X13" s="18" t="str">
        <f t="shared" ca="1" si="10"/>
        <v/>
      </c>
      <c r="Y13" s="25" t="str">
        <f t="shared" si="11"/>
        <v/>
      </c>
      <c r="Z13" s="133" t="str">
        <f t="shared" ca="1" si="1"/>
        <v/>
      </c>
      <c r="AA13" s="19" t="str">
        <f t="shared" ca="1" si="2"/>
        <v/>
      </c>
      <c r="AB13" s="19" t="str">
        <f t="shared" ca="1" si="3"/>
        <v/>
      </c>
      <c r="AC13" s="19" t="str">
        <f t="shared" ca="1" si="4"/>
        <v/>
      </c>
      <c r="AD13" s="19" t="str">
        <f t="shared" ca="1" si="5"/>
        <v/>
      </c>
      <c r="AE13" s="19" t="str">
        <f t="shared" ca="1" si="6"/>
        <v/>
      </c>
      <c r="AF13" s="135" t="str">
        <f t="shared" ca="1" si="7"/>
        <v/>
      </c>
      <c r="AG13" s="223"/>
      <c r="AH13" s="110"/>
      <c r="AI13" s="110"/>
      <c r="AJ13" s="109"/>
      <c r="AK13" s="109"/>
      <c r="AL13" s="137" t="str">
        <f t="shared" ca="1" si="8"/>
        <v/>
      </c>
      <c r="AM13" s="112"/>
      <c r="AN13" s="164"/>
      <c r="AO13" s="136"/>
      <c r="AP13" s="136"/>
      <c r="AQ13" s="57"/>
      <c r="AR13" s="164"/>
      <c r="AS13" s="136"/>
      <c r="AT13" s="136"/>
      <c r="AU13" s="57"/>
      <c r="AV13" s="164"/>
      <c r="AW13" s="136"/>
      <c r="AX13" s="136"/>
      <c r="AY13" s="37"/>
      <c r="AZ13" s="101"/>
      <c r="BA13" s="38"/>
      <c r="BB13" s="22"/>
      <c r="BC13" s="22"/>
      <c r="BD13" s="37"/>
      <c r="BE13" s="38"/>
      <c r="BF13" s="22"/>
      <c r="BG13" s="22"/>
      <c r="BH13" s="37"/>
      <c r="BI13" s="38"/>
      <c r="BJ13" s="22"/>
      <c r="BK13" s="22"/>
      <c r="BL13" s="37"/>
      <c r="BM13" s="88" t="str">
        <f t="shared" ca="1" si="13"/>
        <v/>
      </c>
      <c r="BN13" s="37"/>
      <c r="BO13" s="13"/>
      <c r="BP13" s="138"/>
      <c r="BQ13" s="6"/>
      <c r="BR13" s="102"/>
      <c r="BS13" s="138"/>
      <c r="BT13" s="6"/>
      <c r="BU13" s="102"/>
      <c r="BV13" s="138"/>
      <c r="BW13" s="6"/>
      <c r="BX13" s="103"/>
      <c r="BY13" s="138"/>
      <c r="BZ13" s="103"/>
      <c r="CA13" s="138"/>
      <c r="CB13" s="103"/>
      <c r="CC13" s="138"/>
    </row>
    <row r="14" spans="5:81">
      <c r="E14" s="169"/>
      <c r="F14" s="7"/>
      <c r="G14" s="14"/>
      <c r="H14" s="7"/>
      <c r="I14" s="107"/>
      <c r="J14" s="5"/>
      <c r="K14" s="5"/>
      <c r="L14" s="127"/>
      <c r="M14" s="127"/>
      <c r="N14" s="75"/>
      <c r="O14" s="108"/>
      <c r="P14" s="108"/>
      <c r="Q14" s="22"/>
      <c r="R14" s="22"/>
      <c r="S14" s="22"/>
      <c r="T14" s="35" t="str">
        <f t="shared" ref="T14:T16" si="14">IF(ISBLANK(Q14),"",DATEDIF(Q14,S14,"d")/365)</f>
        <v/>
      </c>
      <c r="U14" s="36"/>
      <c r="V14" s="5"/>
      <c r="W14" s="5"/>
      <c r="X14" s="18" t="str">
        <f t="shared" ca="1" si="10"/>
        <v/>
      </c>
      <c r="Y14" s="25" t="str">
        <f t="shared" si="11"/>
        <v/>
      </c>
      <c r="Z14" s="133" t="str">
        <f t="shared" ca="1" si="1"/>
        <v/>
      </c>
      <c r="AA14" s="19" t="str">
        <f t="shared" ca="1" si="2"/>
        <v/>
      </c>
      <c r="AB14" s="19" t="str">
        <f t="shared" ca="1" si="3"/>
        <v/>
      </c>
      <c r="AC14" s="19" t="str">
        <f t="shared" ca="1" si="4"/>
        <v/>
      </c>
      <c r="AD14" s="19" t="str">
        <f t="shared" ca="1" si="5"/>
        <v/>
      </c>
      <c r="AE14" s="19" t="str">
        <f t="shared" ca="1" si="6"/>
        <v/>
      </c>
      <c r="AF14" s="135" t="str">
        <f t="shared" ca="1" si="7"/>
        <v/>
      </c>
      <c r="AG14" s="223"/>
      <c r="AH14" s="110"/>
      <c r="AI14" s="110"/>
      <c r="AJ14" s="109"/>
      <c r="AK14" s="109"/>
      <c r="AL14" s="137" t="str">
        <f t="shared" ref="AL14:AL16" ca="1" si="15">IF( ISERROR(AD14+AJ14-AK14), "", AD14+AJ14-AK14 )</f>
        <v/>
      </c>
      <c r="AM14" s="112"/>
      <c r="AN14" s="164"/>
      <c r="AO14" s="136"/>
      <c r="AP14" s="136"/>
      <c r="AQ14" s="57"/>
      <c r="AR14" s="164"/>
      <c r="AS14" s="136"/>
      <c r="AT14" s="136"/>
      <c r="AU14" s="57"/>
      <c r="AV14" s="164"/>
      <c r="AW14" s="136"/>
      <c r="AX14" s="136"/>
      <c r="AY14" s="37"/>
      <c r="AZ14" s="101"/>
      <c r="BA14" s="38"/>
      <c r="BB14" s="22"/>
      <c r="BC14" s="22"/>
      <c r="BD14" s="37"/>
      <c r="BE14" s="38"/>
      <c r="BF14" s="22"/>
      <c r="BG14" s="22"/>
      <c r="BH14" s="37"/>
      <c r="BI14" s="38"/>
      <c r="BJ14" s="22"/>
      <c r="BK14" s="22"/>
      <c r="BL14" s="37"/>
      <c r="BM14" s="88" t="str">
        <f t="shared" ca="1" si="13"/>
        <v/>
      </c>
      <c r="BN14" s="37"/>
      <c r="BO14" s="13"/>
      <c r="BP14" s="138"/>
      <c r="BQ14" s="6"/>
      <c r="BR14" s="102"/>
      <c r="BS14" s="138"/>
      <c r="BT14" s="6"/>
      <c r="BU14" s="102"/>
      <c r="BV14" s="138"/>
      <c r="BW14" s="6"/>
      <c r="BX14" s="103"/>
      <c r="BY14" s="138"/>
      <c r="BZ14" s="103"/>
      <c r="CA14" s="138"/>
      <c r="CB14" s="103"/>
      <c r="CC14" s="138"/>
    </row>
    <row r="15" spans="5:81">
      <c r="E15" s="169"/>
      <c r="F15" s="7"/>
      <c r="G15" s="14"/>
      <c r="H15" s="7"/>
      <c r="I15" s="107"/>
      <c r="J15" s="5"/>
      <c r="K15" s="5"/>
      <c r="L15" s="127"/>
      <c r="M15" s="127"/>
      <c r="N15" s="75"/>
      <c r="O15" s="108"/>
      <c r="P15" s="108"/>
      <c r="Q15" s="22"/>
      <c r="R15" s="22"/>
      <c r="S15" s="22"/>
      <c r="T15" s="35" t="str">
        <f t="shared" si="14"/>
        <v/>
      </c>
      <c r="U15" s="36"/>
      <c r="V15" s="5"/>
      <c r="W15" s="5"/>
      <c r="X15" s="18" t="str">
        <f t="shared" ca="1" si="10"/>
        <v/>
      </c>
      <c r="Y15" s="25" t="str">
        <f t="shared" si="11"/>
        <v/>
      </c>
      <c r="Z15" s="133" t="str">
        <f t="shared" ca="1" si="1"/>
        <v/>
      </c>
      <c r="AA15" s="19" t="str">
        <f t="shared" ca="1" si="2"/>
        <v/>
      </c>
      <c r="AB15" s="19" t="str">
        <f t="shared" ca="1" si="3"/>
        <v/>
      </c>
      <c r="AC15" s="19" t="str">
        <f t="shared" ca="1" si="4"/>
        <v/>
      </c>
      <c r="AD15" s="19" t="str">
        <f t="shared" ca="1" si="5"/>
        <v/>
      </c>
      <c r="AE15" s="19" t="str">
        <f t="shared" ca="1" si="6"/>
        <v/>
      </c>
      <c r="AF15" s="135" t="str">
        <f t="shared" ca="1" si="7"/>
        <v/>
      </c>
      <c r="AG15" s="223"/>
      <c r="AH15" s="110"/>
      <c r="AI15" s="110"/>
      <c r="AJ15" s="109"/>
      <c r="AK15" s="109"/>
      <c r="AL15" s="137" t="str">
        <f t="shared" ca="1" si="15"/>
        <v/>
      </c>
      <c r="AM15" s="112"/>
      <c r="AN15" s="164"/>
      <c r="AO15" s="136"/>
      <c r="AP15" s="136"/>
      <c r="AQ15" s="57"/>
      <c r="AR15" s="164"/>
      <c r="AS15" s="136"/>
      <c r="AT15" s="136"/>
      <c r="AU15" s="57"/>
      <c r="AV15" s="164"/>
      <c r="AW15" s="136"/>
      <c r="AX15" s="136"/>
      <c r="AY15" s="37"/>
      <c r="AZ15" s="101"/>
      <c r="BA15" s="38"/>
      <c r="BB15" s="22"/>
      <c r="BC15" s="22"/>
      <c r="BD15" s="37"/>
      <c r="BE15" s="38"/>
      <c r="BF15" s="22"/>
      <c r="BG15" s="22"/>
      <c r="BH15" s="37"/>
      <c r="BI15" s="38"/>
      <c r="BJ15" s="22"/>
      <c r="BK15" s="22"/>
      <c r="BL15" s="37"/>
      <c r="BM15" s="88" t="str">
        <f t="shared" ca="1" si="13"/>
        <v/>
      </c>
      <c r="BN15" s="37"/>
      <c r="BO15" s="13"/>
      <c r="BP15" s="138"/>
      <c r="BQ15" s="6"/>
      <c r="BR15" s="102"/>
      <c r="BS15" s="138"/>
      <c r="BT15" s="6"/>
      <c r="BU15" s="102"/>
      <c r="BV15" s="138"/>
      <c r="BW15" s="6"/>
      <c r="BX15" s="103"/>
      <c r="BY15" s="138"/>
      <c r="BZ15" s="103"/>
      <c r="CA15" s="138"/>
      <c r="CB15" s="103"/>
      <c r="CC15" s="138"/>
    </row>
    <row r="16" spans="5:81">
      <c r="E16" s="169"/>
      <c r="F16" s="7"/>
      <c r="G16" s="14"/>
      <c r="H16" s="7"/>
      <c r="I16" s="107"/>
      <c r="J16" s="5"/>
      <c r="K16" s="5"/>
      <c r="L16" s="127"/>
      <c r="M16" s="127"/>
      <c r="N16" s="75"/>
      <c r="O16" s="108"/>
      <c r="P16" s="108"/>
      <c r="Q16" s="22"/>
      <c r="R16" s="22"/>
      <c r="S16" s="22"/>
      <c r="T16" s="35" t="str">
        <f t="shared" si="14"/>
        <v/>
      </c>
      <c r="U16" s="36"/>
      <c r="V16" s="5"/>
      <c r="W16" s="5"/>
      <c r="X16" s="18" t="str">
        <f t="shared" ca="1" si="10"/>
        <v/>
      </c>
      <c r="Y16" s="25" t="str">
        <f t="shared" si="11"/>
        <v/>
      </c>
      <c r="Z16" s="133" t="str">
        <f t="shared" ca="1" si="1"/>
        <v/>
      </c>
      <c r="AA16" s="19" t="str">
        <f t="shared" ca="1" si="2"/>
        <v/>
      </c>
      <c r="AB16" s="19" t="str">
        <f t="shared" ca="1" si="3"/>
        <v/>
      </c>
      <c r="AC16" s="19" t="str">
        <f t="shared" ca="1" si="4"/>
        <v/>
      </c>
      <c r="AD16" s="19" t="str">
        <f t="shared" ca="1" si="5"/>
        <v/>
      </c>
      <c r="AE16" s="19" t="str">
        <f t="shared" ca="1" si="6"/>
        <v/>
      </c>
      <c r="AF16" s="135" t="str">
        <f t="shared" ca="1" si="7"/>
        <v/>
      </c>
      <c r="AG16" s="223"/>
      <c r="AH16" s="110"/>
      <c r="AI16" s="110"/>
      <c r="AJ16" s="109"/>
      <c r="AK16" s="109"/>
      <c r="AL16" s="137" t="str">
        <f t="shared" ca="1" si="15"/>
        <v/>
      </c>
      <c r="AM16" s="112"/>
      <c r="AN16" s="164"/>
      <c r="AO16" s="136"/>
      <c r="AP16" s="136"/>
      <c r="AQ16" s="57"/>
      <c r="AR16" s="164"/>
      <c r="AS16" s="136"/>
      <c r="AT16" s="136"/>
      <c r="AU16" s="57"/>
      <c r="AV16" s="164"/>
      <c r="AW16" s="136"/>
      <c r="AX16" s="136"/>
      <c r="AY16" s="37"/>
      <c r="AZ16" s="101"/>
      <c r="BA16" s="38"/>
      <c r="BB16" s="22"/>
      <c r="BC16" s="22"/>
      <c r="BD16" s="37"/>
      <c r="BE16" s="38"/>
      <c r="BF16" s="22"/>
      <c r="BG16" s="22"/>
      <c r="BH16" s="37"/>
      <c r="BI16" s="38"/>
      <c r="BJ16" s="22"/>
      <c r="BK16" s="22"/>
      <c r="BL16" s="37"/>
      <c r="BM16" s="88" t="str">
        <f t="shared" ca="1" si="13"/>
        <v/>
      </c>
      <c r="BN16" s="37"/>
      <c r="BO16" s="13"/>
      <c r="BP16" s="138"/>
      <c r="BQ16" s="6"/>
      <c r="BR16" s="102"/>
      <c r="BS16" s="138"/>
      <c r="BT16" s="6"/>
      <c r="BU16" s="102"/>
      <c r="BV16" s="138"/>
      <c r="BW16" s="6"/>
      <c r="BX16" s="103"/>
      <c r="BY16" s="138"/>
      <c r="BZ16" s="103"/>
      <c r="CA16" s="138"/>
      <c r="CB16" s="103"/>
      <c r="CC16" s="138"/>
    </row>
  </sheetData>
  <dataConsolidate/>
  <mergeCells count="28">
    <mergeCell ref="CB4:CC4"/>
    <mergeCell ref="BE4:BH4"/>
    <mergeCell ref="BI4:BL4"/>
    <mergeCell ref="BM4:BM5"/>
    <mergeCell ref="BN4:BN5"/>
    <mergeCell ref="BO4:BQ4"/>
    <mergeCell ref="BR4:BT4"/>
    <mergeCell ref="U4:W4"/>
    <mergeCell ref="BU4:BW4"/>
    <mergeCell ref="BX4:BY4"/>
    <mergeCell ref="X4:Y4"/>
    <mergeCell ref="BZ4:CA4"/>
    <mergeCell ref="H4:N4"/>
    <mergeCell ref="E4:G4"/>
    <mergeCell ref="BA4:BD4"/>
    <mergeCell ref="Z4:AB4"/>
    <mergeCell ref="AC4:AD4"/>
    <mergeCell ref="AE4:AI4"/>
    <mergeCell ref="AJ4:AJ5"/>
    <mergeCell ref="AK4:AK5"/>
    <mergeCell ref="AL4:AL5"/>
    <mergeCell ref="AM4:AM5"/>
    <mergeCell ref="AN4:AQ4"/>
    <mergeCell ref="AR4:AU4"/>
    <mergeCell ref="AV4:AY4"/>
    <mergeCell ref="AZ4:AZ5"/>
    <mergeCell ref="O4:P4"/>
    <mergeCell ref="Q4:T4"/>
  </mergeCells>
  <phoneticPr fontId="1" type="noConversion"/>
  <dataValidations count="3">
    <dataValidation allowBlank="1" showInputMessage="1" showErrorMessage="1" error="연월일을 입력" sqref="AV4:AZ4 AJ4:AM4 BA4:BL5 AV5:AY5 BO4:CC5 AN4:AU5 BM4:BN4 F5:G5 H4:H5 O4:AI5 E4:E5 I5:N5"/>
    <dataValidation type="list" allowBlank="1" showInputMessage="1" showErrorMessage="1" sqref="L6:L16">
      <formula1>투자기업_법인유형</formula1>
    </dataValidation>
    <dataValidation type="list" allowBlank="1" showInputMessage="1" showErrorMessage="1" sqref="M6:M16">
      <formula1>투자유형</formula1>
    </dataValidation>
  </dataValidations>
  <pageMargins left="0.7" right="0.7" top="0.75" bottom="0.75" header="0.3" footer="0.3"/>
  <extLst>
    <ext xmlns:x14="http://schemas.microsoft.com/office/spreadsheetml/2009/9/main" uri="{CCE6A557-97BC-4b89-ADB6-D9C93CAAB3DF}">
      <x14:dataValidations xmlns:xm="http://schemas.microsoft.com/office/excel/2006/main" count="5">
        <x14:dataValidation type="list" allowBlank="1" showInputMessage="1" showErrorMessage="1">
          <x14:formula1>
            <xm:f>'열제목별 목록값'!$F$67:$F$69</xm:f>
          </x14:formula1>
          <xm:sqref>F6:F16</xm:sqref>
        </x14:dataValidation>
        <x14:dataValidation type="list" allowBlank="1" showInputMessage="1" showErrorMessage="1">
          <x14:formula1>
            <xm:f>'열제목별 목록값'!$C$27:$C$28</xm:f>
          </x14:formula1>
          <xm:sqref>J6:J16</xm:sqref>
        </x14:dataValidation>
        <x14:dataValidation type="list" allowBlank="1" showInputMessage="1" showErrorMessage="1">
          <x14:formula1>
            <xm:f>'열제목별 목록값'!$C$63:$C$64</xm:f>
          </x14:formula1>
          <xm:sqref>N6:N16 AQ6:AQ16 AU6:AU16 AY6:AY16 BD6:BD16 BH6:BH16 BL6:BL16</xm:sqref>
        </x14:dataValidation>
        <x14:dataValidation type="list" allowBlank="1" showInputMessage="1" showErrorMessage="1">
          <x14:formula1>
            <xm:f>'열제목별 목록값'!$C$50:$C$54</xm:f>
          </x14:formula1>
          <xm:sqref>H6:H16</xm:sqref>
        </x14:dataValidation>
        <x14:dataValidation type="list" allowBlank="1" showInputMessage="1" showErrorMessage="1">
          <x14:formula1>
            <xm:f>'열제목별 목록값'!$C$11:$C$14</xm:f>
          </x14:formula1>
          <xm:sqref>I6:I16</xm:sqref>
        </x14:dataValidation>
      </x14:dataValidations>
    </ext>
  </extLst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5"/>
  </sheetPr>
  <dimension ref="E1:AG241"/>
  <sheetViews>
    <sheetView topLeftCell="E4" zoomScale="70" zoomScaleNormal="70" workbookViewId="0">
      <pane ySplit="2" topLeftCell="A6" activePane="bottomLeft" state="frozen"/>
      <selection activeCell="E4" sqref="E4"/>
      <selection pane="bottomLeft" activeCell="AB20" sqref="A19:AB20"/>
    </sheetView>
  </sheetViews>
  <sheetFormatPr defaultColWidth="9" defaultRowHeight="13.5"/>
  <cols>
    <col min="1" max="4" width="0" style="1" hidden="1" customWidth="1"/>
    <col min="5" max="5" width="12.75" style="1" customWidth="1"/>
    <col min="6" max="6" width="17.625" style="1" customWidth="1"/>
    <col min="7" max="7" width="12.25" style="1" customWidth="1"/>
    <col min="8" max="8" width="18.75" style="1" customWidth="1"/>
    <col min="9" max="9" width="18.625" style="1" customWidth="1"/>
    <col min="10" max="10" width="12" style="1" customWidth="1"/>
    <col min="11" max="11" width="13.625" style="1" customWidth="1"/>
    <col min="12" max="13" width="10.625" style="1" customWidth="1"/>
    <col min="14" max="14" width="7.625" style="1" customWidth="1"/>
    <col min="15" max="15" width="8" style="1" customWidth="1"/>
    <col min="16" max="16" width="7.625" style="1" customWidth="1"/>
    <col min="17" max="17" width="22.625" style="1" customWidth="1"/>
    <col min="18" max="18" width="10.625" style="1" customWidth="1"/>
    <col min="19" max="20" width="7.625" style="1" customWidth="1"/>
    <col min="21" max="21" width="10.625" style="1" customWidth="1"/>
    <col min="22" max="22" width="4.625" style="1" customWidth="1"/>
    <col min="23" max="23" width="10.625" style="1" customWidth="1"/>
    <col min="24" max="24" width="7.25" style="1" customWidth="1"/>
    <col min="25" max="25" width="5.75" style="1" customWidth="1"/>
    <col min="26" max="27" width="7.625" style="1" customWidth="1"/>
    <col min="28" max="28" width="25.625" style="1" customWidth="1"/>
    <col min="29" max="29" width="6.625" style="1" customWidth="1"/>
    <col min="30" max="32" width="8.25" style="1" customWidth="1"/>
    <col min="33" max="33" width="15.625" style="1" customWidth="1"/>
    <col min="34" max="16384" width="9" style="1"/>
  </cols>
  <sheetData>
    <row r="1" spans="5:33" hidden="1"/>
    <row r="2" spans="5:33" ht="18.75" hidden="1" customHeight="1">
      <c r="E2" s="1">
        <v>0</v>
      </c>
      <c r="F2" s="1">
        <v>1</v>
      </c>
      <c r="G2" s="1">
        <v>2</v>
      </c>
      <c r="H2" s="1">
        <v>3</v>
      </c>
      <c r="I2" s="1">
        <v>4</v>
      </c>
      <c r="J2" s="1">
        <v>5</v>
      </c>
      <c r="K2" s="1">
        <v>6</v>
      </c>
      <c r="L2" s="1">
        <v>7</v>
      </c>
      <c r="M2" s="1">
        <v>8</v>
      </c>
      <c r="N2" s="1">
        <v>9</v>
      </c>
      <c r="O2" s="1">
        <v>10</v>
      </c>
      <c r="P2" s="1">
        <v>11</v>
      </c>
      <c r="Q2" s="1">
        <v>12</v>
      </c>
      <c r="R2" s="1">
        <v>13</v>
      </c>
      <c r="S2" s="1">
        <v>14</v>
      </c>
      <c r="T2" s="1">
        <v>15</v>
      </c>
      <c r="U2" s="1">
        <v>16</v>
      </c>
      <c r="V2" s="1">
        <v>17</v>
      </c>
      <c r="W2" s="1">
        <v>18</v>
      </c>
      <c r="X2" s="1">
        <v>19</v>
      </c>
      <c r="Y2" s="1">
        <v>20</v>
      </c>
      <c r="Z2" s="1">
        <v>21</v>
      </c>
      <c r="AA2" s="1">
        <v>22</v>
      </c>
      <c r="AB2" s="1">
        <v>23</v>
      </c>
      <c r="AC2" s="1">
        <v>24</v>
      </c>
      <c r="AD2" s="1">
        <v>25</v>
      </c>
      <c r="AE2" s="1">
        <v>26</v>
      </c>
      <c r="AF2" s="1">
        <v>27</v>
      </c>
      <c r="AG2" s="1">
        <v>28</v>
      </c>
    </row>
    <row r="3" spans="5:33" ht="20.25" hidden="1" customHeight="1"/>
    <row r="4" spans="5:33" ht="45.75" customHeight="1">
      <c r="E4" s="429" t="s">
        <v>785</v>
      </c>
      <c r="F4" s="430"/>
      <c r="G4" s="430"/>
      <c r="H4" s="430"/>
      <c r="I4" s="430"/>
      <c r="J4" s="430"/>
      <c r="K4" s="430"/>
      <c r="L4" s="430"/>
      <c r="M4" s="430"/>
      <c r="N4" s="430"/>
      <c r="O4" s="430"/>
      <c r="P4" s="430"/>
      <c r="Q4" s="431"/>
      <c r="R4" s="450" t="s">
        <v>81</v>
      </c>
      <c r="S4" s="451"/>
      <c r="T4" s="451"/>
      <c r="U4" s="451"/>
      <c r="V4" s="452"/>
      <c r="W4" s="426" t="s">
        <v>100</v>
      </c>
      <c r="X4" s="428"/>
      <c r="Y4" s="453" t="s">
        <v>55</v>
      </c>
      <c r="Z4" s="454"/>
      <c r="AA4" s="454"/>
      <c r="AB4" s="454"/>
      <c r="AC4" s="455"/>
      <c r="AD4" s="453" t="s">
        <v>101</v>
      </c>
      <c r="AE4" s="454"/>
      <c r="AF4" s="455"/>
      <c r="AG4" s="424" t="s">
        <v>82</v>
      </c>
    </row>
    <row r="5" spans="5:33" ht="39.75" customHeight="1">
      <c r="E5" s="81" t="s">
        <v>192</v>
      </c>
      <c r="F5" s="81" t="s">
        <v>0</v>
      </c>
      <c r="G5" s="118" t="s">
        <v>251</v>
      </c>
      <c r="H5" s="81" t="s">
        <v>186</v>
      </c>
      <c r="I5" s="124" t="s">
        <v>102</v>
      </c>
      <c r="J5" s="118" t="s">
        <v>83</v>
      </c>
      <c r="K5" s="124" t="s">
        <v>103</v>
      </c>
      <c r="L5" s="40" t="s">
        <v>104</v>
      </c>
      <c r="M5" s="124" t="s">
        <v>168</v>
      </c>
      <c r="N5" s="124" t="s">
        <v>105</v>
      </c>
      <c r="O5" s="187" t="s">
        <v>84</v>
      </c>
      <c r="P5" s="41" t="s">
        <v>85</v>
      </c>
      <c r="Q5" s="81" t="s">
        <v>86</v>
      </c>
      <c r="R5" s="42" t="s">
        <v>87</v>
      </c>
      <c r="S5" s="124" t="s">
        <v>32</v>
      </c>
      <c r="T5" s="124" t="s">
        <v>88</v>
      </c>
      <c r="U5" s="118" t="s">
        <v>89</v>
      </c>
      <c r="V5" s="118" t="s">
        <v>106</v>
      </c>
      <c r="W5" s="176" t="s">
        <v>90</v>
      </c>
      <c r="X5" s="176" t="s">
        <v>107</v>
      </c>
      <c r="Y5" s="124" t="s">
        <v>169</v>
      </c>
      <c r="Z5" s="124" t="s">
        <v>252</v>
      </c>
      <c r="AA5" s="124" t="s">
        <v>91</v>
      </c>
      <c r="AB5" s="119" t="s">
        <v>253</v>
      </c>
      <c r="AC5" s="124" t="s">
        <v>92</v>
      </c>
      <c r="AD5" s="189" t="s">
        <v>93</v>
      </c>
      <c r="AE5" s="189" t="s">
        <v>94</v>
      </c>
      <c r="AF5" s="189" t="s">
        <v>773</v>
      </c>
      <c r="AG5" s="425"/>
    </row>
    <row r="6" spans="5:33" ht="26.1" customHeight="1">
      <c r="E6" s="104"/>
      <c r="F6" s="5"/>
      <c r="G6" s="44" t="str">
        <f t="shared" ref="G6:G26" si="0">IF(ISBLANK($F6),"",VLOOKUP($F6,제안사_펀드현황,3,FALSE))</f>
        <v/>
      </c>
      <c r="H6" s="87"/>
      <c r="I6" s="5"/>
      <c r="J6" s="34"/>
      <c r="K6" s="5"/>
      <c r="L6" s="22"/>
      <c r="M6" s="7"/>
      <c r="N6" s="23"/>
      <c r="O6" s="45"/>
      <c r="P6" s="46"/>
      <c r="Q6" s="39"/>
      <c r="R6" s="15"/>
      <c r="S6" s="23"/>
      <c r="T6" s="23"/>
      <c r="U6" s="47"/>
      <c r="V6" s="35" t="str">
        <f t="shared" ref="V6:V190" si="1">IF(ISBLANK(R6),"",DATEDIF(L6,R6,"d")/365)</f>
        <v/>
      </c>
      <c r="W6" s="48"/>
      <c r="X6" s="24"/>
      <c r="Y6" s="48"/>
      <c r="Z6" s="23"/>
      <c r="AA6" s="23"/>
      <c r="AB6" s="5"/>
      <c r="AC6" s="7"/>
      <c r="AD6" s="177"/>
      <c r="AE6" s="177"/>
      <c r="AF6" s="177"/>
      <c r="AG6" s="5"/>
    </row>
    <row r="7" spans="5:33" ht="26.1" customHeight="1">
      <c r="E7" s="104"/>
      <c r="F7" s="5"/>
      <c r="G7" s="44" t="str">
        <f t="shared" si="0"/>
        <v/>
      </c>
      <c r="H7" s="87"/>
      <c r="I7" s="5"/>
      <c r="J7" s="34"/>
      <c r="K7" s="5"/>
      <c r="L7" s="22"/>
      <c r="M7" s="7"/>
      <c r="N7" s="23"/>
      <c r="O7" s="45"/>
      <c r="P7" s="46"/>
      <c r="Q7" s="39"/>
      <c r="R7" s="15"/>
      <c r="S7" s="23"/>
      <c r="T7" s="23"/>
      <c r="U7" s="47"/>
      <c r="V7" s="35" t="str">
        <f t="shared" si="1"/>
        <v/>
      </c>
      <c r="W7" s="48"/>
      <c r="X7" s="24"/>
      <c r="Y7" s="48"/>
      <c r="Z7" s="23"/>
      <c r="AA7" s="23"/>
      <c r="AB7" s="5"/>
      <c r="AC7" s="7"/>
      <c r="AD7" s="177"/>
      <c r="AE7" s="177"/>
      <c r="AF7" s="177"/>
      <c r="AG7" s="5"/>
    </row>
    <row r="8" spans="5:33" ht="26.1" customHeight="1">
      <c r="E8" s="104"/>
      <c r="F8" s="5"/>
      <c r="G8" s="44" t="str">
        <f t="shared" si="0"/>
        <v/>
      </c>
      <c r="H8" s="87"/>
      <c r="I8" s="5"/>
      <c r="J8" s="34"/>
      <c r="K8" s="5"/>
      <c r="L8" s="22"/>
      <c r="M8" s="7"/>
      <c r="N8" s="23"/>
      <c r="O8" s="45"/>
      <c r="P8" s="46"/>
      <c r="Q8" s="39"/>
      <c r="R8" s="15"/>
      <c r="S8" s="23"/>
      <c r="T8" s="23"/>
      <c r="U8" s="47"/>
      <c r="V8" s="35" t="str">
        <f t="shared" si="1"/>
        <v/>
      </c>
      <c r="W8" s="48"/>
      <c r="X8" s="24"/>
      <c r="Y8" s="48"/>
      <c r="Z8" s="23"/>
      <c r="AA8" s="23"/>
      <c r="AB8" s="5"/>
      <c r="AC8" s="7"/>
      <c r="AD8" s="177"/>
      <c r="AE8" s="177"/>
      <c r="AF8" s="177"/>
      <c r="AG8" s="5"/>
    </row>
    <row r="9" spans="5:33" ht="26.1" customHeight="1">
      <c r="E9" s="104"/>
      <c r="F9" s="5"/>
      <c r="G9" s="44" t="str">
        <f t="shared" si="0"/>
        <v/>
      </c>
      <c r="H9" s="87"/>
      <c r="I9" s="5"/>
      <c r="J9" s="34"/>
      <c r="K9" s="5"/>
      <c r="L9" s="22"/>
      <c r="M9" s="7"/>
      <c r="N9" s="23"/>
      <c r="O9" s="45"/>
      <c r="P9" s="46"/>
      <c r="Q9" s="39"/>
      <c r="R9" s="15"/>
      <c r="S9" s="23"/>
      <c r="T9" s="23"/>
      <c r="U9" s="47"/>
      <c r="V9" s="35" t="str">
        <f t="shared" si="1"/>
        <v/>
      </c>
      <c r="W9" s="48"/>
      <c r="X9" s="24"/>
      <c r="Y9" s="48"/>
      <c r="Z9" s="23"/>
      <c r="AA9" s="23"/>
      <c r="AB9" s="5"/>
      <c r="AC9" s="7"/>
      <c r="AD9" s="177"/>
      <c r="AE9" s="177"/>
      <c r="AF9" s="177"/>
      <c r="AG9" s="5"/>
    </row>
    <row r="10" spans="5:33" ht="26.1" customHeight="1">
      <c r="E10" s="104"/>
      <c r="F10" s="5"/>
      <c r="G10" s="44" t="str">
        <f t="shared" si="0"/>
        <v/>
      </c>
      <c r="H10" s="87"/>
      <c r="I10" s="5"/>
      <c r="J10" s="34"/>
      <c r="K10" s="5"/>
      <c r="L10" s="22"/>
      <c r="M10" s="7"/>
      <c r="N10" s="23"/>
      <c r="O10" s="45"/>
      <c r="P10" s="46"/>
      <c r="Q10" s="39"/>
      <c r="R10" s="15"/>
      <c r="S10" s="23"/>
      <c r="T10" s="23"/>
      <c r="U10" s="47"/>
      <c r="V10" s="35" t="str">
        <f t="shared" si="1"/>
        <v/>
      </c>
      <c r="W10" s="48"/>
      <c r="X10" s="24"/>
      <c r="Y10" s="48"/>
      <c r="Z10" s="23"/>
      <c r="AA10" s="23"/>
      <c r="AB10" s="5"/>
      <c r="AC10" s="7"/>
      <c r="AD10" s="177"/>
      <c r="AE10" s="177"/>
      <c r="AF10" s="177"/>
      <c r="AG10" s="5"/>
    </row>
    <row r="11" spans="5:33" ht="26.1" customHeight="1">
      <c r="E11" s="104"/>
      <c r="F11" s="5"/>
      <c r="G11" s="44" t="str">
        <f t="shared" si="0"/>
        <v/>
      </c>
      <c r="H11" s="87"/>
      <c r="I11" s="5"/>
      <c r="J11" s="34"/>
      <c r="K11" s="5"/>
      <c r="L11" s="22"/>
      <c r="M11" s="7"/>
      <c r="N11" s="23"/>
      <c r="O11" s="45"/>
      <c r="P11" s="46"/>
      <c r="Q11" s="39"/>
      <c r="R11" s="15"/>
      <c r="S11" s="23"/>
      <c r="T11" s="23"/>
      <c r="U11" s="47"/>
      <c r="V11" s="35" t="str">
        <f t="shared" si="1"/>
        <v/>
      </c>
      <c r="W11" s="48"/>
      <c r="X11" s="24"/>
      <c r="Y11" s="48"/>
      <c r="Z11" s="23"/>
      <c r="AA11" s="23"/>
      <c r="AB11" s="5"/>
      <c r="AC11" s="7"/>
      <c r="AD11" s="177"/>
      <c r="AE11" s="177"/>
      <c r="AF11" s="177"/>
      <c r="AG11" s="5"/>
    </row>
    <row r="12" spans="5:33" ht="26.1" customHeight="1">
      <c r="E12" s="104"/>
      <c r="F12" s="5"/>
      <c r="G12" s="44" t="str">
        <f t="shared" si="0"/>
        <v/>
      </c>
      <c r="H12" s="87"/>
      <c r="I12" s="5"/>
      <c r="J12" s="34"/>
      <c r="K12" s="5"/>
      <c r="L12" s="22"/>
      <c r="M12" s="7"/>
      <c r="N12" s="23"/>
      <c r="O12" s="45"/>
      <c r="P12" s="46"/>
      <c r="Q12" s="39"/>
      <c r="R12" s="15"/>
      <c r="S12" s="23"/>
      <c r="T12" s="23"/>
      <c r="U12" s="47"/>
      <c r="V12" s="35" t="str">
        <f t="shared" si="1"/>
        <v/>
      </c>
      <c r="W12" s="48"/>
      <c r="X12" s="24"/>
      <c r="Y12" s="48"/>
      <c r="Z12" s="23"/>
      <c r="AA12" s="23"/>
      <c r="AB12" s="5"/>
      <c r="AC12" s="7"/>
      <c r="AD12" s="177"/>
      <c r="AE12" s="177"/>
      <c r="AF12" s="177"/>
      <c r="AG12" s="5"/>
    </row>
    <row r="13" spans="5:33" ht="26.1" customHeight="1">
      <c r="E13" s="104"/>
      <c r="F13" s="5"/>
      <c r="G13" s="44" t="str">
        <f t="shared" si="0"/>
        <v/>
      </c>
      <c r="H13" s="87"/>
      <c r="I13" s="5"/>
      <c r="J13" s="34"/>
      <c r="K13" s="5"/>
      <c r="L13" s="22"/>
      <c r="M13" s="7"/>
      <c r="N13" s="23"/>
      <c r="O13" s="45"/>
      <c r="P13" s="46"/>
      <c r="Q13" s="39"/>
      <c r="R13" s="15"/>
      <c r="S13" s="23"/>
      <c r="T13" s="23"/>
      <c r="U13" s="47"/>
      <c r="V13" s="35" t="str">
        <f t="shared" si="1"/>
        <v/>
      </c>
      <c r="W13" s="48"/>
      <c r="X13" s="24"/>
      <c r="Y13" s="48"/>
      <c r="Z13" s="24"/>
      <c r="AA13" s="24"/>
      <c r="AB13" s="170"/>
      <c r="AC13" s="177"/>
      <c r="AD13" s="177"/>
      <c r="AE13" s="177"/>
      <c r="AF13" s="177"/>
      <c r="AG13" s="5"/>
    </row>
    <row r="14" spans="5:33" ht="26.1" customHeight="1">
      <c r="E14" s="104"/>
      <c r="F14" s="5"/>
      <c r="G14" s="44" t="str">
        <f t="shared" si="0"/>
        <v/>
      </c>
      <c r="H14" s="87"/>
      <c r="I14" s="5"/>
      <c r="J14" s="34"/>
      <c r="K14" s="5"/>
      <c r="L14" s="22"/>
      <c r="M14" s="7"/>
      <c r="N14" s="23"/>
      <c r="O14" s="45"/>
      <c r="P14" s="46"/>
      <c r="Q14" s="39"/>
      <c r="R14" s="15"/>
      <c r="S14" s="23"/>
      <c r="T14" s="23"/>
      <c r="U14" s="47"/>
      <c r="V14" s="35" t="str">
        <f t="shared" si="1"/>
        <v/>
      </c>
      <c r="W14" s="48"/>
      <c r="X14" s="24"/>
      <c r="Y14" s="48"/>
      <c r="Z14" s="24"/>
      <c r="AA14" s="24"/>
      <c r="AB14" s="170"/>
      <c r="AC14" s="177"/>
      <c r="AD14" s="177"/>
      <c r="AE14" s="177"/>
      <c r="AF14" s="177"/>
      <c r="AG14" s="5"/>
    </row>
    <row r="15" spans="5:33" ht="26.1" customHeight="1">
      <c r="E15" s="104"/>
      <c r="F15" s="5"/>
      <c r="G15" s="44" t="str">
        <f t="shared" si="0"/>
        <v/>
      </c>
      <c r="H15" s="87"/>
      <c r="I15" s="5"/>
      <c r="J15" s="34"/>
      <c r="K15" s="5"/>
      <c r="L15" s="22"/>
      <c r="M15" s="7"/>
      <c r="N15" s="23"/>
      <c r="O15" s="45"/>
      <c r="P15" s="46"/>
      <c r="Q15" s="39"/>
      <c r="R15" s="15"/>
      <c r="S15" s="23"/>
      <c r="T15" s="23"/>
      <c r="U15" s="47"/>
      <c r="V15" s="35" t="str">
        <f t="shared" si="1"/>
        <v/>
      </c>
      <c r="W15" s="48"/>
      <c r="X15" s="24"/>
      <c r="Y15" s="48"/>
      <c r="Z15" s="24"/>
      <c r="AA15" s="24"/>
      <c r="AB15" s="170"/>
      <c r="AC15" s="177"/>
      <c r="AD15" s="177"/>
      <c r="AE15" s="177"/>
      <c r="AF15" s="177"/>
      <c r="AG15" s="5"/>
    </row>
    <row r="16" spans="5:33" ht="26.1" customHeight="1">
      <c r="E16" s="104"/>
      <c r="F16" s="5"/>
      <c r="G16" s="44" t="str">
        <f t="shared" si="0"/>
        <v/>
      </c>
      <c r="H16" s="87"/>
      <c r="I16" s="5"/>
      <c r="J16" s="34"/>
      <c r="K16" s="5"/>
      <c r="L16" s="22"/>
      <c r="M16" s="7"/>
      <c r="N16" s="23"/>
      <c r="O16" s="45"/>
      <c r="P16" s="46"/>
      <c r="Q16" s="39"/>
      <c r="R16" s="15"/>
      <c r="S16" s="23"/>
      <c r="T16" s="23"/>
      <c r="U16" s="47"/>
      <c r="V16" s="35" t="str">
        <f t="shared" si="1"/>
        <v/>
      </c>
      <c r="W16" s="48"/>
      <c r="X16" s="24"/>
      <c r="Y16" s="48"/>
      <c r="Z16" s="24"/>
      <c r="AA16" s="24"/>
      <c r="AB16" s="170"/>
      <c r="AC16" s="177"/>
      <c r="AD16" s="177"/>
      <c r="AE16" s="177"/>
      <c r="AF16" s="177"/>
      <c r="AG16" s="5"/>
    </row>
    <row r="17" spans="5:33" ht="26.1" customHeight="1">
      <c r="E17" s="104"/>
      <c r="F17" s="5"/>
      <c r="G17" s="44" t="str">
        <f t="shared" si="0"/>
        <v/>
      </c>
      <c r="H17" s="87"/>
      <c r="I17" s="5"/>
      <c r="J17" s="34"/>
      <c r="K17" s="5"/>
      <c r="L17" s="22"/>
      <c r="M17" s="7"/>
      <c r="N17" s="23"/>
      <c r="O17" s="45"/>
      <c r="P17" s="46"/>
      <c r="Q17" s="39"/>
      <c r="R17" s="15"/>
      <c r="S17" s="23"/>
      <c r="T17" s="23"/>
      <c r="U17" s="47"/>
      <c r="V17" s="35" t="str">
        <f t="shared" si="1"/>
        <v/>
      </c>
      <c r="W17" s="48"/>
      <c r="X17" s="24"/>
      <c r="Y17" s="48"/>
      <c r="Z17" s="24"/>
      <c r="AA17" s="24"/>
      <c r="AB17" s="170"/>
      <c r="AC17" s="177"/>
      <c r="AD17" s="177"/>
      <c r="AE17" s="177"/>
      <c r="AF17" s="177"/>
      <c r="AG17" s="5"/>
    </row>
    <row r="18" spans="5:33" ht="26.1" customHeight="1">
      <c r="E18" s="104"/>
      <c r="F18" s="5"/>
      <c r="G18" s="44" t="str">
        <f t="shared" si="0"/>
        <v/>
      </c>
      <c r="H18" s="87"/>
      <c r="I18" s="5"/>
      <c r="J18" s="34"/>
      <c r="K18" s="5"/>
      <c r="L18" s="22"/>
      <c r="M18" s="7"/>
      <c r="N18" s="23"/>
      <c r="O18" s="45"/>
      <c r="P18" s="46"/>
      <c r="Q18" s="39"/>
      <c r="R18" s="15"/>
      <c r="S18" s="23"/>
      <c r="T18" s="23"/>
      <c r="U18" s="47"/>
      <c r="V18" s="35" t="str">
        <f t="shared" si="1"/>
        <v/>
      </c>
      <c r="W18" s="48"/>
      <c r="X18" s="24"/>
      <c r="Y18" s="48"/>
      <c r="Z18" s="24"/>
      <c r="AA18" s="24"/>
      <c r="AB18" s="170"/>
      <c r="AC18" s="177"/>
      <c r="AD18" s="177"/>
      <c r="AE18" s="177"/>
      <c r="AF18" s="177"/>
      <c r="AG18" s="5"/>
    </row>
    <row r="19" spans="5:33" ht="26.1" customHeight="1">
      <c r="E19" s="104"/>
      <c r="F19" s="5"/>
      <c r="G19" s="44" t="str">
        <f t="shared" si="0"/>
        <v/>
      </c>
      <c r="H19" s="87"/>
      <c r="I19" s="5"/>
      <c r="J19" s="34"/>
      <c r="K19" s="5"/>
      <c r="L19" s="22"/>
      <c r="M19" s="7"/>
      <c r="N19" s="23"/>
      <c r="O19" s="45"/>
      <c r="P19" s="46"/>
      <c r="Q19" s="39"/>
      <c r="R19" s="15"/>
      <c r="S19" s="23"/>
      <c r="T19" s="23"/>
      <c r="U19" s="47"/>
      <c r="V19" s="35" t="str">
        <f t="shared" si="1"/>
        <v/>
      </c>
      <c r="W19" s="48"/>
      <c r="X19" s="24"/>
      <c r="Y19" s="48"/>
      <c r="Z19" s="24"/>
      <c r="AA19" s="24"/>
      <c r="AB19" s="170"/>
      <c r="AC19" s="177"/>
      <c r="AD19" s="177"/>
      <c r="AE19" s="177"/>
      <c r="AF19" s="177"/>
      <c r="AG19" s="5"/>
    </row>
    <row r="20" spans="5:33" ht="26.1" customHeight="1">
      <c r="E20" s="104"/>
      <c r="F20" s="5"/>
      <c r="G20" s="44" t="str">
        <f t="shared" si="0"/>
        <v/>
      </c>
      <c r="H20" s="87"/>
      <c r="I20" s="5"/>
      <c r="J20" s="34"/>
      <c r="K20" s="5"/>
      <c r="L20" s="22"/>
      <c r="M20" s="7"/>
      <c r="N20" s="23"/>
      <c r="O20" s="178"/>
      <c r="P20" s="46"/>
      <c r="Q20" s="39"/>
      <c r="R20" s="15"/>
      <c r="S20" s="23"/>
      <c r="T20" s="23"/>
      <c r="U20" s="47"/>
      <c r="V20" s="35" t="str">
        <f t="shared" si="1"/>
        <v/>
      </c>
      <c r="W20" s="48"/>
      <c r="X20" s="24"/>
      <c r="Y20" s="48"/>
      <c r="Z20" s="24"/>
      <c r="AA20" s="24"/>
      <c r="AB20" s="170"/>
      <c r="AC20" s="177"/>
      <c r="AD20" s="177"/>
      <c r="AE20" s="177"/>
      <c r="AF20" s="177"/>
      <c r="AG20" s="5"/>
    </row>
    <row r="21" spans="5:33" ht="26.1" customHeight="1">
      <c r="E21" s="104"/>
      <c r="F21" s="5"/>
      <c r="G21" s="44" t="str">
        <f t="shared" si="0"/>
        <v/>
      </c>
      <c r="H21" s="87"/>
      <c r="I21" s="5"/>
      <c r="J21" s="34"/>
      <c r="K21" s="5"/>
      <c r="L21" s="22"/>
      <c r="M21" s="7"/>
      <c r="N21" s="23"/>
      <c r="O21" s="45"/>
      <c r="P21" s="46"/>
      <c r="Q21" s="39"/>
      <c r="R21" s="15"/>
      <c r="S21" s="23"/>
      <c r="T21" s="23"/>
      <c r="U21" s="47"/>
      <c r="V21" s="35" t="str">
        <f t="shared" si="1"/>
        <v/>
      </c>
      <c r="W21" s="48"/>
      <c r="X21" s="24"/>
      <c r="Y21" s="48"/>
      <c r="Z21" s="24"/>
      <c r="AA21" s="24"/>
      <c r="AB21" s="170"/>
      <c r="AC21" s="177"/>
      <c r="AD21" s="177"/>
      <c r="AE21" s="177"/>
      <c r="AF21" s="177"/>
      <c r="AG21" s="5"/>
    </row>
    <row r="22" spans="5:33" ht="26.1" customHeight="1">
      <c r="E22" s="104"/>
      <c r="F22" s="5"/>
      <c r="G22" s="44" t="str">
        <f t="shared" si="0"/>
        <v/>
      </c>
      <c r="H22" s="87"/>
      <c r="I22" s="5"/>
      <c r="J22" s="34"/>
      <c r="K22" s="5"/>
      <c r="L22" s="22"/>
      <c r="M22" s="7"/>
      <c r="N22" s="23"/>
      <c r="O22" s="45"/>
      <c r="P22" s="46"/>
      <c r="Q22" s="39"/>
      <c r="R22" s="15"/>
      <c r="S22" s="23"/>
      <c r="T22" s="23"/>
      <c r="U22" s="47"/>
      <c r="V22" s="35" t="str">
        <f t="shared" si="1"/>
        <v/>
      </c>
      <c r="W22" s="48"/>
      <c r="X22" s="24"/>
      <c r="Y22" s="48"/>
      <c r="Z22" s="24"/>
      <c r="AA22" s="24"/>
      <c r="AB22" s="170"/>
      <c r="AC22" s="177"/>
      <c r="AD22" s="177"/>
      <c r="AE22" s="177"/>
      <c r="AF22" s="177"/>
      <c r="AG22" s="5"/>
    </row>
    <row r="23" spans="5:33" ht="26.1" customHeight="1">
      <c r="E23" s="104"/>
      <c r="F23" s="5"/>
      <c r="G23" s="44" t="str">
        <f t="shared" si="0"/>
        <v/>
      </c>
      <c r="H23" s="87"/>
      <c r="I23" s="5"/>
      <c r="J23" s="34"/>
      <c r="K23" s="5"/>
      <c r="L23" s="22"/>
      <c r="M23" s="7"/>
      <c r="N23" s="23"/>
      <c r="O23" s="45"/>
      <c r="P23" s="46"/>
      <c r="Q23" s="39"/>
      <c r="R23" s="15"/>
      <c r="S23" s="23"/>
      <c r="T23" s="23"/>
      <c r="U23" s="47"/>
      <c r="V23" s="35" t="str">
        <f t="shared" si="1"/>
        <v/>
      </c>
      <c r="W23" s="48"/>
      <c r="X23" s="24"/>
      <c r="Y23" s="48"/>
      <c r="Z23" s="24"/>
      <c r="AA23" s="24"/>
      <c r="AB23" s="170"/>
      <c r="AC23" s="177"/>
      <c r="AD23" s="177"/>
      <c r="AE23" s="177"/>
      <c r="AF23" s="177"/>
      <c r="AG23" s="5"/>
    </row>
    <row r="24" spans="5:33" ht="26.1" customHeight="1">
      <c r="E24" s="104"/>
      <c r="F24" s="5"/>
      <c r="G24" s="44" t="str">
        <f t="shared" si="0"/>
        <v/>
      </c>
      <c r="H24" s="87"/>
      <c r="I24" s="5"/>
      <c r="J24" s="34"/>
      <c r="K24" s="5"/>
      <c r="L24" s="22"/>
      <c r="M24" s="7"/>
      <c r="N24" s="23"/>
      <c r="O24" s="45"/>
      <c r="P24" s="46"/>
      <c r="Q24" s="39"/>
      <c r="R24" s="15"/>
      <c r="S24" s="23"/>
      <c r="T24" s="23"/>
      <c r="U24" s="47"/>
      <c r="V24" s="35" t="str">
        <f t="shared" si="1"/>
        <v/>
      </c>
      <c r="W24" s="48"/>
      <c r="X24" s="24"/>
      <c r="Y24" s="48"/>
      <c r="Z24" s="24"/>
      <c r="AA24" s="24"/>
      <c r="AB24" s="170"/>
      <c r="AC24" s="177"/>
      <c r="AD24" s="177"/>
      <c r="AE24" s="177"/>
      <c r="AF24" s="177"/>
      <c r="AG24" s="5"/>
    </row>
    <row r="25" spans="5:33" ht="26.1" customHeight="1">
      <c r="E25" s="104"/>
      <c r="F25" s="5"/>
      <c r="G25" s="44" t="str">
        <f t="shared" si="0"/>
        <v/>
      </c>
      <c r="H25" s="87"/>
      <c r="I25" s="5"/>
      <c r="J25" s="34"/>
      <c r="K25" s="5"/>
      <c r="L25" s="22"/>
      <c r="M25" s="7"/>
      <c r="N25" s="23"/>
      <c r="O25" s="45"/>
      <c r="P25" s="46"/>
      <c r="Q25" s="39"/>
      <c r="R25" s="15"/>
      <c r="S25" s="23"/>
      <c r="T25" s="23"/>
      <c r="U25" s="47"/>
      <c r="V25" s="35" t="str">
        <f t="shared" si="1"/>
        <v/>
      </c>
      <c r="W25" s="48"/>
      <c r="X25" s="24"/>
      <c r="Y25" s="48"/>
      <c r="Z25" s="24"/>
      <c r="AA25" s="24"/>
      <c r="AB25" s="170"/>
      <c r="AC25" s="177"/>
      <c r="AD25" s="177"/>
      <c r="AE25" s="177"/>
      <c r="AF25" s="177"/>
      <c r="AG25" s="5"/>
    </row>
    <row r="26" spans="5:33" ht="26.1" customHeight="1">
      <c r="E26" s="104"/>
      <c r="F26" s="5"/>
      <c r="G26" s="44" t="str">
        <f t="shared" si="0"/>
        <v/>
      </c>
      <c r="H26" s="87"/>
      <c r="I26" s="5"/>
      <c r="J26" s="34"/>
      <c r="K26" s="5"/>
      <c r="L26" s="22"/>
      <c r="M26" s="7"/>
      <c r="N26" s="23"/>
      <c r="O26" s="178"/>
      <c r="P26" s="46"/>
      <c r="Q26" s="39"/>
      <c r="R26" s="15"/>
      <c r="S26" s="23"/>
      <c r="T26" s="23"/>
      <c r="U26" s="47"/>
      <c r="V26" s="35" t="str">
        <f t="shared" si="1"/>
        <v/>
      </c>
      <c r="W26" s="48"/>
      <c r="X26" s="24"/>
      <c r="Y26" s="48"/>
      <c r="Z26" s="24"/>
      <c r="AA26" s="24"/>
      <c r="AB26" s="170"/>
      <c r="AC26" s="177"/>
      <c r="AD26" s="177"/>
      <c r="AE26" s="177"/>
      <c r="AF26" s="177"/>
      <c r="AG26" s="5"/>
    </row>
    <row r="27" spans="5:33" ht="26.1" customHeight="1">
      <c r="E27" s="104"/>
      <c r="F27" s="5"/>
      <c r="G27" s="44" t="str">
        <f t="shared" ref="G27:G46" si="2">IF(ISBLANK($F27),"",VLOOKUP($F27,제안사_펀드현황,3,FALSE))</f>
        <v/>
      </c>
      <c r="H27" s="87"/>
      <c r="I27" s="5"/>
      <c r="J27" s="34"/>
      <c r="K27" s="5"/>
      <c r="L27" s="22"/>
      <c r="M27" s="7"/>
      <c r="N27" s="23"/>
      <c r="O27" s="45"/>
      <c r="P27" s="46"/>
      <c r="Q27" s="39"/>
      <c r="R27" s="15"/>
      <c r="S27" s="23"/>
      <c r="T27" s="23"/>
      <c r="U27" s="47"/>
      <c r="V27" s="35" t="str">
        <f t="shared" si="1"/>
        <v/>
      </c>
      <c r="W27" s="48"/>
      <c r="X27" s="24"/>
      <c r="Y27" s="48"/>
      <c r="Z27" s="24"/>
      <c r="AA27" s="24"/>
      <c r="AB27" s="170"/>
      <c r="AC27" s="177"/>
      <c r="AD27" s="177"/>
      <c r="AE27" s="177"/>
      <c r="AF27" s="177"/>
      <c r="AG27" s="5"/>
    </row>
    <row r="28" spans="5:33" ht="26.1" customHeight="1">
      <c r="E28" s="104"/>
      <c r="F28" s="5"/>
      <c r="G28" s="44" t="str">
        <f t="shared" si="2"/>
        <v/>
      </c>
      <c r="H28" s="87"/>
      <c r="I28" s="5"/>
      <c r="J28" s="34"/>
      <c r="K28" s="5"/>
      <c r="L28" s="22"/>
      <c r="M28" s="7"/>
      <c r="N28" s="23"/>
      <c r="O28" s="45"/>
      <c r="P28" s="46"/>
      <c r="Q28" s="39"/>
      <c r="R28" s="15"/>
      <c r="S28" s="23"/>
      <c r="T28" s="23"/>
      <c r="U28" s="47"/>
      <c r="V28" s="35" t="str">
        <f t="shared" si="1"/>
        <v/>
      </c>
      <c r="W28" s="48"/>
      <c r="X28" s="24"/>
      <c r="Y28" s="48"/>
      <c r="Z28" s="24"/>
      <c r="AA28" s="24"/>
      <c r="AB28" s="170"/>
      <c r="AC28" s="177"/>
      <c r="AD28" s="177"/>
      <c r="AE28" s="177"/>
      <c r="AF28" s="177"/>
      <c r="AG28" s="5"/>
    </row>
    <row r="29" spans="5:33" ht="26.1" customHeight="1">
      <c r="E29" s="104"/>
      <c r="F29" s="5"/>
      <c r="G29" s="44" t="str">
        <f t="shared" si="2"/>
        <v/>
      </c>
      <c r="H29" s="87"/>
      <c r="I29" s="5"/>
      <c r="J29" s="34"/>
      <c r="K29" s="5"/>
      <c r="L29" s="22"/>
      <c r="M29" s="7"/>
      <c r="N29" s="23"/>
      <c r="O29" s="45"/>
      <c r="P29" s="46"/>
      <c r="Q29" s="39"/>
      <c r="R29" s="15"/>
      <c r="S29" s="23"/>
      <c r="T29" s="23"/>
      <c r="U29" s="47"/>
      <c r="V29" s="35" t="str">
        <f t="shared" si="1"/>
        <v/>
      </c>
      <c r="W29" s="48"/>
      <c r="X29" s="24"/>
      <c r="Y29" s="48"/>
      <c r="Z29" s="24"/>
      <c r="AA29" s="24"/>
      <c r="AB29" s="170"/>
      <c r="AC29" s="177"/>
      <c r="AD29" s="177"/>
      <c r="AE29" s="177"/>
      <c r="AF29" s="177"/>
      <c r="AG29" s="5"/>
    </row>
    <row r="30" spans="5:33" ht="26.1" customHeight="1">
      <c r="E30" s="104"/>
      <c r="F30" s="5"/>
      <c r="G30" s="44" t="str">
        <f t="shared" si="2"/>
        <v/>
      </c>
      <c r="H30" s="87"/>
      <c r="I30" s="5"/>
      <c r="J30" s="34"/>
      <c r="K30" s="5"/>
      <c r="L30" s="22"/>
      <c r="M30" s="7"/>
      <c r="N30" s="23"/>
      <c r="O30" s="45"/>
      <c r="P30" s="46"/>
      <c r="Q30" s="39"/>
      <c r="R30" s="15"/>
      <c r="S30" s="23"/>
      <c r="T30" s="23"/>
      <c r="U30" s="47"/>
      <c r="V30" s="35" t="str">
        <f t="shared" si="1"/>
        <v/>
      </c>
      <c r="W30" s="48"/>
      <c r="X30" s="24"/>
      <c r="Y30" s="48"/>
      <c r="Z30" s="24"/>
      <c r="AA30" s="24"/>
      <c r="AB30" s="170"/>
      <c r="AC30" s="177"/>
      <c r="AD30" s="177"/>
      <c r="AE30" s="177"/>
      <c r="AF30" s="177"/>
      <c r="AG30" s="5"/>
    </row>
    <row r="31" spans="5:33" ht="26.1" customHeight="1">
      <c r="E31" s="104"/>
      <c r="F31" s="5"/>
      <c r="G31" s="44" t="str">
        <f t="shared" si="2"/>
        <v/>
      </c>
      <c r="H31" s="87"/>
      <c r="I31" s="5"/>
      <c r="J31" s="34"/>
      <c r="K31" s="5"/>
      <c r="L31" s="22"/>
      <c r="M31" s="7"/>
      <c r="N31" s="23"/>
      <c r="O31" s="45"/>
      <c r="P31" s="46"/>
      <c r="Q31" s="39"/>
      <c r="R31" s="15"/>
      <c r="S31" s="23"/>
      <c r="T31" s="23"/>
      <c r="U31" s="47"/>
      <c r="V31" s="35" t="str">
        <f t="shared" si="1"/>
        <v/>
      </c>
      <c r="W31" s="48"/>
      <c r="X31" s="24"/>
      <c r="Y31" s="48"/>
      <c r="Z31" s="24"/>
      <c r="AA31" s="24"/>
      <c r="AB31" s="170"/>
      <c r="AC31" s="177"/>
      <c r="AD31" s="177"/>
      <c r="AE31" s="177"/>
      <c r="AF31" s="177"/>
      <c r="AG31" s="5"/>
    </row>
    <row r="32" spans="5:33" ht="26.1" customHeight="1">
      <c r="E32" s="104"/>
      <c r="F32" s="5"/>
      <c r="G32" s="44" t="str">
        <f t="shared" si="2"/>
        <v/>
      </c>
      <c r="H32" s="87"/>
      <c r="I32" s="5"/>
      <c r="J32" s="34"/>
      <c r="K32" s="5"/>
      <c r="L32" s="22"/>
      <c r="M32" s="7"/>
      <c r="N32" s="23"/>
      <c r="O32" s="45"/>
      <c r="P32" s="46"/>
      <c r="Q32" s="39"/>
      <c r="R32" s="15"/>
      <c r="S32" s="23"/>
      <c r="T32" s="23"/>
      <c r="U32" s="47"/>
      <c r="V32" s="35" t="str">
        <f t="shared" si="1"/>
        <v/>
      </c>
      <c r="W32" s="48"/>
      <c r="X32" s="24"/>
      <c r="Y32" s="48"/>
      <c r="Z32" s="24"/>
      <c r="AA32" s="24"/>
      <c r="AB32" s="170"/>
      <c r="AC32" s="177"/>
      <c r="AD32" s="177"/>
      <c r="AE32" s="177"/>
      <c r="AF32" s="177"/>
      <c r="AG32" s="5"/>
    </row>
    <row r="33" spans="5:33" ht="26.1" customHeight="1">
      <c r="E33" s="104"/>
      <c r="F33" s="5"/>
      <c r="G33" s="44" t="str">
        <f t="shared" si="2"/>
        <v/>
      </c>
      <c r="H33" s="87"/>
      <c r="I33" s="5"/>
      <c r="J33" s="34"/>
      <c r="K33" s="5"/>
      <c r="L33" s="22"/>
      <c r="M33" s="7"/>
      <c r="N33" s="23"/>
      <c r="O33" s="45"/>
      <c r="P33" s="46"/>
      <c r="Q33" s="39"/>
      <c r="R33" s="15"/>
      <c r="S33" s="23"/>
      <c r="T33" s="23"/>
      <c r="U33" s="47"/>
      <c r="V33" s="35" t="str">
        <f t="shared" si="1"/>
        <v/>
      </c>
      <c r="W33" s="48"/>
      <c r="X33" s="24"/>
      <c r="Y33" s="48"/>
      <c r="Z33" s="24"/>
      <c r="AA33" s="24"/>
      <c r="AB33" s="170"/>
      <c r="AC33" s="177"/>
      <c r="AD33" s="177"/>
      <c r="AE33" s="177"/>
      <c r="AF33" s="177"/>
      <c r="AG33" s="5"/>
    </row>
    <row r="34" spans="5:33" ht="26.1" customHeight="1">
      <c r="E34" s="104"/>
      <c r="F34" s="5"/>
      <c r="G34" s="44" t="str">
        <f t="shared" si="2"/>
        <v/>
      </c>
      <c r="H34" s="87"/>
      <c r="I34" s="5"/>
      <c r="J34" s="34"/>
      <c r="K34" s="5"/>
      <c r="L34" s="22"/>
      <c r="M34" s="7"/>
      <c r="N34" s="23"/>
      <c r="O34" s="45"/>
      <c r="P34" s="46"/>
      <c r="Q34" s="39"/>
      <c r="R34" s="15"/>
      <c r="S34" s="23"/>
      <c r="T34" s="23"/>
      <c r="U34" s="47"/>
      <c r="V34" s="35" t="str">
        <f t="shared" si="1"/>
        <v/>
      </c>
      <c r="W34" s="48"/>
      <c r="X34" s="24"/>
      <c r="Y34" s="48"/>
      <c r="Z34" s="24"/>
      <c r="AA34" s="24"/>
      <c r="AB34" s="170"/>
      <c r="AC34" s="177"/>
      <c r="AD34" s="177"/>
      <c r="AE34" s="177"/>
      <c r="AF34" s="177"/>
      <c r="AG34" s="5"/>
    </row>
    <row r="35" spans="5:33" ht="26.1" customHeight="1">
      <c r="E35" s="104"/>
      <c r="F35" s="5"/>
      <c r="G35" s="44" t="str">
        <f t="shared" si="2"/>
        <v/>
      </c>
      <c r="H35" s="87"/>
      <c r="I35" s="5"/>
      <c r="J35" s="34"/>
      <c r="K35" s="5"/>
      <c r="L35" s="22"/>
      <c r="M35" s="7"/>
      <c r="N35" s="23"/>
      <c r="O35" s="45"/>
      <c r="P35" s="46"/>
      <c r="Q35" s="39"/>
      <c r="R35" s="15"/>
      <c r="S35" s="23"/>
      <c r="T35" s="23"/>
      <c r="U35" s="47"/>
      <c r="V35" s="35" t="str">
        <f t="shared" si="1"/>
        <v/>
      </c>
      <c r="W35" s="48"/>
      <c r="X35" s="24"/>
      <c r="Y35" s="48"/>
      <c r="Z35" s="24"/>
      <c r="AA35" s="24"/>
      <c r="AB35" s="170"/>
      <c r="AC35" s="177"/>
      <c r="AD35" s="177"/>
      <c r="AE35" s="177"/>
      <c r="AF35" s="177"/>
      <c r="AG35" s="5"/>
    </row>
    <row r="36" spans="5:33" ht="26.1" customHeight="1">
      <c r="E36" s="104"/>
      <c r="F36" s="5"/>
      <c r="G36" s="44" t="str">
        <f t="shared" si="2"/>
        <v/>
      </c>
      <c r="H36" s="87"/>
      <c r="I36" s="5"/>
      <c r="J36" s="34"/>
      <c r="K36" s="5"/>
      <c r="L36" s="22"/>
      <c r="M36" s="7"/>
      <c r="N36" s="23"/>
      <c r="O36" s="45"/>
      <c r="P36" s="46"/>
      <c r="Q36" s="39"/>
      <c r="R36" s="15"/>
      <c r="S36" s="23"/>
      <c r="T36" s="23"/>
      <c r="U36" s="47"/>
      <c r="V36" s="35" t="str">
        <f t="shared" si="1"/>
        <v/>
      </c>
      <c r="W36" s="48"/>
      <c r="X36" s="24"/>
      <c r="Y36" s="48"/>
      <c r="Z36" s="24"/>
      <c r="AA36" s="24"/>
      <c r="AB36" s="170"/>
      <c r="AC36" s="177"/>
      <c r="AD36" s="177"/>
      <c r="AE36" s="177"/>
      <c r="AF36" s="177"/>
      <c r="AG36" s="5"/>
    </row>
    <row r="37" spans="5:33" ht="26.1" customHeight="1">
      <c r="E37" s="104"/>
      <c r="F37" s="5"/>
      <c r="G37" s="44" t="str">
        <f t="shared" si="2"/>
        <v/>
      </c>
      <c r="H37" s="87"/>
      <c r="I37" s="5"/>
      <c r="J37" s="34"/>
      <c r="K37" s="5"/>
      <c r="L37" s="22"/>
      <c r="M37" s="7"/>
      <c r="N37" s="23"/>
      <c r="O37" s="45"/>
      <c r="P37" s="46"/>
      <c r="Q37" s="39"/>
      <c r="R37" s="15"/>
      <c r="S37" s="23"/>
      <c r="T37" s="23"/>
      <c r="U37" s="47"/>
      <c r="V37" s="35" t="str">
        <f t="shared" si="1"/>
        <v/>
      </c>
      <c r="W37" s="48"/>
      <c r="X37" s="24"/>
      <c r="Y37" s="48"/>
      <c r="Z37" s="24"/>
      <c r="AA37" s="24"/>
      <c r="AB37" s="170"/>
      <c r="AC37" s="177"/>
      <c r="AD37" s="177"/>
      <c r="AE37" s="177"/>
      <c r="AF37" s="177"/>
      <c r="AG37" s="5"/>
    </row>
    <row r="38" spans="5:33" ht="26.1" customHeight="1">
      <c r="E38" s="104"/>
      <c r="F38" s="5"/>
      <c r="G38" s="44" t="str">
        <f t="shared" si="2"/>
        <v/>
      </c>
      <c r="H38" s="87"/>
      <c r="I38" s="5"/>
      <c r="J38" s="34"/>
      <c r="K38" s="5"/>
      <c r="L38" s="22"/>
      <c r="M38" s="7"/>
      <c r="N38" s="23"/>
      <c r="O38" s="178"/>
      <c r="P38" s="46"/>
      <c r="Q38" s="39"/>
      <c r="R38" s="15"/>
      <c r="S38" s="23"/>
      <c r="T38" s="23"/>
      <c r="U38" s="47"/>
      <c r="V38" s="35" t="str">
        <f t="shared" si="1"/>
        <v/>
      </c>
      <c r="W38" s="48"/>
      <c r="X38" s="24"/>
      <c r="Y38" s="48"/>
      <c r="Z38" s="24"/>
      <c r="AA38" s="24"/>
      <c r="AB38" s="170"/>
      <c r="AC38" s="177"/>
      <c r="AD38" s="177"/>
      <c r="AE38" s="177"/>
      <c r="AF38" s="177"/>
      <c r="AG38" s="5"/>
    </row>
    <row r="39" spans="5:33" ht="26.1" customHeight="1">
      <c r="E39" s="104"/>
      <c r="F39" s="5"/>
      <c r="G39" s="44" t="str">
        <f t="shared" si="2"/>
        <v/>
      </c>
      <c r="H39" s="87"/>
      <c r="I39" s="5"/>
      <c r="J39" s="34"/>
      <c r="K39" s="5"/>
      <c r="L39" s="22"/>
      <c r="M39" s="7"/>
      <c r="N39" s="23"/>
      <c r="O39" s="45"/>
      <c r="P39" s="46"/>
      <c r="Q39" s="39"/>
      <c r="R39" s="15"/>
      <c r="S39" s="23"/>
      <c r="T39" s="23"/>
      <c r="U39" s="47"/>
      <c r="V39" s="35" t="str">
        <f t="shared" si="1"/>
        <v/>
      </c>
      <c r="W39" s="48"/>
      <c r="X39" s="24"/>
      <c r="Y39" s="48"/>
      <c r="Z39" s="24"/>
      <c r="AA39" s="24"/>
      <c r="AB39" s="170"/>
      <c r="AC39" s="177"/>
      <c r="AD39" s="177"/>
      <c r="AE39" s="177"/>
      <c r="AF39" s="177"/>
      <c r="AG39" s="5"/>
    </row>
    <row r="40" spans="5:33" ht="26.1" customHeight="1">
      <c r="E40" s="104"/>
      <c r="F40" s="5"/>
      <c r="G40" s="44" t="str">
        <f t="shared" si="2"/>
        <v/>
      </c>
      <c r="H40" s="87"/>
      <c r="I40" s="5"/>
      <c r="J40" s="34"/>
      <c r="K40" s="5"/>
      <c r="L40" s="22"/>
      <c r="M40" s="7"/>
      <c r="N40" s="23"/>
      <c r="O40" s="45"/>
      <c r="P40" s="46"/>
      <c r="Q40" s="39"/>
      <c r="R40" s="15"/>
      <c r="S40" s="23"/>
      <c r="T40" s="23"/>
      <c r="U40" s="182"/>
      <c r="V40" s="35" t="str">
        <f t="shared" si="1"/>
        <v/>
      </c>
      <c r="W40" s="48"/>
      <c r="X40" s="24"/>
      <c r="Y40" s="48"/>
      <c r="Z40" s="24"/>
      <c r="AA40" s="24"/>
      <c r="AB40" s="170"/>
      <c r="AC40" s="177"/>
      <c r="AD40" s="177"/>
      <c r="AE40" s="177"/>
      <c r="AF40" s="177"/>
      <c r="AG40" s="5"/>
    </row>
    <row r="41" spans="5:33" ht="26.1" customHeight="1">
      <c r="E41" s="104"/>
      <c r="F41" s="5"/>
      <c r="G41" s="44" t="str">
        <f t="shared" si="2"/>
        <v/>
      </c>
      <c r="H41" s="87"/>
      <c r="I41" s="5"/>
      <c r="J41" s="34"/>
      <c r="K41" s="5"/>
      <c r="L41" s="22"/>
      <c r="M41" s="7"/>
      <c r="N41" s="23"/>
      <c r="O41" s="45"/>
      <c r="P41" s="46"/>
      <c r="Q41" s="39"/>
      <c r="R41" s="15"/>
      <c r="S41" s="23"/>
      <c r="T41" s="23"/>
      <c r="U41" s="47"/>
      <c r="V41" s="35" t="str">
        <f t="shared" si="1"/>
        <v/>
      </c>
      <c r="W41" s="48"/>
      <c r="X41" s="24"/>
      <c r="Y41" s="48"/>
      <c r="Z41" s="24"/>
      <c r="AA41" s="24"/>
      <c r="AB41" s="170"/>
      <c r="AC41" s="177"/>
      <c r="AD41" s="177"/>
      <c r="AE41" s="177"/>
      <c r="AF41" s="177"/>
      <c r="AG41" s="5"/>
    </row>
    <row r="42" spans="5:33" ht="26.1" customHeight="1">
      <c r="E42" s="104"/>
      <c r="F42" s="5"/>
      <c r="G42" s="44" t="str">
        <f t="shared" si="2"/>
        <v/>
      </c>
      <c r="H42" s="87"/>
      <c r="I42" s="5"/>
      <c r="J42" s="34"/>
      <c r="K42" s="5"/>
      <c r="L42" s="22"/>
      <c r="M42" s="7"/>
      <c r="N42" s="23"/>
      <c r="O42" s="45"/>
      <c r="P42" s="46"/>
      <c r="Q42" s="39"/>
      <c r="R42" s="15"/>
      <c r="S42" s="23"/>
      <c r="T42" s="23"/>
      <c r="U42" s="47"/>
      <c r="V42" s="35" t="str">
        <f t="shared" si="1"/>
        <v/>
      </c>
      <c r="W42" s="48"/>
      <c r="X42" s="24"/>
      <c r="Y42" s="48"/>
      <c r="Z42" s="24"/>
      <c r="AA42" s="24"/>
      <c r="AB42" s="170"/>
      <c r="AC42" s="177"/>
      <c r="AD42" s="177"/>
      <c r="AE42" s="177"/>
      <c r="AF42" s="177"/>
      <c r="AG42" s="5"/>
    </row>
    <row r="43" spans="5:33" ht="26.1" customHeight="1">
      <c r="E43" s="104"/>
      <c r="F43" s="5"/>
      <c r="G43" s="44" t="str">
        <f t="shared" si="2"/>
        <v/>
      </c>
      <c r="H43" s="87"/>
      <c r="I43" s="5"/>
      <c r="J43" s="34"/>
      <c r="K43" s="5"/>
      <c r="L43" s="22"/>
      <c r="M43" s="7"/>
      <c r="N43" s="23"/>
      <c r="O43" s="45"/>
      <c r="P43" s="46"/>
      <c r="Q43" s="39"/>
      <c r="R43" s="15"/>
      <c r="S43" s="23"/>
      <c r="T43" s="23"/>
      <c r="U43" s="47"/>
      <c r="V43" s="35" t="str">
        <f t="shared" si="1"/>
        <v/>
      </c>
      <c r="W43" s="48"/>
      <c r="X43" s="24"/>
      <c r="Y43" s="48"/>
      <c r="Z43" s="24"/>
      <c r="AA43" s="24"/>
      <c r="AB43" s="170"/>
      <c r="AC43" s="177"/>
      <c r="AD43" s="177"/>
      <c r="AE43" s="177"/>
      <c r="AF43" s="177"/>
      <c r="AG43" s="5"/>
    </row>
    <row r="44" spans="5:33" ht="26.1" customHeight="1">
      <c r="E44" s="104"/>
      <c r="F44" s="5"/>
      <c r="G44" s="44" t="str">
        <f t="shared" si="2"/>
        <v/>
      </c>
      <c r="H44" s="87"/>
      <c r="I44" s="5"/>
      <c r="J44" s="34"/>
      <c r="K44" s="5"/>
      <c r="L44" s="22"/>
      <c r="M44" s="7"/>
      <c r="N44" s="23"/>
      <c r="O44" s="45"/>
      <c r="P44" s="46"/>
      <c r="Q44" s="39"/>
      <c r="R44" s="15"/>
      <c r="S44" s="23"/>
      <c r="T44" s="23"/>
      <c r="U44" s="47"/>
      <c r="V44" s="35" t="str">
        <f t="shared" si="1"/>
        <v/>
      </c>
      <c r="W44" s="48"/>
      <c r="X44" s="24"/>
      <c r="Y44" s="48"/>
      <c r="Z44" s="24"/>
      <c r="AA44" s="24"/>
      <c r="AB44" s="170"/>
      <c r="AC44" s="177"/>
      <c r="AD44" s="177"/>
      <c r="AE44" s="177"/>
      <c r="AF44" s="177"/>
      <c r="AG44" s="5"/>
    </row>
    <row r="45" spans="5:33" ht="26.1" customHeight="1">
      <c r="E45" s="104"/>
      <c r="F45" s="5"/>
      <c r="G45" s="44" t="str">
        <f t="shared" si="2"/>
        <v/>
      </c>
      <c r="H45" s="87"/>
      <c r="I45" s="5"/>
      <c r="J45" s="34"/>
      <c r="K45" s="5"/>
      <c r="L45" s="22"/>
      <c r="M45" s="7"/>
      <c r="N45" s="23"/>
      <c r="O45" s="45"/>
      <c r="P45" s="46"/>
      <c r="Q45" s="39"/>
      <c r="R45" s="15"/>
      <c r="S45" s="23"/>
      <c r="T45" s="23"/>
      <c r="U45" s="47"/>
      <c r="V45" s="35" t="str">
        <f t="shared" si="1"/>
        <v/>
      </c>
      <c r="W45" s="48"/>
      <c r="X45" s="24"/>
      <c r="Y45" s="48"/>
      <c r="Z45" s="24"/>
      <c r="AA45" s="24"/>
      <c r="AB45" s="170"/>
      <c r="AC45" s="177"/>
      <c r="AD45" s="177"/>
      <c r="AE45" s="177"/>
      <c r="AF45" s="177"/>
      <c r="AG45" s="5"/>
    </row>
    <row r="46" spans="5:33" ht="26.1" customHeight="1">
      <c r="E46" s="104"/>
      <c r="F46" s="5"/>
      <c r="G46" s="44" t="str">
        <f t="shared" si="2"/>
        <v/>
      </c>
      <c r="H46" s="87"/>
      <c r="I46" s="5"/>
      <c r="J46" s="34"/>
      <c r="K46" s="5"/>
      <c r="L46" s="22"/>
      <c r="M46" s="7"/>
      <c r="N46" s="24"/>
      <c r="O46" s="45"/>
      <c r="P46" s="46"/>
      <c r="Q46" s="39"/>
      <c r="R46" s="15"/>
      <c r="S46" s="23"/>
      <c r="T46" s="23"/>
      <c r="U46" s="47"/>
      <c r="V46" s="35" t="str">
        <f t="shared" si="1"/>
        <v/>
      </c>
      <c r="W46" s="48"/>
      <c r="X46" s="24"/>
      <c r="Y46" s="48"/>
      <c r="Z46" s="24"/>
      <c r="AA46" s="24"/>
      <c r="AB46" s="170"/>
      <c r="AC46" s="177"/>
      <c r="AD46" s="177"/>
      <c r="AE46" s="177"/>
      <c r="AF46" s="177"/>
      <c r="AG46" s="5"/>
    </row>
    <row r="47" spans="5:33" ht="26.1" customHeight="1">
      <c r="E47" s="104"/>
      <c r="F47" s="170"/>
      <c r="G47" s="44" t="str">
        <f t="shared" ref="G47:G66" si="3">IF(ISBLANK($F47),"",VLOOKUP($F47,제안사_펀드현황,3,FALSE))</f>
        <v/>
      </c>
      <c r="H47" s="87"/>
      <c r="I47" s="5"/>
      <c r="J47" s="34"/>
      <c r="K47" s="5"/>
      <c r="L47" s="22"/>
      <c r="M47" s="7"/>
      <c r="N47" s="23"/>
      <c r="O47" s="45"/>
      <c r="P47" s="46"/>
      <c r="Q47" s="39"/>
      <c r="R47" s="15"/>
      <c r="S47" s="23"/>
      <c r="T47" s="23"/>
      <c r="U47" s="47"/>
      <c r="V47" s="35" t="str">
        <f t="shared" si="1"/>
        <v/>
      </c>
      <c r="W47" s="48"/>
      <c r="X47" s="24"/>
      <c r="Y47" s="48"/>
      <c r="Z47" s="24"/>
      <c r="AA47" s="24"/>
      <c r="AB47" s="170"/>
      <c r="AC47" s="177"/>
      <c r="AD47" s="177"/>
      <c r="AE47" s="177"/>
      <c r="AF47" s="177"/>
      <c r="AG47" s="5"/>
    </row>
    <row r="48" spans="5:33" ht="26.1" customHeight="1">
      <c r="E48" s="104"/>
      <c r="F48" s="170"/>
      <c r="G48" s="44" t="str">
        <f t="shared" si="3"/>
        <v/>
      </c>
      <c r="H48" s="87"/>
      <c r="I48" s="5"/>
      <c r="J48" s="34"/>
      <c r="K48" s="5"/>
      <c r="L48" s="22"/>
      <c r="M48" s="7"/>
      <c r="N48" s="23"/>
      <c r="O48" s="45"/>
      <c r="P48" s="46"/>
      <c r="Q48" s="39"/>
      <c r="R48" s="15"/>
      <c r="S48" s="23"/>
      <c r="T48" s="23"/>
      <c r="U48" s="47"/>
      <c r="V48" s="35" t="str">
        <f t="shared" si="1"/>
        <v/>
      </c>
      <c r="W48" s="48"/>
      <c r="X48" s="24"/>
      <c r="Y48" s="48"/>
      <c r="Z48" s="24"/>
      <c r="AA48" s="24"/>
      <c r="AB48" s="170"/>
      <c r="AC48" s="177"/>
      <c r="AD48" s="177"/>
      <c r="AE48" s="177"/>
      <c r="AF48" s="177"/>
      <c r="AG48" s="5"/>
    </row>
    <row r="49" spans="5:33" ht="26.1" customHeight="1">
      <c r="E49" s="104"/>
      <c r="F49" s="170"/>
      <c r="G49" s="44" t="str">
        <f t="shared" si="3"/>
        <v/>
      </c>
      <c r="H49" s="87"/>
      <c r="I49" s="5"/>
      <c r="J49" s="34"/>
      <c r="K49" s="5"/>
      <c r="L49" s="22"/>
      <c r="M49" s="7"/>
      <c r="N49" s="23"/>
      <c r="O49" s="45"/>
      <c r="P49" s="46"/>
      <c r="Q49" s="39"/>
      <c r="R49" s="15"/>
      <c r="S49" s="23"/>
      <c r="T49" s="23"/>
      <c r="U49" s="47"/>
      <c r="V49" s="35" t="str">
        <f t="shared" si="1"/>
        <v/>
      </c>
      <c r="W49" s="48"/>
      <c r="X49" s="24"/>
      <c r="Y49" s="48"/>
      <c r="Z49" s="24"/>
      <c r="AA49" s="24"/>
      <c r="AB49" s="170"/>
      <c r="AC49" s="177"/>
      <c r="AD49" s="177"/>
      <c r="AE49" s="177"/>
      <c r="AF49" s="177"/>
      <c r="AG49" s="5"/>
    </row>
    <row r="50" spans="5:33" ht="26.1" customHeight="1">
      <c r="E50" s="104"/>
      <c r="F50" s="170"/>
      <c r="G50" s="44" t="str">
        <f t="shared" si="3"/>
        <v/>
      </c>
      <c r="H50" s="87"/>
      <c r="I50" s="5"/>
      <c r="J50" s="34"/>
      <c r="K50" s="5"/>
      <c r="L50" s="22"/>
      <c r="M50" s="7"/>
      <c r="N50" s="23"/>
      <c r="O50" s="45"/>
      <c r="P50" s="46"/>
      <c r="Q50" s="39"/>
      <c r="R50" s="15"/>
      <c r="S50" s="23"/>
      <c r="T50" s="23"/>
      <c r="U50" s="47"/>
      <c r="V50" s="35" t="str">
        <f t="shared" si="1"/>
        <v/>
      </c>
      <c r="W50" s="48"/>
      <c r="X50" s="24"/>
      <c r="Y50" s="48"/>
      <c r="Z50" s="24"/>
      <c r="AA50" s="24"/>
      <c r="AB50" s="170"/>
      <c r="AC50" s="177"/>
      <c r="AD50" s="177"/>
      <c r="AE50" s="177"/>
      <c r="AF50" s="177"/>
      <c r="AG50" s="5"/>
    </row>
    <row r="51" spans="5:33" ht="26.1" customHeight="1">
      <c r="E51" s="104"/>
      <c r="F51" s="170"/>
      <c r="G51" s="44" t="str">
        <f t="shared" si="3"/>
        <v/>
      </c>
      <c r="H51" s="87"/>
      <c r="I51" s="5"/>
      <c r="J51" s="34"/>
      <c r="K51" s="5"/>
      <c r="L51" s="22"/>
      <c r="M51" s="7"/>
      <c r="N51" s="23"/>
      <c r="O51" s="45"/>
      <c r="P51" s="46"/>
      <c r="Q51" s="39"/>
      <c r="R51" s="15"/>
      <c r="S51" s="23"/>
      <c r="T51" s="23"/>
      <c r="U51" s="47"/>
      <c r="V51" s="35" t="str">
        <f t="shared" si="1"/>
        <v/>
      </c>
      <c r="W51" s="48"/>
      <c r="X51" s="24"/>
      <c r="Y51" s="48"/>
      <c r="Z51" s="24"/>
      <c r="AA51" s="24"/>
      <c r="AB51" s="170"/>
      <c r="AC51" s="177"/>
      <c r="AD51" s="177"/>
      <c r="AE51" s="7"/>
      <c r="AF51" s="7"/>
      <c r="AG51" s="5"/>
    </row>
    <row r="52" spans="5:33" ht="26.1" customHeight="1">
      <c r="E52" s="104"/>
      <c r="F52" s="170"/>
      <c r="G52" s="44" t="str">
        <f>IF(ISBLANK($F52),"",VLOOKUP($F52,제안사_펀드현황,3,FALSE))</f>
        <v/>
      </c>
      <c r="H52" s="87"/>
      <c r="I52" s="5"/>
      <c r="J52" s="34"/>
      <c r="K52" s="5"/>
      <c r="L52" s="22"/>
      <c r="M52" s="7"/>
      <c r="N52" s="23"/>
      <c r="O52" s="45"/>
      <c r="P52" s="46"/>
      <c r="Q52" s="39"/>
      <c r="R52" s="15"/>
      <c r="S52" s="23"/>
      <c r="T52" s="23"/>
      <c r="U52" s="47"/>
      <c r="V52" s="35" t="str">
        <f>IF(ISBLANK(R52),"",DATEDIF(L52,R52,"d")/365)</f>
        <v/>
      </c>
      <c r="W52" s="48"/>
      <c r="X52" s="24"/>
      <c r="Y52" s="48"/>
      <c r="Z52" s="24"/>
      <c r="AA52" s="24"/>
      <c r="AB52" s="170"/>
      <c r="AC52" s="177"/>
      <c r="AD52" s="177"/>
      <c r="AE52" s="177"/>
      <c r="AF52" s="177"/>
      <c r="AG52" s="5"/>
    </row>
    <row r="53" spans="5:33" ht="26.1" customHeight="1">
      <c r="E53" s="104"/>
      <c r="F53" s="170"/>
      <c r="G53" s="44" t="str">
        <f>IF(ISBLANK($F53),"",VLOOKUP($F53,제안사_펀드현황,3,FALSE))</f>
        <v/>
      </c>
      <c r="H53" s="87"/>
      <c r="I53" s="5"/>
      <c r="J53" s="34"/>
      <c r="K53" s="5"/>
      <c r="L53" s="22"/>
      <c r="M53" s="7"/>
      <c r="N53" s="23"/>
      <c r="O53" s="178"/>
      <c r="P53" s="46"/>
      <c r="Q53" s="39"/>
      <c r="R53" s="15"/>
      <c r="S53" s="23"/>
      <c r="T53" s="23"/>
      <c r="U53" s="47"/>
      <c r="V53" s="35" t="str">
        <f>IF(ISBLANK(R53),"",DATEDIF(L53,R53,"d")/365)</f>
        <v/>
      </c>
      <c r="W53" s="48"/>
      <c r="X53" s="24"/>
      <c r="Y53" s="48"/>
      <c r="Z53" s="24"/>
      <c r="AA53" s="24"/>
      <c r="AB53" s="170"/>
      <c r="AC53" s="177"/>
      <c r="AD53" s="177"/>
      <c r="AE53" s="177"/>
      <c r="AF53" s="177"/>
      <c r="AG53" s="5"/>
    </row>
    <row r="54" spans="5:33" ht="26.1" customHeight="1">
      <c r="E54" s="104"/>
      <c r="F54" s="170"/>
      <c r="G54" s="44" t="str">
        <f>IF(ISBLANK($F54),"",VLOOKUP($F54,제안사_펀드현황,3,FALSE))</f>
        <v/>
      </c>
      <c r="H54" s="87"/>
      <c r="I54" s="5"/>
      <c r="J54" s="34"/>
      <c r="K54" s="5"/>
      <c r="L54" s="22"/>
      <c r="M54" s="7"/>
      <c r="N54" s="23"/>
      <c r="O54" s="45"/>
      <c r="P54" s="46"/>
      <c r="Q54" s="39"/>
      <c r="R54" s="15"/>
      <c r="S54" s="23"/>
      <c r="T54" s="23"/>
      <c r="U54" s="47"/>
      <c r="V54" s="35" t="str">
        <f>IF(ISBLANK(R54),"",DATEDIF(L54,R54,"d")/365)</f>
        <v/>
      </c>
      <c r="W54" s="48"/>
      <c r="X54" s="24"/>
      <c r="Y54" s="48"/>
      <c r="Z54" s="24"/>
      <c r="AA54" s="24"/>
      <c r="AB54" s="170"/>
      <c r="AC54" s="177"/>
      <c r="AD54" s="177"/>
      <c r="AE54" s="177"/>
      <c r="AF54" s="177"/>
      <c r="AG54" s="5"/>
    </row>
    <row r="55" spans="5:33" ht="26.1" customHeight="1">
      <c r="E55" s="104"/>
      <c r="F55" s="170"/>
      <c r="G55" s="44" t="str">
        <f>IF(ISBLANK($F55),"",VLOOKUP($F55,제안사_펀드현황,3,FALSE))</f>
        <v/>
      </c>
      <c r="H55" s="87"/>
      <c r="I55" s="5"/>
      <c r="J55" s="34"/>
      <c r="K55" s="5"/>
      <c r="L55" s="22"/>
      <c r="M55" s="7"/>
      <c r="N55" s="23"/>
      <c r="O55" s="45"/>
      <c r="P55" s="46"/>
      <c r="Q55" s="39"/>
      <c r="R55" s="15"/>
      <c r="S55" s="23"/>
      <c r="T55" s="23"/>
      <c r="U55" s="47"/>
      <c r="V55" s="35" t="str">
        <f>IF(ISBLANK(R55),"",DATEDIF(L55,R55,"d")/365)</f>
        <v/>
      </c>
      <c r="W55" s="48"/>
      <c r="X55" s="24"/>
      <c r="Y55" s="48"/>
      <c r="Z55" s="24"/>
      <c r="AA55" s="24"/>
      <c r="AB55" s="170"/>
      <c r="AC55" s="177"/>
      <c r="AD55" s="177"/>
      <c r="AE55" s="177"/>
      <c r="AF55" s="177"/>
      <c r="AG55" s="5"/>
    </row>
    <row r="56" spans="5:33" ht="26.1" customHeight="1">
      <c r="E56" s="104"/>
      <c r="F56" s="170"/>
      <c r="G56" s="44" t="str">
        <f t="shared" si="3"/>
        <v/>
      </c>
      <c r="H56" s="87"/>
      <c r="I56" s="5"/>
      <c r="J56" s="34"/>
      <c r="K56" s="5"/>
      <c r="L56" s="22"/>
      <c r="M56" s="7"/>
      <c r="N56" s="23"/>
      <c r="O56" s="45"/>
      <c r="P56" s="46"/>
      <c r="Q56" s="39"/>
      <c r="R56" s="15"/>
      <c r="S56" s="23"/>
      <c r="T56" s="23"/>
      <c r="U56" s="47"/>
      <c r="V56" s="35" t="str">
        <f t="shared" si="1"/>
        <v/>
      </c>
      <c r="W56" s="48"/>
      <c r="X56" s="24"/>
      <c r="Y56" s="48"/>
      <c r="Z56" s="24"/>
      <c r="AA56" s="24"/>
      <c r="AB56" s="170"/>
      <c r="AC56" s="177"/>
      <c r="AD56" s="177"/>
      <c r="AE56" s="7"/>
      <c r="AF56" s="7"/>
      <c r="AG56" s="5"/>
    </row>
    <row r="57" spans="5:33" ht="26.1" customHeight="1">
      <c r="E57" s="104"/>
      <c r="F57" s="170"/>
      <c r="G57" s="44" t="str">
        <f t="shared" si="3"/>
        <v/>
      </c>
      <c r="H57" s="87"/>
      <c r="I57" s="5"/>
      <c r="J57" s="34"/>
      <c r="K57" s="5"/>
      <c r="L57" s="22"/>
      <c r="M57" s="7"/>
      <c r="N57" s="23"/>
      <c r="O57" s="45"/>
      <c r="P57" s="46"/>
      <c r="Q57" s="39"/>
      <c r="R57" s="15"/>
      <c r="S57" s="23"/>
      <c r="T57" s="23"/>
      <c r="U57" s="47"/>
      <c r="V57" s="35" t="str">
        <f t="shared" si="1"/>
        <v/>
      </c>
      <c r="W57" s="48"/>
      <c r="X57" s="24"/>
      <c r="Y57" s="48"/>
      <c r="Z57" s="24"/>
      <c r="AA57" s="24"/>
      <c r="AB57" s="170"/>
      <c r="AC57" s="177"/>
      <c r="AD57" s="177"/>
      <c r="AE57" s="7"/>
      <c r="AF57" s="7"/>
      <c r="AG57" s="5"/>
    </row>
    <row r="58" spans="5:33" ht="26.1" customHeight="1">
      <c r="E58" s="104"/>
      <c r="F58" s="170"/>
      <c r="G58" s="44" t="str">
        <f t="shared" si="3"/>
        <v/>
      </c>
      <c r="H58" s="87"/>
      <c r="I58" s="5"/>
      <c r="J58" s="34"/>
      <c r="K58" s="5"/>
      <c r="L58" s="22"/>
      <c r="M58" s="7"/>
      <c r="N58" s="23"/>
      <c r="O58" s="45"/>
      <c r="P58" s="46"/>
      <c r="Q58" s="39"/>
      <c r="R58" s="15"/>
      <c r="S58" s="23"/>
      <c r="T58" s="23"/>
      <c r="U58" s="47"/>
      <c r="V58" s="35" t="str">
        <f t="shared" si="1"/>
        <v/>
      </c>
      <c r="W58" s="48"/>
      <c r="X58" s="24"/>
      <c r="Y58" s="48"/>
      <c r="Z58" s="24"/>
      <c r="AA58" s="24"/>
      <c r="AB58" s="170"/>
      <c r="AC58" s="177"/>
      <c r="AD58" s="177"/>
      <c r="AE58" s="177"/>
      <c r="AF58" s="177"/>
      <c r="AG58" s="5"/>
    </row>
    <row r="59" spans="5:33" ht="26.1" customHeight="1">
      <c r="E59" s="104"/>
      <c r="F59" s="170"/>
      <c r="G59" s="44" t="str">
        <f>IF(ISBLANK($F59),"",VLOOKUP($F59,제안사_펀드현황,3,FALSE))</f>
        <v/>
      </c>
      <c r="H59" s="87"/>
      <c r="I59" s="5"/>
      <c r="J59" s="34"/>
      <c r="K59" s="5"/>
      <c r="L59" s="22"/>
      <c r="M59" s="7"/>
      <c r="N59" s="23"/>
      <c r="O59" s="45"/>
      <c r="P59" s="46"/>
      <c r="Q59" s="39"/>
      <c r="R59" s="15"/>
      <c r="S59" s="23"/>
      <c r="T59" s="23"/>
      <c r="U59" s="47"/>
      <c r="V59" s="35" t="str">
        <f>IF(ISBLANK(R59),"",DATEDIF(L59,R59,"d")/365)</f>
        <v/>
      </c>
      <c r="W59" s="48"/>
      <c r="X59" s="24"/>
      <c r="Y59" s="48"/>
      <c r="Z59" s="24"/>
      <c r="AA59" s="24"/>
      <c r="AB59" s="170"/>
      <c r="AC59" s="177"/>
      <c r="AD59" s="177"/>
      <c r="AE59" s="177"/>
      <c r="AF59" s="177"/>
      <c r="AG59" s="5"/>
    </row>
    <row r="60" spans="5:33" ht="26.1" customHeight="1">
      <c r="E60" s="104"/>
      <c r="F60" s="170"/>
      <c r="G60" s="44" t="str">
        <f t="shared" si="3"/>
        <v/>
      </c>
      <c r="H60" s="87"/>
      <c r="I60" s="5"/>
      <c r="J60" s="34"/>
      <c r="K60" s="5"/>
      <c r="L60" s="22"/>
      <c r="M60" s="7"/>
      <c r="N60" s="23"/>
      <c r="O60" s="45"/>
      <c r="P60" s="46"/>
      <c r="Q60" s="39"/>
      <c r="R60" s="15"/>
      <c r="S60" s="23"/>
      <c r="T60" s="23"/>
      <c r="U60" s="47"/>
      <c r="V60" s="35" t="str">
        <f t="shared" si="1"/>
        <v/>
      </c>
      <c r="W60" s="48"/>
      <c r="X60" s="24"/>
      <c r="Y60" s="48"/>
      <c r="Z60" s="24"/>
      <c r="AA60" s="24"/>
      <c r="AB60" s="170"/>
      <c r="AC60" s="177"/>
      <c r="AD60" s="177"/>
      <c r="AE60" s="7"/>
      <c r="AF60" s="7"/>
      <c r="AG60" s="5"/>
    </row>
    <row r="61" spans="5:33" ht="26.1" customHeight="1">
      <c r="E61" s="104"/>
      <c r="F61" s="170"/>
      <c r="G61" s="44" t="str">
        <f t="shared" si="3"/>
        <v/>
      </c>
      <c r="H61" s="87"/>
      <c r="I61" s="5"/>
      <c r="J61" s="34"/>
      <c r="K61" s="5"/>
      <c r="L61" s="22"/>
      <c r="M61" s="7"/>
      <c r="N61" s="23"/>
      <c r="O61" s="45"/>
      <c r="P61" s="46"/>
      <c r="Q61" s="39"/>
      <c r="R61" s="15"/>
      <c r="S61" s="23"/>
      <c r="T61" s="23"/>
      <c r="U61" s="47"/>
      <c r="V61" s="35" t="str">
        <f t="shared" si="1"/>
        <v/>
      </c>
      <c r="W61" s="48"/>
      <c r="X61" s="24"/>
      <c r="Y61" s="48"/>
      <c r="Z61" s="24"/>
      <c r="AA61" s="24"/>
      <c r="AB61" s="170"/>
      <c r="AC61" s="177"/>
      <c r="AD61" s="177"/>
      <c r="AE61" s="177"/>
      <c r="AF61" s="177"/>
      <c r="AG61" s="5"/>
    </row>
    <row r="62" spans="5:33" ht="26.1" customHeight="1">
      <c r="E62" s="104"/>
      <c r="F62" s="170"/>
      <c r="G62" s="44" t="str">
        <f t="shared" si="3"/>
        <v/>
      </c>
      <c r="H62" s="87"/>
      <c r="I62" s="5"/>
      <c r="J62" s="34"/>
      <c r="K62" s="5"/>
      <c r="L62" s="22"/>
      <c r="M62" s="7"/>
      <c r="N62" s="23"/>
      <c r="O62" s="45"/>
      <c r="P62" s="46"/>
      <c r="Q62" s="39"/>
      <c r="R62" s="15"/>
      <c r="S62" s="23"/>
      <c r="T62" s="23"/>
      <c r="U62" s="47"/>
      <c r="V62" s="35" t="str">
        <f t="shared" si="1"/>
        <v/>
      </c>
      <c r="W62" s="48"/>
      <c r="X62" s="24"/>
      <c r="Y62" s="48"/>
      <c r="Z62" s="24"/>
      <c r="AA62" s="24"/>
      <c r="AB62" s="170"/>
      <c r="AC62" s="177"/>
      <c r="AD62" s="177"/>
      <c r="AE62" s="177"/>
      <c r="AF62" s="177"/>
      <c r="AG62" s="170"/>
    </row>
    <row r="63" spans="5:33" ht="26.1" customHeight="1">
      <c r="E63" s="104"/>
      <c r="F63" s="170"/>
      <c r="G63" s="44" t="str">
        <f t="shared" si="3"/>
        <v/>
      </c>
      <c r="H63" s="87"/>
      <c r="I63" s="5"/>
      <c r="J63" s="34"/>
      <c r="K63" s="5"/>
      <c r="L63" s="22"/>
      <c r="M63" s="7"/>
      <c r="N63" s="23"/>
      <c r="O63" s="45"/>
      <c r="P63" s="46"/>
      <c r="Q63" s="39"/>
      <c r="R63" s="15"/>
      <c r="S63" s="23"/>
      <c r="T63" s="23"/>
      <c r="U63" s="47"/>
      <c r="V63" s="35" t="str">
        <f t="shared" si="1"/>
        <v/>
      </c>
      <c r="W63" s="48"/>
      <c r="X63" s="24"/>
      <c r="Y63" s="48"/>
      <c r="Z63" s="24"/>
      <c r="AA63" s="24"/>
      <c r="AB63" s="170"/>
      <c r="AC63" s="177"/>
      <c r="AD63" s="177"/>
      <c r="AE63" s="177"/>
      <c r="AF63" s="177"/>
      <c r="AG63" s="170"/>
    </row>
    <row r="64" spans="5:33" ht="26.1" customHeight="1">
      <c r="E64" s="104"/>
      <c r="F64" s="170"/>
      <c r="G64" s="44" t="str">
        <f t="shared" si="3"/>
        <v/>
      </c>
      <c r="H64" s="87"/>
      <c r="I64" s="5"/>
      <c r="J64" s="34"/>
      <c r="K64" s="5"/>
      <c r="L64" s="22"/>
      <c r="M64" s="7"/>
      <c r="N64" s="23"/>
      <c r="O64" s="45"/>
      <c r="P64" s="46"/>
      <c r="Q64" s="39"/>
      <c r="R64" s="15"/>
      <c r="S64" s="23"/>
      <c r="T64" s="23"/>
      <c r="U64" s="47"/>
      <c r="V64" s="35" t="str">
        <f t="shared" si="1"/>
        <v/>
      </c>
      <c r="W64" s="48"/>
      <c r="X64" s="24"/>
      <c r="Y64" s="48"/>
      <c r="Z64" s="24"/>
      <c r="AA64" s="24"/>
      <c r="AB64" s="170"/>
      <c r="AC64" s="177"/>
      <c r="AD64" s="177"/>
      <c r="AE64" s="177"/>
      <c r="AF64" s="177"/>
      <c r="AG64" s="170"/>
    </row>
    <row r="65" spans="5:33" ht="26.1" customHeight="1">
      <c r="E65" s="104"/>
      <c r="F65" s="170"/>
      <c r="G65" s="44" t="str">
        <f t="shared" si="3"/>
        <v/>
      </c>
      <c r="H65" s="87"/>
      <c r="I65" s="5"/>
      <c r="J65" s="34"/>
      <c r="K65" s="5"/>
      <c r="L65" s="22"/>
      <c r="M65" s="7"/>
      <c r="N65" s="23"/>
      <c r="O65" s="45"/>
      <c r="P65" s="46"/>
      <c r="Q65" s="39"/>
      <c r="R65" s="15"/>
      <c r="S65" s="23"/>
      <c r="T65" s="23"/>
      <c r="U65" s="47"/>
      <c r="V65" s="35" t="str">
        <f t="shared" si="1"/>
        <v/>
      </c>
      <c r="W65" s="48"/>
      <c r="X65" s="24"/>
      <c r="Y65" s="48"/>
      <c r="Z65" s="24"/>
      <c r="AA65" s="24"/>
      <c r="AB65" s="170"/>
      <c r="AC65" s="177"/>
      <c r="AD65" s="177"/>
      <c r="AE65" s="177"/>
      <c r="AF65" s="177"/>
      <c r="AG65" s="170"/>
    </row>
    <row r="66" spans="5:33" ht="26.1" customHeight="1">
      <c r="E66" s="104"/>
      <c r="F66" s="170"/>
      <c r="G66" s="44" t="str">
        <f t="shared" si="3"/>
        <v/>
      </c>
      <c r="H66" s="87"/>
      <c r="I66" s="5"/>
      <c r="J66" s="34"/>
      <c r="K66" s="5"/>
      <c r="L66" s="22"/>
      <c r="M66" s="7"/>
      <c r="N66" s="23"/>
      <c r="O66" s="45"/>
      <c r="P66" s="46"/>
      <c r="Q66" s="39"/>
      <c r="R66" s="15"/>
      <c r="S66" s="23"/>
      <c r="T66" s="23"/>
      <c r="U66" s="47"/>
      <c r="V66" s="35" t="str">
        <f t="shared" si="1"/>
        <v/>
      </c>
      <c r="W66" s="48"/>
      <c r="X66" s="24"/>
      <c r="Y66" s="48"/>
      <c r="Z66" s="24"/>
      <c r="AA66" s="24"/>
      <c r="AB66" s="170"/>
      <c r="AC66" s="177"/>
      <c r="AD66" s="177"/>
      <c r="AE66" s="177"/>
      <c r="AF66" s="177"/>
      <c r="AG66" s="170"/>
    </row>
    <row r="67" spans="5:33" ht="26.1" customHeight="1">
      <c r="E67" s="104"/>
      <c r="F67" s="170"/>
      <c r="G67" s="44" t="str">
        <f t="shared" ref="G67:G86" si="4">IF(ISBLANK($F67),"",VLOOKUP($F67,제안사_펀드현황,3,FALSE))</f>
        <v/>
      </c>
      <c r="H67" s="87"/>
      <c r="I67" s="5"/>
      <c r="J67" s="34"/>
      <c r="K67" s="5"/>
      <c r="L67" s="22"/>
      <c r="M67" s="7"/>
      <c r="N67" s="23"/>
      <c r="O67" s="45"/>
      <c r="P67" s="46"/>
      <c r="Q67" s="39"/>
      <c r="R67" s="15"/>
      <c r="S67" s="23"/>
      <c r="T67" s="23"/>
      <c r="U67" s="47"/>
      <c r="V67" s="35" t="str">
        <f t="shared" si="1"/>
        <v/>
      </c>
      <c r="W67" s="48"/>
      <c r="X67" s="24"/>
      <c r="Y67" s="48"/>
      <c r="Z67" s="24"/>
      <c r="AA67" s="24"/>
      <c r="AB67" s="170"/>
      <c r="AC67" s="177"/>
      <c r="AD67" s="177"/>
      <c r="AE67" s="177"/>
      <c r="AF67" s="177"/>
      <c r="AG67" s="170"/>
    </row>
    <row r="68" spans="5:33" ht="26.1" customHeight="1">
      <c r="E68" s="104"/>
      <c r="F68" s="170"/>
      <c r="G68" s="44" t="str">
        <f t="shared" si="4"/>
        <v/>
      </c>
      <c r="H68" s="87"/>
      <c r="I68" s="5"/>
      <c r="J68" s="34"/>
      <c r="K68" s="5"/>
      <c r="L68" s="22"/>
      <c r="M68" s="7"/>
      <c r="N68" s="23"/>
      <c r="O68" s="45"/>
      <c r="P68" s="46"/>
      <c r="Q68" s="39"/>
      <c r="R68" s="15"/>
      <c r="S68" s="23"/>
      <c r="T68" s="23"/>
      <c r="U68" s="47"/>
      <c r="V68" s="35" t="str">
        <f t="shared" si="1"/>
        <v/>
      </c>
      <c r="W68" s="48"/>
      <c r="X68" s="24"/>
      <c r="Y68" s="48"/>
      <c r="Z68" s="24"/>
      <c r="AA68" s="24"/>
      <c r="AB68" s="170"/>
      <c r="AC68" s="177"/>
      <c r="AD68" s="177"/>
      <c r="AE68" s="177"/>
      <c r="AF68" s="177"/>
      <c r="AG68" s="170"/>
    </row>
    <row r="69" spans="5:33" ht="26.1" customHeight="1">
      <c r="E69" s="104"/>
      <c r="F69" s="170"/>
      <c r="G69" s="44" t="str">
        <f t="shared" si="4"/>
        <v/>
      </c>
      <c r="H69" s="87"/>
      <c r="I69" s="170"/>
      <c r="J69" s="34"/>
      <c r="K69" s="5"/>
      <c r="L69" s="22"/>
      <c r="M69" s="7"/>
      <c r="N69" s="23"/>
      <c r="O69" s="45"/>
      <c r="P69" s="46"/>
      <c r="Q69" s="39"/>
      <c r="R69" s="15"/>
      <c r="S69" s="23"/>
      <c r="T69" s="23"/>
      <c r="U69" s="47"/>
      <c r="V69" s="35" t="str">
        <f t="shared" si="1"/>
        <v/>
      </c>
      <c r="W69" s="48"/>
      <c r="X69" s="24"/>
      <c r="Y69" s="48"/>
      <c r="Z69" s="24"/>
      <c r="AA69" s="24"/>
      <c r="AB69" s="170"/>
      <c r="AC69" s="177"/>
      <c r="AD69" s="177"/>
      <c r="AE69" s="177"/>
      <c r="AF69" s="177"/>
      <c r="AG69" s="170"/>
    </row>
    <row r="70" spans="5:33" ht="26.1" customHeight="1">
      <c r="E70" s="104"/>
      <c r="F70" s="170"/>
      <c r="G70" s="44" t="str">
        <f t="shared" si="4"/>
        <v/>
      </c>
      <c r="H70" s="87"/>
      <c r="I70" s="5"/>
      <c r="J70" s="34"/>
      <c r="K70" s="5"/>
      <c r="L70" s="22"/>
      <c r="M70" s="7"/>
      <c r="N70" s="23"/>
      <c r="O70" s="45"/>
      <c r="P70" s="46"/>
      <c r="Q70" s="39"/>
      <c r="R70" s="15"/>
      <c r="S70" s="23"/>
      <c r="T70" s="23"/>
      <c r="U70" s="47"/>
      <c r="V70" s="35" t="str">
        <f t="shared" si="1"/>
        <v/>
      </c>
      <c r="W70" s="48"/>
      <c r="X70" s="24"/>
      <c r="Y70" s="48"/>
      <c r="Z70" s="24"/>
      <c r="AA70" s="24"/>
      <c r="AB70" s="170"/>
      <c r="AC70" s="177"/>
      <c r="AD70" s="177"/>
      <c r="AE70" s="177"/>
      <c r="AF70" s="177"/>
      <c r="AG70" s="170"/>
    </row>
    <row r="71" spans="5:33" ht="26.1" customHeight="1">
      <c r="E71" s="104"/>
      <c r="F71" s="170"/>
      <c r="G71" s="44" t="str">
        <f t="shared" si="4"/>
        <v/>
      </c>
      <c r="H71" s="87"/>
      <c r="I71" s="5"/>
      <c r="J71" s="34"/>
      <c r="K71" s="5"/>
      <c r="L71" s="22"/>
      <c r="M71" s="7"/>
      <c r="N71" s="23"/>
      <c r="O71" s="45"/>
      <c r="P71" s="46"/>
      <c r="Q71" s="39"/>
      <c r="R71" s="15"/>
      <c r="S71" s="23"/>
      <c r="T71" s="23"/>
      <c r="U71" s="47"/>
      <c r="V71" s="35" t="str">
        <f t="shared" si="1"/>
        <v/>
      </c>
      <c r="W71" s="48"/>
      <c r="X71" s="24"/>
      <c r="Y71" s="48"/>
      <c r="Z71" s="24"/>
      <c r="AA71" s="24"/>
      <c r="AB71" s="170"/>
      <c r="AC71" s="177"/>
      <c r="AD71" s="177"/>
      <c r="AE71" s="177"/>
      <c r="AF71" s="177"/>
      <c r="AG71" s="170"/>
    </row>
    <row r="72" spans="5:33" ht="26.1" customHeight="1">
      <c r="E72" s="104"/>
      <c r="F72" s="170"/>
      <c r="G72" s="44" t="str">
        <f t="shared" si="4"/>
        <v/>
      </c>
      <c r="H72" s="87"/>
      <c r="I72" s="170"/>
      <c r="J72" s="34"/>
      <c r="K72" s="5"/>
      <c r="L72" s="22"/>
      <c r="M72" s="7"/>
      <c r="N72" s="23"/>
      <c r="O72" s="45"/>
      <c r="P72" s="46"/>
      <c r="Q72" s="39"/>
      <c r="R72" s="15"/>
      <c r="S72" s="23"/>
      <c r="T72" s="23"/>
      <c r="U72" s="47"/>
      <c r="V72" s="35" t="str">
        <f t="shared" si="1"/>
        <v/>
      </c>
      <c r="W72" s="48"/>
      <c r="X72" s="24"/>
      <c r="Y72" s="48"/>
      <c r="Z72" s="24"/>
      <c r="AA72" s="24"/>
      <c r="AB72" s="170"/>
      <c r="AC72" s="177"/>
      <c r="AD72" s="177"/>
      <c r="AE72" s="177"/>
      <c r="AF72" s="177"/>
      <c r="AG72" s="170"/>
    </row>
    <row r="73" spans="5:33" ht="26.1" customHeight="1">
      <c r="E73" s="104"/>
      <c r="F73" s="170"/>
      <c r="G73" s="44" t="str">
        <f t="shared" si="4"/>
        <v/>
      </c>
      <c r="H73" s="87"/>
      <c r="I73" s="5"/>
      <c r="J73" s="34"/>
      <c r="K73" s="5"/>
      <c r="L73" s="22"/>
      <c r="M73" s="7"/>
      <c r="N73" s="23"/>
      <c r="O73" s="45"/>
      <c r="P73" s="46"/>
      <c r="Q73" s="39"/>
      <c r="R73" s="15"/>
      <c r="S73" s="23"/>
      <c r="T73" s="23"/>
      <c r="U73" s="47"/>
      <c r="V73" s="35" t="str">
        <f t="shared" si="1"/>
        <v/>
      </c>
      <c r="W73" s="48"/>
      <c r="X73" s="24"/>
      <c r="Y73" s="48"/>
      <c r="Z73" s="24"/>
      <c r="AA73" s="24"/>
      <c r="AB73" s="170"/>
      <c r="AC73" s="177"/>
      <c r="AD73" s="177"/>
      <c r="AE73" s="177"/>
      <c r="AF73" s="177"/>
      <c r="AG73" s="170"/>
    </row>
    <row r="74" spans="5:33" ht="26.1" customHeight="1">
      <c r="E74" s="104"/>
      <c r="F74" s="170"/>
      <c r="G74" s="44" t="str">
        <f t="shared" si="4"/>
        <v/>
      </c>
      <c r="H74" s="87"/>
      <c r="I74" s="5"/>
      <c r="J74" s="34"/>
      <c r="K74" s="5"/>
      <c r="L74" s="22"/>
      <c r="M74" s="7"/>
      <c r="N74" s="23"/>
      <c r="O74" s="45"/>
      <c r="P74" s="46"/>
      <c r="Q74" s="39"/>
      <c r="R74" s="15"/>
      <c r="S74" s="23"/>
      <c r="T74" s="23"/>
      <c r="U74" s="47"/>
      <c r="V74" s="35" t="str">
        <f t="shared" si="1"/>
        <v/>
      </c>
      <c r="W74" s="48"/>
      <c r="X74" s="24"/>
      <c r="Y74" s="48"/>
      <c r="Z74" s="24"/>
      <c r="AA74" s="24"/>
      <c r="AB74" s="170"/>
      <c r="AC74" s="177"/>
      <c r="AD74" s="177"/>
      <c r="AE74" s="177"/>
      <c r="AF74" s="177"/>
      <c r="AG74" s="170"/>
    </row>
    <row r="75" spans="5:33" ht="26.1" customHeight="1">
      <c r="E75" s="104"/>
      <c r="F75" s="170"/>
      <c r="G75" s="44" t="str">
        <f t="shared" si="4"/>
        <v/>
      </c>
      <c r="H75" s="87"/>
      <c r="I75" s="5"/>
      <c r="J75" s="34"/>
      <c r="K75" s="5"/>
      <c r="L75" s="22"/>
      <c r="M75" s="7"/>
      <c r="N75" s="23"/>
      <c r="O75" s="45"/>
      <c r="P75" s="46"/>
      <c r="Q75" s="39"/>
      <c r="R75" s="15"/>
      <c r="S75" s="23"/>
      <c r="T75" s="23"/>
      <c r="U75" s="47"/>
      <c r="V75" s="35" t="str">
        <f t="shared" si="1"/>
        <v/>
      </c>
      <c r="W75" s="48"/>
      <c r="X75" s="24"/>
      <c r="Y75" s="48"/>
      <c r="Z75" s="24"/>
      <c r="AA75" s="24"/>
      <c r="AB75" s="170"/>
      <c r="AC75" s="177"/>
      <c r="AD75" s="177"/>
      <c r="AE75" s="177"/>
      <c r="AF75" s="177"/>
      <c r="AG75" s="170"/>
    </row>
    <row r="76" spans="5:33" ht="26.1" customHeight="1">
      <c r="E76" s="104"/>
      <c r="F76" s="170"/>
      <c r="G76" s="44" t="str">
        <f t="shared" si="4"/>
        <v/>
      </c>
      <c r="H76" s="87"/>
      <c r="I76" s="5"/>
      <c r="J76" s="34"/>
      <c r="K76" s="5"/>
      <c r="L76" s="22"/>
      <c r="M76" s="7"/>
      <c r="N76" s="23"/>
      <c r="O76" s="45"/>
      <c r="P76" s="46"/>
      <c r="Q76" s="39"/>
      <c r="R76" s="15"/>
      <c r="S76" s="23"/>
      <c r="T76" s="23"/>
      <c r="U76" s="47"/>
      <c r="V76" s="35" t="str">
        <f t="shared" si="1"/>
        <v/>
      </c>
      <c r="W76" s="48"/>
      <c r="X76" s="24"/>
      <c r="Y76" s="48"/>
      <c r="Z76" s="24"/>
      <c r="AA76" s="24"/>
      <c r="AB76" s="170"/>
      <c r="AC76" s="177"/>
      <c r="AD76" s="177"/>
      <c r="AE76" s="177"/>
      <c r="AF76" s="177"/>
      <c r="AG76" s="170"/>
    </row>
    <row r="77" spans="5:33" ht="26.1" customHeight="1">
      <c r="E77" s="104"/>
      <c r="F77" s="170"/>
      <c r="G77" s="44" t="str">
        <f t="shared" si="4"/>
        <v/>
      </c>
      <c r="H77" s="87"/>
      <c r="I77" s="5"/>
      <c r="J77" s="34"/>
      <c r="K77" s="5"/>
      <c r="L77" s="22"/>
      <c r="M77" s="7"/>
      <c r="N77" s="23"/>
      <c r="O77" s="45"/>
      <c r="P77" s="46"/>
      <c r="Q77" s="39"/>
      <c r="R77" s="15"/>
      <c r="S77" s="23"/>
      <c r="T77" s="23"/>
      <c r="U77" s="47"/>
      <c r="V77" s="35" t="str">
        <f t="shared" si="1"/>
        <v/>
      </c>
      <c r="W77" s="48"/>
      <c r="X77" s="24"/>
      <c r="Y77" s="48"/>
      <c r="Z77" s="24"/>
      <c r="AA77" s="24"/>
      <c r="AB77" s="170"/>
      <c r="AC77" s="177"/>
      <c r="AD77" s="177"/>
      <c r="AE77" s="177"/>
      <c r="AF77" s="177"/>
      <c r="AG77" s="170"/>
    </row>
    <row r="78" spans="5:33" ht="26.1" customHeight="1">
      <c r="E78" s="104"/>
      <c r="F78" s="170"/>
      <c r="G78" s="44" t="str">
        <f t="shared" si="4"/>
        <v/>
      </c>
      <c r="H78" s="87"/>
      <c r="I78" s="5"/>
      <c r="J78" s="34"/>
      <c r="K78" s="5"/>
      <c r="L78" s="22"/>
      <c r="M78" s="7"/>
      <c r="N78" s="23"/>
      <c r="O78" s="45"/>
      <c r="P78" s="46"/>
      <c r="Q78" s="39"/>
      <c r="R78" s="15"/>
      <c r="S78" s="23"/>
      <c r="T78" s="23"/>
      <c r="U78" s="47"/>
      <c r="V78" s="35" t="str">
        <f t="shared" si="1"/>
        <v/>
      </c>
      <c r="W78" s="48"/>
      <c r="X78" s="24"/>
      <c r="Y78" s="48"/>
      <c r="Z78" s="24"/>
      <c r="AA78" s="24"/>
      <c r="AB78" s="170"/>
      <c r="AC78" s="177"/>
      <c r="AD78" s="177"/>
      <c r="AE78" s="177"/>
      <c r="AF78" s="177"/>
      <c r="AG78" s="170"/>
    </row>
    <row r="79" spans="5:33" ht="26.1" customHeight="1">
      <c r="E79" s="104"/>
      <c r="F79" s="170"/>
      <c r="G79" s="44" t="str">
        <f t="shared" si="4"/>
        <v/>
      </c>
      <c r="H79" s="87"/>
      <c r="I79" s="5"/>
      <c r="J79" s="34"/>
      <c r="K79" s="5"/>
      <c r="L79" s="22"/>
      <c r="M79" s="7"/>
      <c r="N79" s="23"/>
      <c r="O79" s="45"/>
      <c r="P79" s="46"/>
      <c r="Q79" s="39"/>
      <c r="R79" s="15"/>
      <c r="S79" s="23"/>
      <c r="T79" s="23"/>
      <c r="U79" s="47"/>
      <c r="V79" s="35" t="str">
        <f t="shared" si="1"/>
        <v/>
      </c>
      <c r="W79" s="48"/>
      <c r="X79" s="24"/>
      <c r="Y79" s="48"/>
      <c r="Z79" s="24"/>
      <c r="AA79" s="24"/>
      <c r="AB79" s="170"/>
      <c r="AC79" s="177"/>
      <c r="AD79" s="177"/>
      <c r="AE79" s="177"/>
      <c r="AF79" s="177"/>
      <c r="AG79" s="170"/>
    </row>
    <row r="80" spans="5:33" ht="26.1" customHeight="1">
      <c r="E80" s="104"/>
      <c r="F80" s="170"/>
      <c r="G80" s="44" t="str">
        <f t="shared" si="4"/>
        <v/>
      </c>
      <c r="H80" s="87"/>
      <c r="I80" s="5"/>
      <c r="J80" s="34"/>
      <c r="K80" s="5"/>
      <c r="L80" s="22"/>
      <c r="M80" s="7"/>
      <c r="N80" s="23"/>
      <c r="O80" s="45"/>
      <c r="P80" s="46"/>
      <c r="Q80" s="39"/>
      <c r="R80" s="15"/>
      <c r="S80" s="23"/>
      <c r="T80" s="23"/>
      <c r="U80" s="47"/>
      <c r="V80" s="35" t="str">
        <f t="shared" si="1"/>
        <v/>
      </c>
      <c r="W80" s="48"/>
      <c r="X80" s="24"/>
      <c r="Y80" s="48"/>
      <c r="Z80" s="24"/>
      <c r="AA80" s="24"/>
      <c r="AB80" s="170"/>
      <c r="AC80" s="177"/>
      <c r="AD80" s="177"/>
      <c r="AE80" s="177"/>
      <c r="AF80" s="177"/>
      <c r="AG80" s="170"/>
    </row>
    <row r="81" spans="5:33" ht="26.1" customHeight="1">
      <c r="E81" s="104"/>
      <c r="F81" s="170"/>
      <c r="G81" s="44" t="str">
        <f t="shared" si="4"/>
        <v/>
      </c>
      <c r="H81" s="87"/>
      <c r="I81" s="5"/>
      <c r="J81" s="34"/>
      <c r="K81" s="5"/>
      <c r="L81" s="22"/>
      <c r="M81" s="7"/>
      <c r="N81" s="23"/>
      <c r="O81" s="45"/>
      <c r="P81" s="46"/>
      <c r="Q81" s="39"/>
      <c r="R81" s="15"/>
      <c r="S81" s="23"/>
      <c r="T81" s="23"/>
      <c r="U81" s="47"/>
      <c r="V81" s="35" t="str">
        <f t="shared" si="1"/>
        <v/>
      </c>
      <c r="W81" s="48"/>
      <c r="X81" s="24"/>
      <c r="Y81" s="48"/>
      <c r="Z81" s="24"/>
      <c r="AA81" s="24"/>
      <c r="AB81" s="170"/>
      <c r="AC81" s="177"/>
      <c r="AD81" s="177"/>
      <c r="AE81" s="177"/>
      <c r="AF81" s="177"/>
      <c r="AG81" s="170"/>
    </row>
    <row r="82" spans="5:33" ht="26.1" customHeight="1">
      <c r="E82" s="104"/>
      <c r="F82" s="170"/>
      <c r="G82" s="44" t="str">
        <f t="shared" si="4"/>
        <v/>
      </c>
      <c r="H82" s="87"/>
      <c r="I82" s="5"/>
      <c r="J82" s="34"/>
      <c r="K82" s="5"/>
      <c r="L82" s="22"/>
      <c r="M82" s="7"/>
      <c r="N82" s="23"/>
      <c r="O82" s="45"/>
      <c r="P82" s="46"/>
      <c r="Q82" s="39"/>
      <c r="R82" s="15"/>
      <c r="S82" s="23"/>
      <c r="T82" s="23"/>
      <c r="U82" s="47"/>
      <c r="V82" s="35" t="str">
        <f t="shared" si="1"/>
        <v/>
      </c>
      <c r="W82" s="48"/>
      <c r="X82" s="24"/>
      <c r="Y82" s="48"/>
      <c r="Z82" s="24"/>
      <c r="AA82" s="24"/>
      <c r="AB82" s="170"/>
      <c r="AC82" s="177"/>
      <c r="AD82" s="177"/>
      <c r="AE82" s="177"/>
      <c r="AF82" s="177"/>
      <c r="AG82" s="170"/>
    </row>
    <row r="83" spans="5:33" ht="26.1" customHeight="1">
      <c r="E83" s="104"/>
      <c r="F83" s="170"/>
      <c r="G83" s="44" t="str">
        <f t="shared" si="4"/>
        <v/>
      </c>
      <c r="H83" s="87"/>
      <c r="I83" s="5"/>
      <c r="J83" s="34"/>
      <c r="K83" s="5"/>
      <c r="L83" s="22"/>
      <c r="M83" s="7"/>
      <c r="N83" s="23"/>
      <c r="O83" s="45"/>
      <c r="P83" s="46"/>
      <c r="Q83" s="39"/>
      <c r="R83" s="15"/>
      <c r="S83" s="23"/>
      <c r="T83" s="23"/>
      <c r="U83" s="47"/>
      <c r="V83" s="35" t="str">
        <f t="shared" si="1"/>
        <v/>
      </c>
      <c r="W83" s="48"/>
      <c r="X83" s="24"/>
      <c r="Y83" s="48"/>
      <c r="Z83" s="24"/>
      <c r="AA83" s="24"/>
      <c r="AB83" s="170"/>
      <c r="AC83" s="177"/>
      <c r="AD83" s="177"/>
      <c r="AE83" s="177"/>
      <c r="AF83" s="177"/>
      <c r="AG83" s="170"/>
    </row>
    <row r="84" spans="5:33" ht="26.1" customHeight="1">
      <c r="E84" s="104"/>
      <c r="F84" s="170"/>
      <c r="G84" s="44" t="str">
        <f t="shared" si="4"/>
        <v/>
      </c>
      <c r="H84" s="87"/>
      <c r="I84" s="170"/>
      <c r="J84" s="34"/>
      <c r="K84" s="5"/>
      <c r="L84" s="22"/>
      <c r="M84" s="7"/>
      <c r="N84" s="23"/>
      <c r="O84" s="45"/>
      <c r="P84" s="46"/>
      <c r="Q84" s="39"/>
      <c r="R84" s="15"/>
      <c r="S84" s="23"/>
      <c r="T84" s="23"/>
      <c r="U84" s="47"/>
      <c r="V84" s="35" t="str">
        <f t="shared" si="1"/>
        <v/>
      </c>
      <c r="W84" s="48"/>
      <c r="X84" s="24"/>
      <c r="Y84" s="48"/>
      <c r="Z84" s="24"/>
      <c r="AA84" s="24"/>
      <c r="AB84" s="170"/>
      <c r="AC84" s="177"/>
      <c r="AD84" s="177"/>
      <c r="AE84" s="177"/>
      <c r="AF84" s="177"/>
      <c r="AG84" s="170"/>
    </row>
    <row r="85" spans="5:33" ht="26.1" customHeight="1">
      <c r="E85" s="104"/>
      <c r="F85" s="170"/>
      <c r="G85" s="44" t="str">
        <f t="shared" si="4"/>
        <v/>
      </c>
      <c r="H85" s="87"/>
      <c r="I85" s="170"/>
      <c r="J85" s="34"/>
      <c r="K85" s="5"/>
      <c r="L85" s="22"/>
      <c r="M85" s="7"/>
      <c r="N85" s="23"/>
      <c r="O85" s="45"/>
      <c r="P85" s="46"/>
      <c r="Q85" s="39"/>
      <c r="R85" s="15"/>
      <c r="S85" s="23"/>
      <c r="T85" s="23"/>
      <c r="U85" s="47"/>
      <c r="V85" s="35" t="str">
        <f t="shared" si="1"/>
        <v/>
      </c>
      <c r="W85" s="48"/>
      <c r="X85" s="24"/>
      <c r="Y85" s="48"/>
      <c r="Z85" s="24"/>
      <c r="AA85" s="24"/>
      <c r="AB85" s="170"/>
      <c r="AC85" s="177"/>
      <c r="AD85" s="177"/>
      <c r="AE85" s="177"/>
      <c r="AF85" s="177"/>
      <c r="AG85" s="170"/>
    </row>
    <row r="86" spans="5:33" ht="26.1" customHeight="1">
      <c r="E86" s="104"/>
      <c r="F86" s="170"/>
      <c r="G86" s="44" t="str">
        <f t="shared" si="4"/>
        <v/>
      </c>
      <c r="H86" s="87"/>
      <c r="I86" s="5"/>
      <c r="J86" s="34"/>
      <c r="K86" s="5"/>
      <c r="L86" s="22"/>
      <c r="M86" s="7"/>
      <c r="N86" s="23"/>
      <c r="O86" s="45"/>
      <c r="P86" s="46"/>
      <c r="Q86" s="39"/>
      <c r="R86" s="15"/>
      <c r="S86" s="23"/>
      <c r="T86" s="23"/>
      <c r="U86" s="47"/>
      <c r="V86" s="35" t="str">
        <f t="shared" si="1"/>
        <v/>
      </c>
      <c r="W86" s="48"/>
      <c r="X86" s="24"/>
      <c r="Y86" s="48"/>
      <c r="Z86" s="24"/>
      <c r="AA86" s="24"/>
      <c r="AB86" s="170"/>
      <c r="AC86" s="177"/>
      <c r="AD86" s="177"/>
      <c r="AE86" s="177"/>
      <c r="AF86" s="177"/>
      <c r="AG86" s="170"/>
    </row>
    <row r="87" spans="5:33" ht="26.1" customHeight="1">
      <c r="E87" s="104"/>
      <c r="F87" s="170"/>
      <c r="G87" s="44" t="str">
        <f t="shared" ref="G87:G106" si="5">IF(ISBLANK($F87),"",VLOOKUP($F87,제안사_펀드현황,3,FALSE))</f>
        <v/>
      </c>
      <c r="H87" s="87"/>
      <c r="I87" s="5"/>
      <c r="J87" s="34"/>
      <c r="K87" s="5"/>
      <c r="L87" s="22"/>
      <c r="M87" s="7"/>
      <c r="N87" s="23"/>
      <c r="O87" s="45"/>
      <c r="P87" s="46"/>
      <c r="Q87" s="39"/>
      <c r="R87" s="15"/>
      <c r="S87" s="23"/>
      <c r="T87" s="23"/>
      <c r="U87" s="47"/>
      <c r="V87" s="35" t="str">
        <f t="shared" si="1"/>
        <v/>
      </c>
      <c r="W87" s="48"/>
      <c r="X87" s="24"/>
      <c r="Y87" s="48"/>
      <c r="Z87" s="24"/>
      <c r="AA87" s="24"/>
      <c r="AB87" s="170"/>
      <c r="AC87" s="177"/>
      <c r="AD87" s="177"/>
      <c r="AE87" s="177"/>
      <c r="AF87" s="177"/>
      <c r="AG87" s="170"/>
    </row>
    <row r="88" spans="5:33" ht="26.1" customHeight="1">
      <c r="E88" s="104"/>
      <c r="F88" s="170"/>
      <c r="G88" s="44" t="str">
        <f t="shared" si="5"/>
        <v/>
      </c>
      <c r="H88" s="87"/>
      <c r="I88" s="170"/>
      <c r="J88" s="34"/>
      <c r="K88" s="5"/>
      <c r="L88" s="22"/>
      <c r="M88" s="7"/>
      <c r="N88" s="23"/>
      <c r="O88" s="45"/>
      <c r="P88" s="46"/>
      <c r="Q88" s="39"/>
      <c r="R88" s="15"/>
      <c r="S88" s="23"/>
      <c r="T88" s="23"/>
      <c r="U88" s="47"/>
      <c r="V88" s="35" t="str">
        <f t="shared" si="1"/>
        <v/>
      </c>
      <c r="W88" s="48"/>
      <c r="X88" s="24"/>
      <c r="Y88" s="48"/>
      <c r="Z88" s="24"/>
      <c r="AA88" s="24"/>
      <c r="AB88" s="170"/>
      <c r="AC88" s="177"/>
      <c r="AD88" s="177"/>
      <c r="AE88" s="177"/>
      <c r="AF88" s="177"/>
      <c r="AG88" s="170"/>
    </row>
    <row r="89" spans="5:33" ht="26.1" customHeight="1">
      <c r="E89" s="104"/>
      <c r="F89" s="170"/>
      <c r="G89" s="44" t="str">
        <f t="shared" si="5"/>
        <v/>
      </c>
      <c r="H89" s="87"/>
      <c r="I89" s="170"/>
      <c r="J89" s="34"/>
      <c r="K89" s="5"/>
      <c r="L89" s="22"/>
      <c r="M89" s="7"/>
      <c r="N89" s="23"/>
      <c r="O89" s="45"/>
      <c r="P89" s="46"/>
      <c r="Q89" s="39"/>
      <c r="R89" s="15"/>
      <c r="S89" s="23"/>
      <c r="T89" s="23"/>
      <c r="U89" s="47"/>
      <c r="V89" s="35" t="str">
        <f t="shared" si="1"/>
        <v/>
      </c>
      <c r="W89" s="48"/>
      <c r="X89" s="24"/>
      <c r="Y89" s="48"/>
      <c r="Z89" s="24"/>
      <c r="AA89" s="24"/>
      <c r="AB89" s="170"/>
      <c r="AC89" s="177"/>
      <c r="AD89" s="177"/>
      <c r="AE89" s="177"/>
      <c r="AF89" s="177"/>
      <c r="AG89" s="170"/>
    </row>
    <row r="90" spans="5:33" ht="26.1" customHeight="1">
      <c r="E90" s="104"/>
      <c r="F90" s="170"/>
      <c r="G90" s="44" t="str">
        <f t="shared" si="5"/>
        <v/>
      </c>
      <c r="H90" s="87"/>
      <c r="I90" s="5"/>
      <c r="J90" s="34"/>
      <c r="K90" s="5"/>
      <c r="L90" s="22"/>
      <c r="M90" s="7"/>
      <c r="N90" s="23"/>
      <c r="O90" s="45"/>
      <c r="P90" s="46"/>
      <c r="Q90" s="39"/>
      <c r="R90" s="15"/>
      <c r="S90" s="23"/>
      <c r="T90" s="23"/>
      <c r="U90" s="47"/>
      <c r="V90" s="35" t="str">
        <f t="shared" si="1"/>
        <v/>
      </c>
      <c r="W90" s="48"/>
      <c r="X90" s="24"/>
      <c r="Y90" s="48"/>
      <c r="Z90" s="24"/>
      <c r="AA90" s="24"/>
      <c r="AB90" s="170"/>
      <c r="AC90" s="177"/>
      <c r="AD90" s="177"/>
      <c r="AE90" s="177"/>
      <c r="AF90" s="177"/>
      <c r="AG90" s="170"/>
    </row>
    <row r="91" spans="5:33" ht="26.1" customHeight="1">
      <c r="E91" s="104"/>
      <c r="F91" s="170"/>
      <c r="G91" s="44" t="str">
        <f t="shared" si="5"/>
        <v/>
      </c>
      <c r="H91" s="87"/>
      <c r="I91" s="5"/>
      <c r="J91" s="34"/>
      <c r="K91" s="5"/>
      <c r="L91" s="22"/>
      <c r="M91" s="7"/>
      <c r="N91" s="23"/>
      <c r="O91" s="45"/>
      <c r="P91" s="46"/>
      <c r="Q91" s="39"/>
      <c r="R91" s="15"/>
      <c r="S91" s="23"/>
      <c r="T91" s="23"/>
      <c r="U91" s="47"/>
      <c r="V91" s="35" t="str">
        <f t="shared" si="1"/>
        <v/>
      </c>
      <c r="W91" s="48"/>
      <c r="X91" s="24"/>
      <c r="Y91" s="48"/>
      <c r="Z91" s="24"/>
      <c r="AA91" s="24"/>
      <c r="AB91" s="170"/>
      <c r="AC91" s="177"/>
      <c r="AD91" s="177"/>
      <c r="AE91" s="177"/>
      <c r="AF91" s="177"/>
      <c r="AG91" s="170"/>
    </row>
    <row r="92" spans="5:33" ht="26.1" customHeight="1">
      <c r="E92" s="104"/>
      <c r="F92" s="170"/>
      <c r="G92" s="44" t="str">
        <f t="shared" si="5"/>
        <v/>
      </c>
      <c r="H92" s="87"/>
      <c r="I92" s="5"/>
      <c r="J92" s="34"/>
      <c r="K92" s="5"/>
      <c r="L92" s="22"/>
      <c r="M92" s="7"/>
      <c r="N92" s="23"/>
      <c r="O92" s="45"/>
      <c r="P92" s="46"/>
      <c r="Q92" s="39"/>
      <c r="R92" s="15"/>
      <c r="S92" s="23"/>
      <c r="T92" s="23"/>
      <c r="U92" s="47"/>
      <c r="V92" s="35" t="str">
        <f t="shared" si="1"/>
        <v/>
      </c>
      <c r="W92" s="48"/>
      <c r="X92" s="24"/>
      <c r="Y92" s="48"/>
      <c r="Z92" s="24"/>
      <c r="AA92" s="24"/>
      <c r="AB92" s="170"/>
      <c r="AC92" s="177"/>
      <c r="AD92" s="177"/>
      <c r="AE92" s="177"/>
      <c r="AF92" s="177"/>
      <c r="AG92" s="170"/>
    </row>
    <row r="93" spans="5:33" ht="26.1" customHeight="1">
      <c r="E93" s="104"/>
      <c r="F93" s="170"/>
      <c r="G93" s="44" t="str">
        <f t="shared" si="5"/>
        <v/>
      </c>
      <c r="H93" s="87"/>
      <c r="I93" s="5"/>
      <c r="J93" s="34"/>
      <c r="K93" s="5"/>
      <c r="L93" s="22"/>
      <c r="M93" s="7"/>
      <c r="N93" s="23"/>
      <c r="O93" s="45"/>
      <c r="P93" s="46"/>
      <c r="Q93" s="39"/>
      <c r="R93" s="15"/>
      <c r="S93" s="23"/>
      <c r="T93" s="23"/>
      <c r="U93" s="47"/>
      <c r="V93" s="35" t="str">
        <f t="shared" si="1"/>
        <v/>
      </c>
      <c r="W93" s="48"/>
      <c r="X93" s="24"/>
      <c r="Y93" s="48"/>
      <c r="Z93" s="24"/>
      <c r="AA93" s="24"/>
      <c r="AB93" s="170"/>
      <c r="AC93" s="177"/>
      <c r="AD93" s="177"/>
      <c r="AE93" s="177"/>
      <c r="AF93" s="177"/>
      <c r="AG93" s="170"/>
    </row>
    <row r="94" spans="5:33" ht="26.1" customHeight="1">
      <c r="E94" s="104"/>
      <c r="F94" s="170"/>
      <c r="G94" s="44" t="str">
        <f t="shared" si="5"/>
        <v/>
      </c>
      <c r="H94" s="87"/>
      <c r="I94" s="5"/>
      <c r="J94" s="34"/>
      <c r="K94" s="5"/>
      <c r="L94" s="22"/>
      <c r="M94" s="7"/>
      <c r="N94" s="23"/>
      <c r="O94" s="45"/>
      <c r="P94" s="46"/>
      <c r="Q94" s="39"/>
      <c r="R94" s="15"/>
      <c r="S94" s="23"/>
      <c r="T94" s="23"/>
      <c r="U94" s="47"/>
      <c r="V94" s="35" t="str">
        <f t="shared" si="1"/>
        <v/>
      </c>
      <c r="W94" s="48"/>
      <c r="X94" s="24"/>
      <c r="Y94" s="48"/>
      <c r="Z94" s="24"/>
      <c r="AA94" s="24"/>
      <c r="AB94" s="170"/>
      <c r="AC94" s="177"/>
      <c r="AD94" s="177"/>
      <c r="AE94" s="177"/>
      <c r="AF94" s="177"/>
      <c r="AG94" s="170"/>
    </row>
    <row r="95" spans="5:33" ht="26.1" customHeight="1">
      <c r="E95" s="104"/>
      <c r="F95" s="170"/>
      <c r="G95" s="44" t="str">
        <f t="shared" si="5"/>
        <v/>
      </c>
      <c r="H95" s="87"/>
      <c r="I95" s="5"/>
      <c r="J95" s="34"/>
      <c r="K95" s="5"/>
      <c r="L95" s="22"/>
      <c r="M95" s="7"/>
      <c r="N95" s="23"/>
      <c r="O95" s="45"/>
      <c r="P95" s="46"/>
      <c r="Q95" s="39"/>
      <c r="R95" s="15"/>
      <c r="S95" s="23"/>
      <c r="T95" s="23"/>
      <c r="U95" s="47"/>
      <c r="V95" s="35" t="str">
        <f t="shared" si="1"/>
        <v/>
      </c>
      <c r="W95" s="48"/>
      <c r="X95" s="24"/>
      <c r="Y95" s="48"/>
      <c r="Z95" s="24"/>
      <c r="AA95" s="24"/>
      <c r="AB95" s="170"/>
      <c r="AC95" s="177"/>
      <c r="AD95" s="177"/>
      <c r="AE95" s="177"/>
      <c r="AF95" s="177"/>
      <c r="AG95" s="170"/>
    </row>
    <row r="96" spans="5:33" ht="26.1" customHeight="1">
      <c r="E96" s="104"/>
      <c r="F96" s="170"/>
      <c r="G96" s="44" t="str">
        <f t="shared" si="5"/>
        <v/>
      </c>
      <c r="H96" s="87"/>
      <c r="I96" s="5"/>
      <c r="J96" s="34"/>
      <c r="K96" s="5"/>
      <c r="L96" s="22"/>
      <c r="M96" s="7"/>
      <c r="N96" s="23"/>
      <c r="O96" s="45"/>
      <c r="P96" s="46"/>
      <c r="Q96" s="39"/>
      <c r="R96" s="15"/>
      <c r="S96" s="23"/>
      <c r="T96" s="23"/>
      <c r="U96" s="47"/>
      <c r="V96" s="35" t="str">
        <f t="shared" si="1"/>
        <v/>
      </c>
      <c r="W96" s="48"/>
      <c r="X96" s="24"/>
      <c r="Y96" s="48"/>
      <c r="Z96" s="24"/>
      <c r="AA96" s="24"/>
      <c r="AB96" s="170"/>
      <c r="AC96" s="177"/>
      <c r="AD96" s="177"/>
      <c r="AE96" s="177"/>
      <c r="AF96" s="177"/>
      <c r="AG96" s="170"/>
    </row>
    <row r="97" spans="5:33" ht="26.1" customHeight="1">
      <c r="E97" s="104"/>
      <c r="F97" s="170"/>
      <c r="G97" s="44" t="str">
        <f t="shared" si="5"/>
        <v/>
      </c>
      <c r="H97" s="87"/>
      <c r="I97" s="5"/>
      <c r="J97" s="34"/>
      <c r="K97" s="5"/>
      <c r="L97" s="22"/>
      <c r="M97" s="7"/>
      <c r="N97" s="23"/>
      <c r="O97" s="45"/>
      <c r="P97" s="46"/>
      <c r="Q97" s="39"/>
      <c r="R97" s="15"/>
      <c r="S97" s="23"/>
      <c r="T97" s="23"/>
      <c r="U97" s="47"/>
      <c r="V97" s="35" t="str">
        <f t="shared" si="1"/>
        <v/>
      </c>
      <c r="W97" s="48"/>
      <c r="X97" s="24"/>
      <c r="Y97" s="48"/>
      <c r="Z97" s="24"/>
      <c r="AA97" s="24"/>
      <c r="AB97" s="170"/>
      <c r="AC97" s="177"/>
      <c r="AD97" s="177"/>
      <c r="AE97" s="177"/>
      <c r="AF97" s="177"/>
      <c r="AG97" s="170"/>
    </row>
    <row r="98" spans="5:33" ht="26.1" customHeight="1">
      <c r="E98" s="104"/>
      <c r="F98" s="170"/>
      <c r="G98" s="44" t="str">
        <f t="shared" si="5"/>
        <v/>
      </c>
      <c r="H98" s="87"/>
      <c r="I98" s="5"/>
      <c r="J98" s="34"/>
      <c r="K98" s="5"/>
      <c r="L98" s="22"/>
      <c r="M98" s="7"/>
      <c r="N98" s="23"/>
      <c r="O98" s="45"/>
      <c r="P98" s="46"/>
      <c r="Q98" s="39"/>
      <c r="R98" s="15"/>
      <c r="S98" s="23"/>
      <c r="T98" s="23"/>
      <c r="U98" s="47"/>
      <c r="V98" s="35" t="str">
        <f t="shared" si="1"/>
        <v/>
      </c>
      <c r="W98" s="48"/>
      <c r="X98" s="24"/>
      <c r="Y98" s="48"/>
      <c r="Z98" s="24"/>
      <c r="AA98" s="24"/>
      <c r="AB98" s="170"/>
      <c r="AC98" s="177"/>
      <c r="AD98" s="177"/>
      <c r="AE98" s="7"/>
      <c r="AF98" s="7"/>
      <c r="AG98" s="5"/>
    </row>
    <row r="99" spans="5:33" ht="26.1" customHeight="1">
      <c r="E99" s="104"/>
      <c r="F99" s="5"/>
      <c r="G99" s="44" t="str">
        <f t="shared" si="5"/>
        <v/>
      </c>
      <c r="H99" s="87"/>
      <c r="I99" s="5"/>
      <c r="J99" s="34"/>
      <c r="K99" s="5"/>
      <c r="L99" s="22"/>
      <c r="M99" s="7"/>
      <c r="N99" s="23"/>
      <c r="O99" s="45"/>
      <c r="P99" s="46"/>
      <c r="Q99" s="39"/>
      <c r="R99" s="15"/>
      <c r="S99" s="23"/>
      <c r="T99" s="23"/>
      <c r="U99" s="47"/>
      <c r="V99" s="35" t="str">
        <f t="shared" si="1"/>
        <v/>
      </c>
      <c r="W99" s="48"/>
      <c r="X99" s="24"/>
      <c r="Y99" s="48"/>
      <c r="Z99" s="24"/>
      <c r="AA99" s="24"/>
      <c r="AB99" s="170"/>
      <c r="AC99" s="177"/>
      <c r="AD99" s="177"/>
      <c r="AE99" s="177"/>
      <c r="AF99" s="177"/>
      <c r="AG99" s="5"/>
    </row>
    <row r="100" spans="5:33" ht="26.1" customHeight="1">
      <c r="E100" s="104"/>
      <c r="F100" s="5"/>
      <c r="G100" s="44" t="str">
        <f t="shared" si="5"/>
        <v/>
      </c>
      <c r="H100" s="87"/>
      <c r="I100" s="5"/>
      <c r="J100" s="34"/>
      <c r="K100" s="5"/>
      <c r="L100" s="22"/>
      <c r="M100" s="7"/>
      <c r="N100" s="23"/>
      <c r="O100" s="45"/>
      <c r="P100" s="46"/>
      <c r="Q100" s="39"/>
      <c r="R100" s="15"/>
      <c r="S100" s="23"/>
      <c r="T100" s="23"/>
      <c r="U100" s="47"/>
      <c r="V100" s="35" t="str">
        <f t="shared" si="1"/>
        <v/>
      </c>
      <c r="W100" s="48"/>
      <c r="X100" s="24"/>
      <c r="Y100" s="48"/>
      <c r="Z100" s="24"/>
      <c r="AA100" s="24"/>
      <c r="AB100" s="170"/>
      <c r="AC100" s="177"/>
      <c r="AD100" s="177"/>
      <c r="AE100" s="177"/>
      <c r="AF100" s="177"/>
      <c r="AG100" s="5"/>
    </row>
    <row r="101" spans="5:33" ht="26.1" customHeight="1">
      <c r="E101" s="104"/>
      <c r="F101" s="5"/>
      <c r="G101" s="44" t="str">
        <f t="shared" si="5"/>
        <v/>
      </c>
      <c r="H101" s="87"/>
      <c r="I101" s="5"/>
      <c r="J101" s="34"/>
      <c r="K101" s="5"/>
      <c r="L101" s="22"/>
      <c r="M101" s="7"/>
      <c r="N101" s="23"/>
      <c r="O101" s="45"/>
      <c r="P101" s="46"/>
      <c r="Q101" s="39"/>
      <c r="R101" s="15"/>
      <c r="S101" s="23"/>
      <c r="T101" s="23"/>
      <c r="U101" s="47"/>
      <c r="V101" s="35" t="str">
        <f t="shared" si="1"/>
        <v/>
      </c>
      <c r="W101" s="48"/>
      <c r="X101" s="24"/>
      <c r="Y101" s="48"/>
      <c r="Z101" s="24"/>
      <c r="AA101" s="24"/>
      <c r="AB101" s="170"/>
      <c r="AC101" s="177"/>
      <c r="AD101" s="177"/>
      <c r="AE101" s="177"/>
      <c r="AF101" s="177"/>
      <c r="AG101" s="5"/>
    </row>
    <row r="102" spans="5:33" ht="26.1" customHeight="1">
      <c r="E102" s="104"/>
      <c r="F102" s="5"/>
      <c r="G102" s="44" t="str">
        <f t="shared" si="5"/>
        <v/>
      </c>
      <c r="H102" s="87"/>
      <c r="I102" s="5"/>
      <c r="J102" s="34"/>
      <c r="K102" s="5"/>
      <c r="L102" s="22"/>
      <c r="M102" s="7"/>
      <c r="N102" s="23"/>
      <c r="O102" s="45"/>
      <c r="P102" s="46"/>
      <c r="Q102" s="39"/>
      <c r="R102" s="15"/>
      <c r="S102" s="23"/>
      <c r="T102" s="23"/>
      <c r="U102" s="47"/>
      <c r="V102" s="35" t="str">
        <f t="shared" si="1"/>
        <v/>
      </c>
      <c r="W102" s="48"/>
      <c r="X102" s="24"/>
      <c r="Y102" s="48"/>
      <c r="Z102" s="24"/>
      <c r="AA102" s="24"/>
      <c r="AB102" s="170"/>
      <c r="AC102" s="177"/>
      <c r="AD102" s="177"/>
      <c r="AE102" s="177"/>
      <c r="AF102" s="177"/>
      <c r="AG102" s="5"/>
    </row>
    <row r="103" spans="5:33" ht="26.1" customHeight="1">
      <c r="E103" s="104"/>
      <c r="F103" s="5"/>
      <c r="G103" s="44" t="str">
        <f t="shared" si="5"/>
        <v/>
      </c>
      <c r="H103" s="87"/>
      <c r="I103" s="5"/>
      <c r="J103" s="34"/>
      <c r="K103" s="5"/>
      <c r="L103" s="22"/>
      <c r="M103" s="7"/>
      <c r="N103" s="23"/>
      <c r="O103" s="45"/>
      <c r="P103" s="46"/>
      <c r="Q103" s="39"/>
      <c r="R103" s="15"/>
      <c r="S103" s="23"/>
      <c r="T103" s="23"/>
      <c r="U103" s="47"/>
      <c r="V103" s="35" t="str">
        <f t="shared" si="1"/>
        <v/>
      </c>
      <c r="W103" s="48"/>
      <c r="X103" s="24"/>
      <c r="Y103" s="48"/>
      <c r="Z103" s="24"/>
      <c r="AA103" s="24"/>
      <c r="AB103" s="170"/>
      <c r="AC103" s="177"/>
      <c r="AD103" s="177"/>
      <c r="AE103" s="177"/>
      <c r="AF103" s="7"/>
      <c r="AG103" s="5"/>
    </row>
    <row r="104" spans="5:33" ht="26.1" customHeight="1">
      <c r="E104" s="104"/>
      <c r="F104" s="5"/>
      <c r="G104" s="44" t="str">
        <f t="shared" si="5"/>
        <v/>
      </c>
      <c r="H104" s="87"/>
      <c r="I104" s="5"/>
      <c r="J104" s="34"/>
      <c r="K104" s="5"/>
      <c r="L104" s="22"/>
      <c r="M104" s="7"/>
      <c r="N104" s="23"/>
      <c r="O104" s="45"/>
      <c r="P104" s="46"/>
      <c r="Q104" s="39"/>
      <c r="R104" s="15"/>
      <c r="S104" s="23"/>
      <c r="T104" s="23"/>
      <c r="U104" s="47"/>
      <c r="V104" s="35" t="str">
        <f t="shared" si="1"/>
        <v/>
      </c>
      <c r="W104" s="48"/>
      <c r="X104" s="24"/>
      <c r="Y104" s="48"/>
      <c r="Z104" s="24"/>
      <c r="AA104" s="24"/>
      <c r="AB104" s="170"/>
      <c r="AC104" s="177"/>
      <c r="AD104" s="177"/>
      <c r="AE104" s="177"/>
      <c r="AF104" s="7"/>
      <c r="AG104" s="5"/>
    </row>
    <row r="105" spans="5:33" ht="26.1" customHeight="1">
      <c r="E105" s="104"/>
      <c r="F105" s="5"/>
      <c r="G105" s="44" t="str">
        <f t="shared" si="5"/>
        <v/>
      </c>
      <c r="H105" s="87"/>
      <c r="I105" s="5"/>
      <c r="J105" s="34"/>
      <c r="K105" s="5"/>
      <c r="L105" s="22"/>
      <c r="M105" s="7"/>
      <c r="N105" s="23"/>
      <c r="O105" s="45"/>
      <c r="P105" s="46"/>
      <c r="Q105" s="39"/>
      <c r="R105" s="15"/>
      <c r="S105" s="23"/>
      <c r="T105" s="23"/>
      <c r="U105" s="47"/>
      <c r="V105" s="35" t="str">
        <f t="shared" si="1"/>
        <v/>
      </c>
      <c r="W105" s="48"/>
      <c r="X105" s="24"/>
      <c r="Y105" s="48"/>
      <c r="Z105" s="24"/>
      <c r="AA105" s="24"/>
      <c r="AB105" s="170"/>
      <c r="AC105" s="177"/>
      <c r="AD105" s="177"/>
      <c r="AE105" s="177"/>
      <c r="AF105" s="177"/>
      <c r="AG105" s="5"/>
    </row>
    <row r="106" spans="5:33" ht="26.1" customHeight="1">
      <c r="E106" s="104"/>
      <c r="F106" s="5"/>
      <c r="G106" s="44" t="str">
        <f t="shared" si="5"/>
        <v/>
      </c>
      <c r="H106" s="87"/>
      <c r="I106" s="5"/>
      <c r="J106" s="34"/>
      <c r="K106" s="5"/>
      <c r="L106" s="22"/>
      <c r="M106" s="7"/>
      <c r="N106" s="23"/>
      <c r="O106" s="45"/>
      <c r="P106" s="46"/>
      <c r="Q106" s="39"/>
      <c r="R106" s="15"/>
      <c r="S106" s="23"/>
      <c r="T106" s="23"/>
      <c r="U106" s="47"/>
      <c r="V106" s="35" t="str">
        <f t="shared" si="1"/>
        <v/>
      </c>
      <c r="W106" s="48"/>
      <c r="X106" s="24"/>
      <c r="Y106" s="48"/>
      <c r="Z106" s="24"/>
      <c r="AA106" s="24"/>
      <c r="AB106" s="170"/>
      <c r="AC106" s="177"/>
      <c r="AD106" s="177"/>
      <c r="AE106" s="7"/>
      <c r="AF106" s="7"/>
      <c r="AG106" s="5"/>
    </row>
    <row r="107" spans="5:33" ht="26.1" customHeight="1">
      <c r="E107" s="104"/>
      <c r="F107" s="5"/>
      <c r="G107" s="44" t="str">
        <f t="shared" ref="G107:G126" si="6">IF(ISBLANK($F107),"",VLOOKUP($F107,제안사_펀드현황,3,FALSE))</f>
        <v/>
      </c>
      <c r="H107" s="87"/>
      <c r="I107" s="5"/>
      <c r="J107" s="34"/>
      <c r="K107" s="5"/>
      <c r="L107" s="22"/>
      <c r="M107" s="7"/>
      <c r="N107" s="23"/>
      <c r="O107" s="45"/>
      <c r="P107" s="46"/>
      <c r="Q107" s="39"/>
      <c r="R107" s="15"/>
      <c r="S107" s="23"/>
      <c r="T107" s="23"/>
      <c r="U107" s="47"/>
      <c r="V107" s="35" t="str">
        <f t="shared" si="1"/>
        <v/>
      </c>
      <c r="W107" s="48"/>
      <c r="X107" s="24"/>
      <c r="Y107" s="48"/>
      <c r="Z107" s="24"/>
      <c r="AA107" s="24"/>
      <c r="AB107" s="170"/>
      <c r="AC107" s="177"/>
      <c r="AD107" s="177"/>
      <c r="AE107" s="7"/>
      <c r="AF107" s="7"/>
      <c r="AG107" s="5"/>
    </row>
    <row r="108" spans="5:33" ht="26.1" customHeight="1">
      <c r="E108" s="104"/>
      <c r="F108" s="5"/>
      <c r="G108" s="44" t="str">
        <f t="shared" si="6"/>
        <v/>
      </c>
      <c r="H108" s="87"/>
      <c r="I108" s="5"/>
      <c r="J108" s="34"/>
      <c r="K108" s="5"/>
      <c r="L108" s="22"/>
      <c r="M108" s="7"/>
      <c r="N108" s="23"/>
      <c r="O108" s="45"/>
      <c r="P108" s="46"/>
      <c r="Q108" s="39"/>
      <c r="R108" s="15"/>
      <c r="S108" s="23"/>
      <c r="T108" s="23"/>
      <c r="U108" s="47"/>
      <c r="V108" s="35" t="str">
        <f t="shared" si="1"/>
        <v/>
      </c>
      <c r="W108" s="48"/>
      <c r="X108" s="24"/>
      <c r="Y108" s="48"/>
      <c r="Z108" s="24"/>
      <c r="AA108" s="24"/>
      <c r="AB108" s="170"/>
      <c r="AC108" s="177"/>
      <c r="AD108" s="177"/>
      <c r="AE108" s="7"/>
      <c r="AF108" s="7"/>
      <c r="AG108" s="5"/>
    </row>
    <row r="109" spans="5:33" ht="26.1" customHeight="1">
      <c r="E109" s="104"/>
      <c r="F109" s="5"/>
      <c r="G109" s="44" t="str">
        <f t="shared" si="6"/>
        <v/>
      </c>
      <c r="H109" s="87"/>
      <c r="I109" s="5"/>
      <c r="J109" s="34"/>
      <c r="K109" s="5"/>
      <c r="L109" s="22"/>
      <c r="M109" s="7"/>
      <c r="N109" s="23"/>
      <c r="O109" s="45"/>
      <c r="P109" s="46"/>
      <c r="Q109" s="39"/>
      <c r="R109" s="15"/>
      <c r="S109" s="23"/>
      <c r="T109" s="23"/>
      <c r="U109" s="47"/>
      <c r="V109" s="35" t="str">
        <f t="shared" si="1"/>
        <v/>
      </c>
      <c r="W109" s="48"/>
      <c r="X109" s="24"/>
      <c r="Y109" s="48"/>
      <c r="Z109" s="24"/>
      <c r="AA109" s="24"/>
      <c r="AB109" s="170"/>
      <c r="AC109" s="177"/>
      <c r="AD109" s="177"/>
      <c r="AE109" s="7"/>
      <c r="AF109" s="7"/>
      <c r="AG109" s="5"/>
    </row>
    <row r="110" spans="5:33" ht="26.1" customHeight="1">
      <c r="E110" s="104"/>
      <c r="F110" s="5"/>
      <c r="G110" s="44" t="str">
        <f t="shared" si="6"/>
        <v/>
      </c>
      <c r="H110" s="87"/>
      <c r="I110" s="5"/>
      <c r="J110" s="34"/>
      <c r="K110" s="5"/>
      <c r="L110" s="22"/>
      <c r="M110" s="7"/>
      <c r="N110" s="23"/>
      <c r="O110" s="45"/>
      <c r="P110" s="46"/>
      <c r="Q110" s="39"/>
      <c r="R110" s="15"/>
      <c r="S110" s="23"/>
      <c r="T110" s="23"/>
      <c r="U110" s="47"/>
      <c r="V110" s="35" t="str">
        <f t="shared" si="1"/>
        <v/>
      </c>
      <c r="W110" s="48"/>
      <c r="X110" s="24"/>
      <c r="Y110" s="48"/>
      <c r="Z110" s="24"/>
      <c r="AA110" s="24"/>
      <c r="AB110" s="170"/>
      <c r="AC110" s="177"/>
      <c r="AD110" s="177"/>
      <c r="AE110" s="7"/>
      <c r="AF110" s="7"/>
      <c r="AG110" s="5"/>
    </row>
    <row r="111" spans="5:33" ht="26.1" customHeight="1">
      <c r="E111" s="104"/>
      <c r="F111" s="5"/>
      <c r="G111" s="44" t="str">
        <f t="shared" si="6"/>
        <v/>
      </c>
      <c r="H111" s="87"/>
      <c r="I111" s="5"/>
      <c r="J111" s="34"/>
      <c r="K111" s="5"/>
      <c r="L111" s="22"/>
      <c r="M111" s="7"/>
      <c r="N111" s="23"/>
      <c r="O111" s="45"/>
      <c r="P111" s="46"/>
      <c r="Q111" s="39"/>
      <c r="R111" s="15"/>
      <c r="S111" s="23"/>
      <c r="T111" s="23"/>
      <c r="U111" s="47"/>
      <c r="V111" s="35" t="str">
        <f t="shared" si="1"/>
        <v/>
      </c>
      <c r="W111" s="48"/>
      <c r="X111" s="24"/>
      <c r="Y111" s="48"/>
      <c r="Z111" s="24"/>
      <c r="AA111" s="24"/>
      <c r="AB111" s="170"/>
      <c r="AC111" s="177"/>
      <c r="AD111" s="177"/>
      <c r="AE111" s="7"/>
      <c r="AF111" s="7"/>
      <c r="AG111" s="5"/>
    </row>
    <row r="112" spans="5:33" ht="26.1" customHeight="1">
      <c r="E112" s="104"/>
      <c r="F112" s="170"/>
      <c r="G112" s="44" t="str">
        <f t="shared" si="6"/>
        <v/>
      </c>
      <c r="H112" s="87"/>
      <c r="I112" s="5"/>
      <c r="J112" s="34"/>
      <c r="K112" s="5"/>
      <c r="L112" s="22"/>
      <c r="M112" s="7"/>
      <c r="N112" s="23"/>
      <c r="O112" s="45"/>
      <c r="P112" s="46"/>
      <c r="Q112" s="39"/>
      <c r="R112" s="15"/>
      <c r="S112" s="23"/>
      <c r="T112" s="23"/>
      <c r="U112" s="47"/>
      <c r="V112" s="35" t="str">
        <f t="shared" si="1"/>
        <v/>
      </c>
      <c r="W112" s="48"/>
      <c r="X112" s="24"/>
      <c r="Y112" s="48"/>
      <c r="Z112" s="24"/>
      <c r="AA112" s="24"/>
      <c r="AB112" s="170"/>
      <c r="AC112" s="177"/>
      <c r="AD112" s="177"/>
      <c r="AE112" s="177"/>
      <c r="AF112" s="177"/>
      <c r="AG112" s="5"/>
    </row>
    <row r="113" spans="5:33" ht="26.1" customHeight="1">
      <c r="E113" s="104"/>
      <c r="F113" s="170"/>
      <c r="G113" s="44" t="str">
        <f t="shared" si="6"/>
        <v/>
      </c>
      <c r="H113" s="87"/>
      <c r="I113" s="5"/>
      <c r="J113" s="34"/>
      <c r="K113" s="5"/>
      <c r="L113" s="22"/>
      <c r="M113" s="7"/>
      <c r="N113" s="23"/>
      <c r="O113" s="45"/>
      <c r="P113" s="46"/>
      <c r="Q113" s="39"/>
      <c r="R113" s="15"/>
      <c r="S113" s="23"/>
      <c r="T113" s="23"/>
      <c r="U113" s="47"/>
      <c r="V113" s="35" t="str">
        <f t="shared" si="1"/>
        <v/>
      </c>
      <c r="W113" s="48"/>
      <c r="X113" s="24"/>
      <c r="Y113" s="48"/>
      <c r="Z113" s="24"/>
      <c r="AA113" s="24"/>
      <c r="AB113" s="170"/>
      <c r="AC113" s="177"/>
      <c r="AD113" s="177"/>
      <c r="AE113" s="177"/>
      <c r="AF113" s="177"/>
      <c r="AG113" s="5"/>
    </row>
    <row r="114" spans="5:33" ht="26.1" customHeight="1">
      <c r="E114" s="104"/>
      <c r="F114" s="170"/>
      <c r="G114" s="44" t="str">
        <f t="shared" si="6"/>
        <v/>
      </c>
      <c r="H114" s="87"/>
      <c r="I114" s="5"/>
      <c r="J114" s="34"/>
      <c r="K114" s="5"/>
      <c r="L114" s="22"/>
      <c r="M114" s="7"/>
      <c r="N114" s="23"/>
      <c r="O114" s="45"/>
      <c r="P114" s="46"/>
      <c r="Q114" s="39"/>
      <c r="R114" s="15"/>
      <c r="S114" s="23"/>
      <c r="T114" s="23"/>
      <c r="U114" s="47"/>
      <c r="V114" s="35" t="str">
        <f t="shared" si="1"/>
        <v/>
      </c>
      <c r="W114" s="48"/>
      <c r="X114" s="24"/>
      <c r="Y114" s="48"/>
      <c r="Z114" s="24"/>
      <c r="AA114" s="24"/>
      <c r="AB114" s="170"/>
      <c r="AC114" s="177"/>
      <c r="AD114" s="177"/>
      <c r="AE114" s="177"/>
      <c r="AF114" s="177"/>
      <c r="AG114" s="5"/>
    </row>
    <row r="115" spans="5:33" ht="26.1" customHeight="1">
      <c r="E115" s="104"/>
      <c r="F115" s="170"/>
      <c r="G115" s="44" t="str">
        <f t="shared" si="6"/>
        <v/>
      </c>
      <c r="H115" s="87"/>
      <c r="I115" s="5"/>
      <c r="J115" s="34"/>
      <c r="K115" s="5"/>
      <c r="L115" s="22"/>
      <c r="M115" s="7"/>
      <c r="N115" s="23"/>
      <c r="O115" s="45"/>
      <c r="P115" s="46"/>
      <c r="Q115" s="39"/>
      <c r="R115" s="15"/>
      <c r="S115" s="23"/>
      <c r="T115" s="23"/>
      <c r="U115" s="47"/>
      <c r="V115" s="35" t="str">
        <f t="shared" si="1"/>
        <v/>
      </c>
      <c r="W115" s="48"/>
      <c r="X115" s="24"/>
      <c r="Y115" s="48"/>
      <c r="Z115" s="24"/>
      <c r="AA115" s="24"/>
      <c r="AB115" s="170"/>
      <c r="AC115" s="177"/>
      <c r="AD115" s="177"/>
      <c r="AE115" s="177"/>
      <c r="AF115" s="177"/>
      <c r="AG115" s="5"/>
    </row>
    <row r="116" spans="5:33" ht="26.1" customHeight="1">
      <c r="E116" s="104"/>
      <c r="F116" s="170"/>
      <c r="G116" s="44" t="str">
        <f t="shared" si="6"/>
        <v/>
      </c>
      <c r="H116" s="87"/>
      <c r="I116" s="5"/>
      <c r="J116" s="34"/>
      <c r="K116" s="5"/>
      <c r="L116" s="22"/>
      <c r="M116" s="7"/>
      <c r="N116" s="23"/>
      <c r="O116" s="45"/>
      <c r="P116" s="46"/>
      <c r="Q116" s="39"/>
      <c r="R116" s="15"/>
      <c r="S116" s="23"/>
      <c r="T116" s="23"/>
      <c r="U116" s="47"/>
      <c r="V116" s="35" t="str">
        <f t="shared" si="1"/>
        <v/>
      </c>
      <c r="W116" s="48"/>
      <c r="X116" s="24"/>
      <c r="Y116" s="48"/>
      <c r="Z116" s="24"/>
      <c r="AA116" s="24"/>
      <c r="AB116" s="170"/>
      <c r="AC116" s="177"/>
      <c r="AD116" s="177"/>
      <c r="AE116" s="177"/>
      <c r="AF116" s="177"/>
      <c r="AG116" s="5"/>
    </row>
    <row r="117" spans="5:33" ht="26.1" customHeight="1">
      <c r="E117" s="104"/>
      <c r="F117" s="170"/>
      <c r="G117" s="44" t="str">
        <f t="shared" si="6"/>
        <v/>
      </c>
      <c r="H117" s="87"/>
      <c r="I117" s="5"/>
      <c r="J117" s="34"/>
      <c r="K117" s="5"/>
      <c r="L117" s="22"/>
      <c r="M117" s="7"/>
      <c r="N117" s="23"/>
      <c r="O117" s="45"/>
      <c r="P117" s="46"/>
      <c r="Q117" s="39"/>
      <c r="R117" s="15"/>
      <c r="S117" s="23"/>
      <c r="T117" s="23"/>
      <c r="U117" s="47"/>
      <c r="V117" s="35" t="str">
        <f t="shared" si="1"/>
        <v/>
      </c>
      <c r="W117" s="48"/>
      <c r="X117" s="24"/>
      <c r="Y117" s="48"/>
      <c r="Z117" s="24"/>
      <c r="AA117" s="24"/>
      <c r="AB117" s="170"/>
      <c r="AC117" s="177"/>
      <c r="AD117" s="177"/>
      <c r="AE117" s="177"/>
      <c r="AF117" s="177"/>
      <c r="AG117" s="5"/>
    </row>
    <row r="118" spans="5:33" ht="26.1" customHeight="1">
      <c r="E118" s="104"/>
      <c r="F118" s="170"/>
      <c r="G118" s="44" t="str">
        <f t="shared" si="6"/>
        <v/>
      </c>
      <c r="H118" s="87"/>
      <c r="I118" s="5"/>
      <c r="J118" s="34"/>
      <c r="K118" s="5"/>
      <c r="L118" s="22"/>
      <c r="M118" s="7"/>
      <c r="N118" s="23"/>
      <c r="O118" s="45"/>
      <c r="P118" s="46"/>
      <c r="Q118" s="39"/>
      <c r="R118" s="15"/>
      <c r="S118" s="23"/>
      <c r="T118" s="24"/>
      <c r="U118" s="47"/>
      <c r="V118" s="35" t="str">
        <f t="shared" si="1"/>
        <v/>
      </c>
      <c r="W118" s="48"/>
      <c r="X118" s="24"/>
      <c r="Y118" s="48"/>
      <c r="Z118" s="24"/>
      <c r="AA118" s="24"/>
      <c r="AB118" s="170"/>
      <c r="AC118" s="177"/>
      <c r="AD118" s="177"/>
      <c r="AE118" s="177"/>
      <c r="AF118" s="177"/>
      <c r="AG118" s="5"/>
    </row>
    <row r="119" spans="5:33" ht="26.1" customHeight="1">
      <c r="E119" s="104"/>
      <c r="F119" s="170"/>
      <c r="G119" s="44" t="str">
        <f t="shared" si="6"/>
        <v/>
      </c>
      <c r="H119" s="87"/>
      <c r="I119" s="5"/>
      <c r="J119" s="34"/>
      <c r="K119" s="5"/>
      <c r="L119" s="22"/>
      <c r="M119" s="7"/>
      <c r="N119" s="23"/>
      <c r="O119" s="45"/>
      <c r="P119" s="46"/>
      <c r="Q119" s="39"/>
      <c r="R119" s="15"/>
      <c r="S119" s="23"/>
      <c r="T119" s="24"/>
      <c r="U119" s="47"/>
      <c r="V119" s="35" t="str">
        <f t="shared" si="1"/>
        <v/>
      </c>
      <c r="W119" s="48"/>
      <c r="X119" s="24"/>
      <c r="Y119" s="48"/>
      <c r="Z119" s="24"/>
      <c r="AA119" s="24"/>
      <c r="AB119" s="170"/>
      <c r="AC119" s="177"/>
      <c r="AD119" s="177"/>
      <c r="AE119" s="177"/>
      <c r="AF119" s="177"/>
      <c r="AG119" s="5"/>
    </row>
    <row r="120" spans="5:33" ht="26.1" customHeight="1">
      <c r="E120" s="104"/>
      <c r="F120" s="170"/>
      <c r="G120" s="44" t="str">
        <f t="shared" si="6"/>
        <v/>
      </c>
      <c r="H120" s="87"/>
      <c r="I120" s="5"/>
      <c r="J120" s="34"/>
      <c r="K120" s="5"/>
      <c r="L120" s="22"/>
      <c r="M120" s="7"/>
      <c r="N120" s="23"/>
      <c r="O120" s="45"/>
      <c r="P120" s="46"/>
      <c r="Q120" s="39"/>
      <c r="R120" s="15"/>
      <c r="S120" s="23"/>
      <c r="T120" s="23"/>
      <c r="U120" s="47"/>
      <c r="V120" s="35" t="str">
        <f t="shared" si="1"/>
        <v/>
      </c>
      <c r="W120" s="48"/>
      <c r="X120" s="24"/>
      <c r="Y120" s="48"/>
      <c r="Z120" s="24"/>
      <c r="AA120" s="24"/>
      <c r="AB120" s="170"/>
      <c r="AC120" s="177"/>
      <c r="AD120" s="177"/>
      <c r="AE120" s="177"/>
      <c r="AF120" s="177"/>
      <c r="AG120" s="5"/>
    </row>
    <row r="121" spans="5:33" ht="26.1" customHeight="1">
      <c r="E121" s="104"/>
      <c r="F121" s="170"/>
      <c r="G121" s="44" t="str">
        <f t="shared" si="6"/>
        <v/>
      </c>
      <c r="H121" s="87"/>
      <c r="I121" s="5"/>
      <c r="J121" s="34"/>
      <c r="K121" s="5"/>
      <c r="L121" s="22"/>
      <c r="M121" s="7"/>
      <c r="N121" s="23"/>
      <c r="O121" s="45"/>
      <c r="P121" s="46"/>
      <c r="Q121" s="39"/>
      <c r="R121" s="15"/>
      <c r="S121" s="23"/>
      <c r="T121" s="23"/>
      <c r="U121" s="47"/>
      <c r="V121" s="35" t="str">
        <f t="shared" si="1"/>
        <v/>
      </c>
      <c r="W121" s="48"/>
      <c r="X121" s="24"/>
      <c r="Y121" s="48"/>
      <c r="Z121" s="24"/>
      <c r="AA121" s="24"/>
      <c r="AB121" s="170"/>
      <c r="AC121" s="177"/>
      <c r="AD121" s="177"/>
      <c r="AE121" s="177"/>
      <c r="AF121" s="177"/>
      <c r="AG121" s="5"/>
    </row>
    <row r="122" spans="5:33" ht="26.1" customHeight="1">
      <c r="E122" s="104"/>
      <c r="F122" s="170"/>
      <c r="G122" s="44" t="str">
        <f t="shared" si="6"/>
        <v/>
      </c>
      <c r="H122" s="87"/>
      <c r="I122" s="5"/>
      <c r="J122" s="34"/>
      <c r="K122" s="5"/>
      <c r="L122" s="22"/>
      <c r="M122" s="7"/>
      <c r="N122" s="23"/>
      <c r="O122" s="45"/>
      <c r="P122" s="46"/>
      <c r="Q122" s="39"/>
      <c r="R122" s="15"/>
      <c r="S122" s="23"/>
      <c r="T122" s="23"/>
      <c r="U122" s="47"/>
      <c r="V122" s="35" t="str">
        <f t="shared" si="1"/>
        <v/>
      </c>
      <c r="W122" s="48"/>
      <c r="X122" s="24"/>
      <c r="Y122" s="48"/>
      <c r="Z122" s="24"/>
      <c r="AA122" s="24"/>
      <c r="AB122" s="170"/>
      <c r="AC122" s="177"/>
      <c r="AD122" s="177"/>
      <c r="AE122" s="177"/>
      <c r="AF122" s="177"/>
      <c r="AG122" s="5"/>
    </row>
    <row r="123" spans="5:33" ht="26.1" customHeight="1">
      <c r="E123" s="104"/>
      <c r="F123" s="170"/>
      <c r="G123" s="44" t="str">
        <f t="shared" si="6"/>
        <v/>
      </c>
      <c r="H123" s="87"/>
      <c r="I123" s="5"/>
      <c r="J123" s="34"/>
      <c r="K123" s="5"/>
      <c r="L123" s="22"/>
      <c r="M123" s="7"/>
      <c r="N123" s="23"/>
      <c r="O123" s="45"/>
      <c r="P123" s="46"/>
      <c r="Q123" s="39"/>
      <c r="R123" s="15"/>
      <c r="S123" s="23"/>
      <c r="T123" s="23"/>
      <c r="U123" s="47"/>
      <c r="V123" s="35" t="str">
        <f t="shared" si="1"/>
        <v/>
      </c>
      <c r="W123" s="48"/>
      <c r="X123" s="24"/>
      <c r="Y123" s="48"/>
      <c r="Z123" s="24"/>
      <c r="AA123" s="24"/>
      <c r="AB123" s="170"/>
      <c r="AC123" s="177"/>
      <c r="AD123" s="177"/>
      <c r="AE123" s="177"/>
      <c r="AF123" s="177"/>
      <c r="AG123" s="5"/>
    </row>
    <row r="124" spans="5:33" ht="26.1" customHeight="1">
      <c r="E124" s="104"/>
      <c r="F124" s="5"/>
      <c r="G124" s="44" t="str">
        <f t="shared" si="6"/>
        <v/>
      </c>
      <c r="H124" s="87"/>
      <c r="I124" s="5"/>
      <c r="J124" s="34"/>
      <c r="K124" s="5"/>
      <c r="L124" s="22"/>
      <c r="M124" s="7"/>
      <c r="N124" s="23"/>
      <c r="O124" s="45"/>
      <c r="P124" s="46"/>
      <c r="Q124" s="39"/>
      <c r="R124" s="15"/>
      <c r="S124" s="23"/>
      <c r="T124" s="23"/>
      <c r="U124" s="47"/>
      <c r="V124" s="35" t="str">
        <f t="shared" si="1"/>
        <v/>
      </c>
      <c r="W124" s="48"/>
      <c r="X124" s="24"/>
      <c r="Y124" s="48"/>
      <c r="Z124" s="24"/>
      <c r="AA124" s="24"/>
      <c r="AB124" s="170"/>
      <c r="AC124" s="177"/>
      <c r="AD124" s="177"/>
      <c r="AE124" s="177"/>
      <c r="AF124" s="177"/>
      <c r="AG124" s="5"/>
    </row>
    <row r="125" spans="5:33" ht="26.1" customHeight="1">
      <c r="E125" s="104"/>
      <c r="F125" s="5"/>
      <c r="G125" s="44" t="str">
        <f t="shared" si="6"/>
        <v/>
      </c>
      <c r="H125" s="87"/>
      <c r="I125" s="5"/>
      <c r="J125" s="34"/>
      <c r="K125" s="5"/>
      <c r="L125" s="22"/>
      <c r="M125" s="7"/>
      <c r="N125" s="23"/>
      <c r="O125" s="45"/>
      <c r="P125" s="46"/>
      <c r="Q125" s="39"/>
      <c r="R125" s="15"/>
      <c r="S125" s="23"/>
      <c r="T125" s="23"/>
      <c r="U125" s="47"/>
      <c r="V125" s="35" t="str">
        <f t="shared" si="1"/>
        <v/>
      </c>
      <c r="W125" s="48"/>
      <c r="X125" s="24"/>
      <c r="Y125" s="48"/>
      <c r="Z125" s="24"/>
      <c r="AA125" s="24"/>
      <c r="AB125" s="170"/>
      <c r="AC125" s="177"/>
      <c r="AD125" s="177"/>
      <c r="AE125" s="177"/>
      <c r="AF125" s="177"/>
      <c r="AG125" s="5"/>
    </row>
    <row r="126" spans="5:33" ht="26.1" customHeight="1">
      <c r="E126" s="104"/>
      <c r="F126" s="5"/>
      <c r="G126" s="44" t="str">
        <f t="shared" si="6"/>
        <v/>
      </c>
      <c r="H126" s="87"/>
      <c r="I126" s="5"/>
      <c r="J126" s="34"/>
      <c r="K126" s="5"/>
      <c r="L126" s="22"/>
      <c r="M126" s="7"/>
      <c r="N126" s="23"/>
      <c r="O126" s="45"/>
      <c r="P126" s="46"/>
      <c r="Q126" s="39"/>
      <c r="R126" s="15"/>
      <c r="S126" s="23"/>
      <c r="T126" s="23"/>
      <c r="U126" s="47"/>
      <c r="V126" s="35" t="str">
        <f t="shared" si="1"/>
        <v/>
      </c>
      <c r="W126" s="48"/>
      <c r="X126" s="24"/>
      <c r="Y126" s="48"/>
      <c r="Z126" s="24"/>
      <c r="AA126" s="24"/>
      <c r="AB126" s="170"/>
      <c r="AC126" s="177"/>
      <c r="AD126" s="177"/>
      <c r="AE126" s="177"/>
      <c r="AF126" s="177"/>
      <c r="AG126" s="5"/>
    </row>
    <row r="127" spans="5:33" ht="26.1" customHeight="1">
      <c r="E127" s="104"/>
      <c r="F127" s="5"/>
      <c r="G127" s="44" t="str">
        <f t="shared" ref="G127:G146" si="7">IF(ISBLANK($F127),"",VLOOKUP($F127,제안사_펀드현황,3,FALSE))</f>
        <v/>
      </c>
      <c r="H127" s="87"/>
      <c r="I127" s="5"/>
      <c r="J127" s="34"/>
      <c r="K127" s="5"/>
      <c r="L127" s="22"/>
      <c r="M127" s="7"/>
      <c r="N127" s="23"/>
      <c r="O127" s="45"/>
      <c r="P127" s="46"/>
      <c r="Q127" s="39"/>
      <c r="R127" s="15"/>
      <c r="S127" s="23"/>
      <c r="T127" s="23"/>
      <c r="U127" s="47"/>
      <c r="V127" s="35" t="str">
        <f t="shared" si="1"/>
        <v/>
      </c>
      <c r="W127" s="48"/>
      <c r="X127" s="24"/>
      <c r="Y127" s="48"/>
      <c r="Z127" s="24"/>
      <c r="AA127" s="24"/>
      <c r="AB127" s="170"/>
      <c r="AC127" s="177"/>
      <c r="AD127" s="177"/>
      <c r="AE127" s="177"/>
      <c r="AF127" s="177"/>
      <c r="AG127" s="5"/>
    </row>
    <row r="128" spans="5:33" ht="26.1" customHeight="1">
      <c r="E128" s="104"/>
      <c r="F128" s="5"/>
      <c r="G128" s="44" t="str">
        <f t="shared" si="7"/>
        <v/>
      </c>
      <c r="H128" s="87"/>
      <c r="I128" s="5"/>
      <c r="J128" s="34"/>
      <c r="K128" s="5"/>
      <c r="L128" s="22"/>
      <c r="M128" s="7"/>
      <c r="N128" s="23"/>
      <c r="O128" s="45"/>
      <c r="P128" s="46"/>
      <c r="Q128" s="39"/>
      <c r="R128" s="15"/>
      <c r="S128" s="23"/>
      <c r="T128" s="23"/>
      <c r="U128" s="47"/>
      <c r="V128" s="35" t="str">
        <f t="shared" si="1"/>
        <v/>
      </c>
      <c r="W128" s="48"/>
      <c r="X128" s="24"/>
      <c r="Y128" s="48"/>
      <c r="Z128" s="24"/>
      <c r="AA128" s="24"/>
      <c r="AB128" s="170"/>
      <c r="AC128" s="177"/>
      <c r="AD128" s="177"/>
      <c r="AE128" s="177"/>
      <c r="AF128" s="177"/>
      <c r="AG128" s="5"/>
    </row>
    <row r="129" spans="5:33" ht="26.1" customHeight="1">
      <c r="E129" s="104"/>
      <c r="F129" s="5"/>
      <c r="G129" s="44" t="str">
        <f t="shared" si="7"/>
        <v/>
      </c>
      <c r="H129" s="87"/>
      <c r="I129" s="5"/>
      <c r="J129" s="34"/>
      <c r="K129" s="5"/>
      <c r="L129" s="22"/>
      <c r="M129" s="7"/>
      <c r="N129" s="23"/>
      <c r="O129" s="45"/>
      <c r="P129" s="46"/>
      <c r="Q129" s="39"/>
      <c r="R129" s="15"/>
      <c r="S129" s="23"/>
      <c r="T129" s="23"/>
      <c r="U129" s="47"/>
      <c r="V129" s="35" t="str">
        <f t="shared" si="1"/>
        <v/>
      </c>
      <c r="W129" s="48"/>
      <c r="X129" s="24"/>
      <c r="Y129" s="48"/>
      <c r="Z129" s="24"/>
      <c r="AA129" s="24"/>
      <c r="AB129" s="170"/>
      <c r="AC129" s="177"/>
      <c r="AD129" s="177"/>
      <c r="AE129" s="177"/>
      <c r="AF129" s="177"/>
      <c r="AG129" s="5"/>
    </row>
    <row r="130" spans="5:33" ht="26.1" customHeight="1">
      <c r="E130" s="104"/>
      <c r="F130" s="5"/>
      <c r="G130" s="44" t="str">
        <f t="shared" si="7"/>
        <v/>
      </c>
      <c r="H130" s="87"/>
      <c r="I130" s="5"/>
      <c r="J130" s="34"/>
      <c r="K130" s="5"/>
      <c r="L130" s="22"/>
      <c r="M130" s="7"/>
      <c r="N130" s="23"/>
      <c r="O130" s="45"/>
      <c r="P130" s="46"/>
      <c r="Q130" s="39"/>
      <c r="R130" s="15"/>
      <c r="S130" s="23"/>
      <c r="T130" s="23"/>
      <c r="U130" s="47"/>
      <c r="V130" s="35" t="str">
        <f t="shared" si="1"/>
        <v/>
      </c>
      <c r="W130" s="48"/>
      <c r="X130" s="24"/>
      <c r="Y130" s="48"/>
      <c r="Z130" s="24"/>
      <c r="AA130" s="24"/>
      <c r="AB130" s="170"/>
      <c r="AC130" s="177"/>
      <c r="AD130" s="177"/>
      <c r="AE130" s="177"/>
      <c r="AF130" s="177"/>
      <c r="AG130" s="5"/>
    </row>
    <row r="131" spans="5:33" ht="26.1" customHeight="1">
      <c r="E131" s="104"/>
      <c r="F131" s="5"/>
      <c r="G131" s="44" t="str">
        <f t="shared" si="7"/>
        <v/>
      </c>
      <c r="H131" s="87"/>
      <c r="I131" s="5"/>
      <c r="J131" s="34"/>
      <c r="K131" s="5"/>
      <c r="L131" s="22"/>
      <c r="M131" s="7"/>
      <c r="N131" s="23"/>
      <c r="O131" s="45"/>
      <c r="P131" s="46"/>
      <c r="Q131" s="39"/>
      <c r="R131" s="15"/>
      <c r="S131" s="23"/>
      <c r="T131" s="23"/>
      <c r="U131" s="47"/>
      <c r="V131" s="35" t="str">
        <f t="shared" si="1"/>
        <v/>
      </c>
      <c r="W131" s="48"/>
      <c r="X131" s="24"/>
      <c r="Y131" s="48"/>
      <c r="Z131" s="24"/>
      <c r="AA131" s="24"/>
      <c r="AB131" s="170"/>
      <c r="AC131" s="177"/>
      <c r="AD131" s="177"/>
      <c r="AE131" s="7"/>
      <c r="AF131" s="7"/>
      <c r="AG131" s="5"/>
    </row>
    <row r="132" spans="5:33" ht="26.1" customHeight="1">
      <c r="E132" s="104"/>
      <c r="F132" s="5"/>
      <c r="G132" s="44" t="str">
        <f t="shared" si="7"/>
        <v/>
      </c>
      <c r="H132" s="87"/>
      <c r="I132" s="5"/>
      <c r="J132" s="34"/>
      <c r="K132" s="5"/>
      <c r="L132" s="22"/>
      <c r="M132" s="7"/>
      <c r="N132" s="23"/>
      <c r="O132" s="45"/>
      <c r="P132" s="46"/>
      <c r="Q132" s="39"/>
      <c r="R132" s="15"/>
      <c r="S132" s="23"/>
      <c r="T132" s="23"/>
      <c r="U132" s="47"/>
      <c r="V132" s="35" t="str">
        <f t="shared" si="1"/>
        <v/>
      </c>
      <c r="W132" s="48"/>
      <c r="X132" s="24"/>
      <c r="Y132" s="48"/>
      <c r="Z132" s="24"/>
      <c r="AA132" s="24"/>
      <c r="AB132" s="170"/>
      <c r="AC132" s="177"/>
      <c r="AD132" s="177"/>
      <c r="AE132" s="7"/>
      <c r="AF132" s="7"/>
      <c r="AG132" s="5"/>
    </row>
    <row r="133" spans="5:33" ht="26.1" customHeight="1">
      <c r="E133" s="104"/>
      <c r="F133" s="5"/>
      <c r="G133" s="44" t="str">
        <f t="shared" si="7"/>
        <v/>
      </c>
      <c r="H133" s="87"/>
      <c r="I133" s="5"/>
      <c r="J133" s="34"/>
      <c r="K133" s="5"/>
      <c r="L133" s="22"/>
      <c r="M133" s="7"/>
      <c r="N133" s="23"/>
      <c r="O133" s="45"/>
      <c r="P133" s="46"/>
      <c r="Q133" s="39"/>
      <c r="R133" s="15"/>
      <c r="S133" s="23"/>
      <c r="T133" s="23"/>
      <c r="U133" s="47"/>
      <c r="V133" s="35" t="str">
        <f t="shared" si="1"/>
        <v/>
      </c>
      <c r="W133" s="48"/>
      <c r="X133" s="24"/>
      <c r="Y133" s="48"/>
      <c r="Z133" s="24"/>
      <c r="AA133" s="24"/>
      <c r="AB133" s="170"/>
      <c r="AC133" s="177"/>
      <c r="AD133" s="177"/>
      <c r="AE133" s="7"/>
      <c r="AF133" s="7"/>
      <c r="AG133" s="5"/>
    </row>
    <row r="134" spans="5:33" ht="26.1" customHeight="1">
      <c r="E134" s="104"/>
      <c r="F134" s="5"/>
      <c r="G134" s="44" t="str">
        <f t="shared" si="7"/>
        <v/>
      </c>
      <c r="H134" s="87"/>
      <c r="I134" s="5"/>
      <c r="J134" s="34"/>
      <c r="K134" s="5"/>
      <c r="L134" s="22"/>
      <c r="M134" s="7"/>
      <c r="N134" s="23"/>
      <c r="O134" s="45"/>
      <c r="P134" s="46"/>
      <c r="Q134" s="39"/>
      <c r="R134" s="15"/>
      <c r="S134" s="23"/>
      <c r="T134" s="23"/>
      <c r="U134" s="47"/>
      <c r="V134" s="35" t="str">
        <f t="shared" si="1"/>
        <v/>
      </c>
      <c r="W134" s="48"/>
      <c r="X134" s="24"/>
      <c r="Y134" s="48"/>
      <c r="Z134" s="24"/>
      <c r="AA134" s="24"/>
      <c r="AB134" s="170"/>
      <c r="AC134" s="177"/>
      <c r="AD134" s="177"/>
      <c r="AE134" s="7"/>
      <c r="AF134" s="7"/>
      <c r="AG134" s="5"/>
    </row>
    <row r="135" spans="5:33" ht="26.1" customHeight="1">
      <c r="E135" s="104"/>
      <c r="F135" s="5"/>
      <c r="G135" s="44" t="str">
        <f t="shared" si="7"/>
        <v/>
      </c>
      <c r="H135" s="87"/>
      <c r="I135" s="5"/>
      <c r="J135" s="34"/>
      <c r="K135" s="5"/>
      <c r="L135" s="22"/>
      <c r="M135" s="7"/>
      <c r="N135" s="23"/>
      <c r="O135" s="45"/>
      <c r="P135" s="46"/>
      <c r="Q135" s="39"/>
      <c r="R135" s="15"/>
      <c r="S135" s="23"/>
      <c r="T135" s="23"/>
      <c r="U135" s="47"/>
      <c r="V135" s="35" t="str">
        <f t="shared" si="1"/>
        <v/>
      </c>
      <c r="W135" s="48"/>
      <c r="X135" s="24"/>
      <c r="Y135" s="48"/>
      <c r="Z135" s="24"/>
      <c r="AA135" s="24"/>
      <c r="AB135" s="170"/>
      <c r="AC135" s="177"/>
      <c r="AD135" s="177"/>
      <c r="AE135" s="7"/>
      <c r="AF135" s="7"/>
      <c r="AG135" s="5"/>
    </row>
    <row r="136" spans="5:33" ht="26.1" customHeight="1">
      <c r="E136" s="104"/>
      <c r="F136" s="5"/>
      <c r="G136" s="44" t="str">
        <f t="shared" si="7"/>
        <v/>
      </c>
      <c r="H136" s="87"/>
      <c r="I136" s="5"/>
      <c r="J136" s="34"/>
      <c r="K136" s="5"/>
      <c r="L136" s="22"/>
      <c r="M136" s="7"/>
      <c r="N136" s="23"/>
      <c r="O136" s="45"/>
      <c r="P136" s="46"/>
      <c r="Q136" s="39"/>
      <c r="R136" s="15"/>
      <c r="S136" s="23"/>
      <c r="T136" s="23"/>
      <c r="U136" s="47"/>
      <c r="V136" s="35" t="str">
        <f t="shared" si="1"/>
        <v/>
      </c>
      <c r="W136" s="48"/>
      <c r="X136" s="24"/>
      <c r="Y136" s="48"/>
      <c r="Z136" s="24"/>
      <c r="AA136" s="24"/>
      <c r="AB136" s="170"/>
      <c r="AC136" s="177"/>
      <c r="AD136" s="177"/>
      <c r="AE136" s="7"/>
      <c r="AF136" s="7"/>
      <c r="AG136" s="5"/>
    </row>
    <row r="137" spans="5:33" ht="26.1" customHeight="1">
      <c r="E137" s="104"/>
      <c r="F137" s="5"/>
      <c r="G137" s="44" t="str">
        <f t="shared" si="7"/>
        <v/>
      </c>
      <c r="H137" s="87"/>
      <c r="I137" s="5"/>
      <c r="J137" s="34"/>
      <c r="K137" s="5"/>
      <c r="L137" s="22"/>
      <c r="M137" s="7"/>
      <c r="N137" s="23"/>
      <c r="O137" s="45"/>
      <c r="P137" s="46"/>
      <c r="Q137" s="39"/>
      <c r="R137" s="15"/>
      <c r="S137" s="23"/>
      <c r="T137" s="23"/>
      <c r="U137" s="47"/>
      <c r="V137" s="35" t="str">
        <f t="shared" si="1"/>
        <v/>
      </c>
      <c r="W137" s="48"/>
      <c r="X137" s="24"/>
      <c r="Y137" s="48"/>
      <c r="Z137" s="24"/>
      <c r="AA137" s="24"/>
      <c r="AB137" s="170"/>
      <c r="AC137" s="177"/>
      <c r="AD137" s="177"/>
      <c r="AE137" s="177"/>
      <c r="AF137" s="177"/>
      <c r="AG137" s="5"/>
    </row>
    <row r="138" spans="5:33" ht="26.1" customHeight="1">
      <c r="E138" s="104"/>
      <c r="F138" s="5"/>
      <c r="G138" s="44" t="str">
        <f t="shared" si="7"/>
        <v/>
      </c>
      <c r="H138" s="87"/>
      <c r="I138" s="5"/>
      <c r="J138" s="34"/>
      <c r="K138" s="5"/>
      <c r="L138" s="22"/>
      <c r="M138" s="7"/>
      <c r="N138" s="23"/>
      <c r="O138" s="45"/>
      <c r="P138" s="46"/>
      <c r="Q138" s="39"/>
      <c r="R138" s="15"/>
      <c r="S138" s="23"/>
      <c r="T138" s="23"/>
      <c r="U138" s="47"/>
      <c r="V138" s="35" t="str">
        <f t="shared" si="1"/>
        <v/>
      </c>
      <c r="W138" s="48"/>
      <c r="X138" s="24"/>
      <c r="Y138" s="48"/>
      <c r="Z138" s="24"/>
      <c r="AA138" s="24"/>
      <c r="AB138" s="170"/>
      <c r="AC138" s="177"/>
      <c r="AD138" s="177"/>
      <c r="AE138" s="177"/>
      <c r="AF138" s="177"/>
      <c r="AG138" s="5"/>
    </row>
    <row r="139" spans="5:33" ht="26.1" customHeight="1">
      <c r="E139" s="104"/>
      <c r="F139" s="5"/>
      <c r="G139" s="44" t="str">
        <f t="shared" si="7"/>
        <v/>
      </c>
      <c r="H139" s="87"/>
      <c r="I139" s="5"/>
      <c r="J139" s="34"/>
      <c r="K139" s="5"/>
      <c r="L139" s="22"/>
      <c r="M139" s="7"/>
      <c r="N139" s="23"/>
      <c r="O139" s="45"/>
      <c r="P139" s="46"/>
      <c r="Q139" s="39"/>
      <c r="R139" s="15"/>
      <c r="S139" s="23"/>
      <c r="T139" s="23"/>
      <c r="U139" s="47"/>
      <c r="V139" s="35" t="str">
        <f t="shared" si="1"/>
        <v/>
      </c>
      <c r="W139" s="48"/>
      <c r="X139" s="24"/>
      <c r="Y139" s="48"/>
      <c r="Z139" s="24"/>
      <c r="AA139" s="24"/>
      <c r="AB139" s="170"/>
      <c r="AC139" s="177"/>
      <c r="AD139" s="177"/>
      <c r="AE139" s="177"/>
      <c r="AF139" s="177"/>
      <c r="AG139" s="5"/>
    </row>
    <row r="140" spans="5:33" ht="26.1" customHeight="1">
      <c r="E140" s="104"/>
      <c r="F140" s="5"/>
      <c r="G140" s="44" t="str">
        <f t="shared" si="7"/>
        <v/>
      </c>
      <c r="H140" s="87"/>
      <c r="I140" s="5"/>
      <c r="J140" s="34"/>
      <c r="K140" s="5"/>
      <c r="L140" s="22"/>
      <c r="M140" s="7"/>
      <c r="N140" s="23"/>
      <c r="O140" s="45"/>
      <c r="P140" s="46"/>
      <c r="Q140" s="39"/>
      <c r="R140" s="15"/>
      <c r="S140" s="23"/>
      <c r="T140" s="23"/>
      <c r="U140" s="47"/>
      <c r="V140" s="35" t="str">
        <f t="shared" si="1"/>
        <v/>
      </c>
      <c r="W140" s="48"/>
      <c r="X140" s="24"/>
      <c r="Y140" s="48"/>
      <c r="Z140" s="24"/>
      <c r="AA140" s="24"/>
      <c r="AB140" s="170"/>
      <c r="AC140" s="177"/>
      <c r="AD140" s="177"/>
      <c r="AE140" s="177"/>
      <c r="AF140" s="177"/>
      <c r="AG140" s="5"/>
    </row>
    <row r="141" spans="5:33" ht="26.1" customHeight="1">
      <c r="E141" s="104"/>
      <c r="F141" s="5"/>
      <c r="G141" s="44" t="str">
        <f t="shared" si="7"/>
        <v/>
      </c>
      <c r="H141" s="87"/>
      <c r="I141" s="5"/>
      <c r="J141" s="34"/>
      <c r="K141" s="5"/>
      <c r="L141" s="22"/>
      <c r="M141" s="7"/>
      <c r="N141" s="23"/>
      <c r="O141" s="45"/>
      <c r="P141" s="46"/>
      <c r="Q141" s="39"/>
      <c r="R141" s="15"/>
      <c r="S141" s="23"/>
      <c r="T141" s="23"/>
      <c r="U141" s="47"/>
      <c r="V141" s="35" t="str">
        <f t="shared" si="1"/>
        <v/>
      </c>
      <c r="W141" s="48"/>
      <c r="X141" s="24"/>
      <c r="Y141" s="48"/>
      <c r="Z141" s="24"/>
      <c r="AA141" s="24"/>
      <c r="AB141" s="170"/>
      <c r="AC141" s="177"/>
      <c r="AD141" s="177"/>
      <c r="AE141" s="177"/>
      <c r="AF141" s="177"/>
      <c r="AG141" s="5"/>
    </row>
    <row r="142" spans="5:33" ht="26.1" customHeight="1">
      <c r="E142" s="104"/>
      <c r="F142" s="5"/>
      <c r="G142" s="44" t="str">
        <f t="shared" si="7"/>
        <v/>
      </c>
      <c r="H142" s="87"/>
      <c r="I142" s="5"/>
      <c r="J142" s="34"/>
      <c r="K142" s="5"/>
      <c r="L142" s="22"/>
      <c r="M142" s="7"/>
      <c r="N142" s="23"/>
      <c r="O142" s="45"/>
      <c r="P142" s="46"/>
      <c r="Q142" s="39"/>
      <c r="R142" s="15"/>
      <c r="S142" s="23"/>
      <c r="T142" s="23"/>
      <c r="U142" s="47"/>
      <c r="V142" s="35" t="str">
        <f t="shared" si="1"/>
        <v/>
      </c>
      <c r="W142" s="48"/>
      <c r="X142" s="24"/>
      <c r="Y142" s="48"/>
      <c r="Z142" s="24"/>
      <c r="AA142" s="24"/>
      <c r="AB142" s="170"/>
      <c r="AC142" s="177"/>
      <c r="AD142" s="177"/>
      <c r="AE142" s="177"/>
      <c r="AF142" s="177"/>
      <c r="AG142" s="5"/>
    </row>
    <row r="143" spans="5:33" ht="26.1" customHeight="1">
      <c r="E143" s="104"/>
      <c r="F143" s="5"/>
      <c r="G143" s="44" t="str">
        <f t="shared" si="7"/>
        <v/>
      </c>
      <c r="H143" s="87"/>
      <c r="I143" s="5"/>
      <c r="J143" s="34"/>
      <c r="K143" s="5"/>
      <c r="L143" s="22"/>
      <c r="M143" s="7"/>
      <c r="N143" s="23"/>
      <c r="O143" s="45"/>
      <c r="P143" s="46"/>
      <c r="Q143" s="39"/>
      <c r="R143" s="15"/>
      <c r="S143" s="23"/>
      <c r="T143" s="23"/>
      <c r="U143" s="47"/>
      <c r="V143" s="35" t="str">
        <f t="shared" si="1"/>
        <v/>
      </c>
      <c r="W143" s="48"/>
      <c r="X143" s="24"/>
      <c r="Y143" s="48"/>
      <c r="Z143" s="24"/>
      <c r="AA143" s="24"/>
      <c r="AB143" s="170"/>
      <c r="AC143" s="177"/>
      <c r="AD143" s="177"/>
      <c r="AE143" s="177"/>
      <c r="AF143" s="177"/>
      <c r="AG143" s="5"/>
    </row>
    <row r="144" spans="5:33" ht="26.1" customHeight="1">
      <c r="E144" s="104"/>
      <c r="F144" s="5"/>
      <c r="G144" s="44" t="str">
        <f t="shared" si="7"/>
        <v/>
      </c>
      <c r="H144" s="87"/>
      <c r="I144" s="5"/>
      <c r="J144" s="34"/>
      <c r="K144" s="5"/>
      <c r="L144" s="22"/>
      <c r="M144" s="7"/>
      <c r="N144" s="23"/>
      <c r="O144" s="45"/>
      <c r="P144" s="46"/>
      <c r="Q144" s="39"/>
      <c r="R144" s="15"/>
      <c r="S144" s="23"/>
      <c r="T144" s="23"/>
      <c r="U144" s="47"/>
      <c r="V144" s="35" t="str">
        <f t="shared" si="1"/>
        <v/>
      </c>
      <c r="W144" s="48"/>
      <c r="X144" s="24"/>
      <c r="Y144" s="48"/>
      <c r="Z144" s="24"/>
      <c r="AA144" s="24"/>
      <c r="AB144" s="170"/>
      <c r="AC144" s="177"/>
      <c r="AD144" s="177"/>
      <c r="AE144" s="177"/>
      <c r="AF144" s="177"/>
      <c r="AG144" s="5"/>
    </row>
    <row r="145" spans="5:33" ht="26.1" customHeight="1">
      <c r="E145" s="104"/>
      <c r="F145" s="170"/>
      <c r="G145" s="44" t="str">
        <f t="shared" si="7"/>
        <v/>
      </c>
      <c r="H145" s="87"/>
      <c r="I145" s="5"/>
      <c r="J145" s="34"/>
      <c r="K145" s="5"/>
      <c r="L145" s="22"/>
      <c r="M145" s="7"/>
      <c r="N145" s="23"/>
      <c r="O145" s="45"/>
      <c r="P145" s="46"/>
      <c r="Q145" s="39"/>
      <c r="R145" s="15"/>
      <c r="S145" s="23"/>
      <c r="T145" s="23"/>
      <c r="U145" s="47"/>
      <c r="V145" s="35" t="str">
        <f t="shared" si="1"/>
        <v/>
      </c>
      <c r="W145" s="48"/>
      <c r="X145" s="24"/>
      <c r="Y145" s="48"/>
      <c r="Z145" s="24"/>
      <c r="AA145" s="24"/>
      <c r="AB145" s="170"/>
      <c r="AC145" s="177"/>
      <c r="AD145" s="177"/>
      <c r="AE145" s="177"/>
      <c r="AF145" s="177"/>
      <c r="AG145" s="170"/>
    </row>
    <row r="146" spans="5:33" ht="26.1" customHeight="1">
      <c r="E146" s="104"/>
      <c r="F146" s="170"/>
      <c r="G146" s="44" t="str">
        <f t="shared" si="7"/>
        <v/>
      </c>
      <c r="H146" s="87"/>
      <c r="I146" s="5"/>
      <c r="J146" s="34"/>
      <c r="K146" s="5"/>
      <c r="L146" s="22"/>
      <c r="M146" s="7"/>
      <c r="N146" s="23"/>
      <c r="O146" s="45"/>
      <c r="P146" s="46"/>
      <c r="Q146" s="39"/>
      <c r="R146" s="15"/>
      <c r="S146" s="23"/>
      <c r="T146" s="23"/>
      <c r="U146" s="47"/>
      <c r="V146" s="35" t="str">
        <f t="shared" si="1"/>
        <v/>
      </c>
      <c r="W146" s="48"/>
      <c r="X146" s="24"/>
      <c r="Y146" s="48"/>
      <c r="Z146" s="24"/>
      <c r="AA146" s="24"/>
      <c r="AB146" s="170"/>
      <c r="AC146" s="177"/>
      <c r="AD146" s="177"/>
      <c r="AE146" s="177"/>
      <c r="AF146" s="177"/>
      <c r="AG146" s="170"/>
    </row>
    <row r="147" spans="5:33" ht="26.1" customHeight="1">
      <c r="E147" s="104"/>
      <c r="F147" s="170"/>
      <c r="G147" s="44" t="str">
        <f t="shared" ref="G147:G166" si="8">IF(ISBLANK($F147),"",VLOOKUP($F147,제안사_펀드현황,3,FALSE))</f>
        <v/>
      </c>
      <c r="H147" s="87"/>
      <c r="I147" s="5"/>
      <c r="J147" s="34"/>
      <c r="K147" s="5"/>
      <c r="L147" s="22"/>
      <c r="M147" s="7"/>
      <c r="N147" s="23"/>
      <c r="O147" s="45"/>
      <c r="P147" s="46"/>
      <c r="Q147" s="39"/>
      <c r="R147" s="15"/>
      <c r="S147" s="23"/>
      <c r="T147" s="23"/>
      <c r="U147" s="47"/>
      <c r="V147" s="35" t="str">
        <f t="shared" si="1"/>
        <v/>
      </c>
      <c r="W147" s="48"/>
      <c r="X147" s="24"/>
      <c r="Y147" s="48"/>
      <c r="Z147" s="24"/>
      <c r="AA147" s="24"/>
      <c r="AB147" s="170"/>
      <c r="AC147" s="177"/>
      <c r="AD147" s="177"/>
      <c r="AE147" s="177"/>
      <c r="AF147" s="177"/>
      <c r="AG147" s="170"/>
    </row>
    <row r="148" spans="5:33" ht="26.1" customHeight="1">
      <c r="E148" s="104"/>
      <c r="F148" s="170"/>
      <c r="G148" s="44" t="str">
        <f t="shared" si="8"/>
        <v/>
      </c>
      <c r="H148" s="87"/>
      <c r="I148" s="5"/>
      <c r="J148" s="34"/>
      <c r="K148" s="5"/>
      <c r="L148" s="22"/>
      <c r="M148" s="7"/>
      <c r="N148" s="23"/>
      <c r="O148" s="45"/>
      <c r="P148" s="46"/>
      <c r="Q148" s="39"/>
      <c r="R148" s="15"/>
      <c r="S148" s="23"/>
      <c r="T148" s="23"/>
      <c r="U148" s="47"/>
      <c r="V148" s="35" t="str">
        <f t="shared" si="1"/>
        <v/>
      </c>
      <c r="W148" s="48"/>
      <c r="X148" s="24"/>
      <c r="Y148" s="48"/>
      <c r="Z148" s="24"/>
      <c r="AA148" s="24"/>
      <c r="AB148" s="170"/>
      <c r="AC148" s="177"/>
      <c r="AD148" s="177"/>
      <c r="AE148" s="177"/>
      <c r="AF148" s="177"/>
      <c r="AG148" s="170"/>
    </row>
    <row r="149" spans="5:33" ht="26.1" customHeight="1">
      <c r="E149" s="104"/>
      <c r="F149" s="170"/>
      <c r="G149" s="44" t="str">
        <f t="shared" si="8"/>
        <v/>
      </c>
      <c r="H149" s="87"/>
      <c r="I149" s="5"/>
      <c r="J149" s="34"/>
      <c r="K149" s="5"/>
      <c r="L149" s="22"/>
      <c r="M149" s="7"/>
      <c r="N149" s="23"/>
      <c r="O149" s="45"/>
      <c r="P149" s="46"/>
      <c r="Q149" s="39"/>
      <c r="R149" s="15"/>
      <c r="S149" s="23"/>
      <c r="T149" s="23"/>
      <c r="U149" s="47"/>
      <c r="V149" s="35" t="str">
        <f t="shared" si="1"/>
        <v/>
      </c>
      <c r="W149" s="48"/>
      <c r="X149" s="24"/>
      <c r="Y149" s="48"/>
      <c r="Z149" s="24"/>
      <c r="AA149" s="24"/>
      <c r="AB149" s="170"/>
      <c r="AC149" s="177"/>
      <c r="AD149" s="177"/>
      <c r="AE149" s="177"/>
      <c r="AF149" s="177"/>
      <c r="AG149" s="170"/>
    </row>
    <row r="150" spans="5:33" ht="26.1" customHeight="1">
      <c r="E150" s="104"/>
      <c r="F150" s="170"/>
      <c r="G150" s="44" t="str">
        <f t="shared" si="8"/>
        <v/>
      </c>
      <c r="H150" s="87"/>
      <c r="I150" s="5"/>
      <c r="J150" s="34"/>
      <c r="K150" s="5"/>
      <c r="L150" s="22"/>
      <c r="M150" s="7"/>
      <c r="N150" s="23"/>
      <c r="O150" s="45"/>
      <c r="P150" s="46"/>
      <c r="Q150" s="39"/>
      <c r="R150" s="15"/>
      <c r="S150" s="23"/>
      <c r="T150" s="23"/>
      <c r="U150" s="47"/>
      <c r="V150" s="35" t="str">
        <f t="shared" si="1"/>
        <v/>
      </c>
      <c r="W150" s="48"/>
      <c r="X150" s="24"/>
      <c r="Y150" s="48"/>
      <c r="Z150" s="24"/>
      <c r="AA150" s="24"/>
      <c r="AB150" s="170"/>
      <c r="AC150" s="177"/>
      <c r="AD150" s="177"/>
      <c r="AE150" s="177"/>
      <c r="AF150" s="177"/>
      <c r="AG150" s="170"/>
    </row>
    <row r="151" spans="5:33" ht="26.1" customHeight="1">
      <c r="E151" s="104"/>
      <c r="F151" s="170"/>
      <c r="G151" s="44" t="str">
        <f t="shared" si="8"/>
        <v/>
      </c>
      <c r="H151" s="87"/>
      <c r="I151" s="5"/>
      <c r="J151" s="34"/>
      <c r="K151" s="5"/>
      <c r="L151" s="22"/>
      <c r="M151" s="7"/>
      <c r="N151" s="23"/>
      <c r="O151" s="45"/>
      <c r="P151" s="46"/>
      <c r="Q151" s="39"/>
      <c r="R151" s="15"/>
      <c r="S151" s="23"/>
      <c r="T151" s="23"/>
      <c r="U151" s="47"/>
      <c r="V151" s="35" t="str">
        <f t="shared" si="1"/>
        <v/>
      </c>
      <c r="W151" s="48"/>
      <c r="X151" s="24"/>
      <c r="Y151" s="48"/>
      <c r="Z151" s="24"/>
      <c r="AA151" s="24"/>
      <c r="AB151" s="170"/>
      <c r="AC151" s="177"/>
      <c r="AD151" s="177"/>
      <c r="AE151" s="177"/>
      <c r="AF151" s="177"/>
      <c r="AG151" s="170"/>
    </row>
    <row r="152" spans="5:33" ht="26.1" customHeight="1">
      <c r="E152" s="104"/>
      <c r="F152" s="170"/>
      <c r="G152" s="44" t="str">
        <f t="shared" si="8"/>
        <v/>
      </c>
      <c r="H152" s="87"/>
      <c r="I152" s="5"/>
      <c r="J152" s="34"/>
      <c r="K152" s="5"/>
      <c r="L152" s="22"/>
      <c r="M152" s="7"/>
      <c r="N152" s="23"/>
      <c r="O152" s="45"/>
      <c r="P152" s="46"/>
      <c r="Q152" s="39"/>
      <c r="R152" s="15"/>
      <c r="S152" s="23"/>
      <c r="T152" s="23"/>
      <c r="U152" s="47"/>
      <c r="V152" s="35" t="str">
        <f t="shared" si="1"/>
        <v/>
      </c>
      <c r="W152" s="48"/>
      <c r="X152" s="24"/>
      <c r="Y152" s="48"/>
      <c r="Z152" s="24"/>
      <c r="AA152" s="24"/>
      <c r="AB152" s="170"/>
      <c r="AC152" s="177"/>
      <c r="AD152" s="177"/>
      <c r="AE152" s="177"/>
      <c r="AF152" s="177"/>
      <c r="AG152" s="170"/>
    </row>
    <row r="153" spans="5:33" ht="26.1" customHeight="1">
      <c r="E153" s="104"/>
      <c r="F153" s="170"/>
      <c r="G153" s="44" t="str">
        <f t="shared" si="8"/>
        <v/>
      </c>
      <c r="H153" s="87"/>
      <c r="I153" s="5"/>
      <c r="J153" s="34"/>
      <c r="K153" s="5"/>
      <c r="L153" s="22"/>
      <c r="M153" s="7"/>
      <c r="N153" s="23"/>
      <c r="O153" s="45"/>
      <c r="P153" s="46"/>
      <c r="Q153" s="39"/>
      <c r="R153" s="15"/>
      <c r="S153" s="23"/>
      <c r="T153" s="23"/>
      <c r="U153" s="47"/>
      <c r="V153" s="35" t="str">
        <f t="shared" si="1"/>
        <v/>
      </c>
      <c r="W153" s="48"/>
      <c r="X153" s="24"/>
      <c r="Y153" s="48"/>
      <c r="Z153" s="24"/>
      <c r="AA153" s="24"/>
      <c r="AB153" s="170"/>
      <c r="AC153" s="177"/>
      <c r="AD153" s="177"/>
      <c r="AE153" s="177"/>
      <c r="AF153" s="177"/>
      <c r="AG153" s="170"/>
    </row>
    <row r="154" spans="5:33" ht="26.1" customHeight="1">
      <c r="E154" s="104"/>
      <c r="F154" s="170"/>
      <c r="G154" s="44" t="str">
        <f t="shared" si="8"/>
        <v/>
      </c>
      <c r="H154" s="87"/>
      <c r="I154" s="5"/>
      <c r="J154" s="34"/>
      <c r="K154" s="5"/>
      <c r="L154" s="22"/>
      <c r="M154" s="7"/>
      <c r="N154" s="23"/>
      <c r="O154" s="45"/>
      <c r="P154" s="46"/>
      <c r="Q154" s="39"/>
      <c r="R154" s="15"/>
      <c r="S154" s="23"/>
      <c r="T154" s="23"/>
      <c r="U154" s="47"/>
      <c r="V154" s="35" t="str">
        <f t="shared" si="1"/>
        <v/>
      </c>
      <c r="W154" s="48"/>
      <c r="X154" s="24"/>
      <c r="Y154" s="48"/>
      <c r="Z154" s="24"/>
      <c r="AA154" s="24"/>
      <c r="AB154" s="170"/>
      <c r="AC154" s="177"/>
      <c r="AD154" s="177"/>
      <c r="AE154" s="177"/>
      <c r="AF154" s="177"/>
      <c r="AG154" s="170"/>
    </row>
    <row r="155" spans="5:33" ht="26.1" customHeight="1">
      <c r="E155" s="104"/>
      <c r="F155" s="170"/>
      <c r="G155" s="44" t="str">
        <f t="shared" si="8"/>
        <v/>
      </c>
      <c r="H155" s="87"/>
      <c r="I155" s="5"/>
      <c r="J155" s="34"/>
      <c r="K155" s="5"/>
      <c r="L155" s="22"/>
      <c r="M155" s="7"/>
      <c r="N155" s="23"/>
      <c r="O155" s="45"/>
      <c r="P155" s="46"/>
      <c r="Q155" s="39"/>
      <c r="R155" s="15"/>
      <c r="S155" s="23"/>
      <c r="T155" s="23"/>
      <c r="U155" s="47"/>
      <c r="V155" s="35" t="str">
        <f t="shared" si="1"/>
        <v/>
      </c>
      <c r="W155" s="48"/>
      <c r="X155" s="24"/>
      <c r="Y155" s="48"/>
      <c r="Z155" s="24"/>
      <c r="AA155" s="24"/>
      <c r="AB155" s="170"/>
      <c r="AC155" s="177"/>
      <c r="AD155" s="177"/>
      <c r="AE155" s="177"/>
      <c r="AF155" s="177"/>
      <c r="AG155" s="170"/>
    </row>
    <row r="156" spans="5:33" ht="26.1" customHeight="1">
      <c r="E156" s="104"/>
      <c r="F156" s="170"/>
      <c r="G156" s="44" t="str">
        <f t="shared" si="8"/>
        <v/>
      </c>
      <c r="H156" s="87"/>
      <c r="I156" s="5"/>
      <c r="J156" s="34"/>
      <c r="K156" s="5"/>
      <c r="L156" s="22"/>
      <c r="M156" s="7"/>
      <c r="N156" s="23"/>
      <c r="O156" s="45"/>
      <c r="P156" s="46"/>
      <c r="Q156" s="39"/>
      <c r="R156" s="15"/>
      <c r="S156" s="23"/>
      <c r="T156" s="23"/>
      <c r="U156" s="47"/>
      <c r="V156" s="35" t="str">
        <f t="shared" si="1"/>
        <v/>
      </c>
      <c r="W156" s="48"/>
      <c r="X156" s="24"/>
      <c r="Y156" s="48"/>
      <c r="Z156" s="24"/>
      <c r="AA156" s="24"/>
      <c r="AB156" s="170"/>
      <c r="AC156" s="177"/>
      <c r="AD156" s="177"/>
      <c r="AE156" s="177"/>
      <c r="AF156" s="177"/>
      <c r="AG156" s="170"/>
    </row>
    <row r="157" spans="5:33" ht="26.1" customHeight="1">
      <c r="E157" s="104"/>
      <c r="F157" s="170"/>
      <c r="G157" s="44" t="str">
        <f t="shared" si="8"/>
        <v/>
      </c>
      <c r="H157" s="87"/>
      <c r="I157" s="5"/>
      <c r="J157" s="34"/>
      <c r="K157" s="5"/>
      <c r="L157" s="22"/>
      <c r="M157" s="7"/>
      <c r="N157" s="23"/>
      <c r="O157" s="45"/>
      <c r="P157" s="46"/>
      <c r="Q157" s="39"/>
      <c r="R157" s="15"/>
      <c r="S157" s="23"/>
      <c r="T157" s="23"/>
      <c r="U157" s="47"/>
      <c r="V157" s="35" t="str">
        <f t="shared" si="1"/>
        <v/>
      </c>
      <c r="W157" s="48"/>
      <c r="X157" s="24"/>
      <c r="Y157" s="48"/>
      <c r="Z157" s="24"/>
      <c r="AA157" s="24"/>
      <c r="AB157" s="170"/>
      <c r="AC157" s="177"/>
      <c r="AD157" s="177"/>
      <c r="AE157" s="177"/>
      <c r="AF157" s="177"/>
      <c r="AG157" s="170"/>
    </row>
    <row r="158" spans="5:33" ht="26.1" customHeight="1">
      <c r="E158" s="104"/>
      <c r="F158" s="170"/>
      <c r="G158" s="44" t="str">
        <f t="shared" si="8"/>
        <v/>
      </c>
      <c r="H158" s="87"/>
      <c r="I158" s="5"/>
      <c r="J158" s="34"/>
      <c r="K158" s="5"/>
      <c r="L158" s="22"/>
      <c r="M158" s="7"/>
      <c r="N158" s="23"/>
      <c r="O158" s="45"/>
      <c r="P158" s="46"/>
      <c r="Q158" s="39"/>
      <c r="R158" s="15"/>
      <c r="S158" s="23"/>
      <c r="T158" s="23"/>
      <c r="U158" s="47"/>
      <c r="V158" s="35" t="str">
        <f t="shared" si="1"/>
        <v/>
      </c>
      <c r="W158" s="48"/>
      <c r="X158" s="24"/>
      <c r="Y158" s="48"/>
      <c r="Z158" s="24"/>
      <c r="AA158" s="24"/>
      <c r="AB158" s="170"/>
      <c r="AC158" s="177"/>
      <c r="AD158" s="177"/>
      <c r="AE158" s="177"/>
      <c r="AF158" s="177"/>
      <c r="AG158" s="170"/>
    </row>
    <row r="159" spans="5:33" ht="26.1" customHeight="1">
      <c r="E159" s="104"/>
      <c r="F159" s="170"/>
      <c r="G159" s="44" t="str">
        <f t="shared" si="8"/>
        <v/>
      </c>
      <c r="H159" s="87"/>
      <c r="I159" s="5"/>
      <c r="J159" s="34"/>
      <c r="K159" s="5"/>
      <c r="L159" s="22"/>
      <c r="M159" s="7"/>
      <c r="N159" s="23"/>
      <c r="O159" s="45"/>
      <c r="P159" s="46"/>
      <c r="Q159" s="39"/>
      <c r="R159" s="15"/>
      <c r="S159" s="23"/>
      <c r="T159" s="23"/>
      <c r="U159" s="47"/>
      <c r="V159" s="35" t="str">
        <f t="shared" si="1"/>
        <v/>
      </c>
      <c r="W159" s="48"/>
      <c r="X159" s="24"/>
      <c r="Y159" s="48"/>
      <c r="Z159" s="24"/>
      <c r="AA159" s="24"/>
      <c r="AB159" s="170"/>
      <c r="AC159" s="177"/>
      <c r="AD159" s="177"/>
      <c r="AE159" s="177"/>
      <c r="AF159" s="177"/>
      <c r="AG159" s="170"/>
    </row>
    <row r="160" spans="5:33" ht="26.1" customHeight="1">
      <c r="E160" s="104"/>
      <c r="F160" s="170"/>
      <c r="G160" s="44" t="str">
        <f t="shared" si="8"/>
        <v/>
      </c>
      <c r="H160" s="87"/>
      <c r="I160" s="5"/>
      <c r="J160" s="34"/>
      <c r="K160" s="5"/>
      <c r="L160" s="22"/>
      <c r="M160" s="7"/>
      <c r="N160" s="23"/>
      <c r="O160" s="45"/>
      <c r="P160" s="46"/>
      <c r="Q160" s="39"/>
      <c r="R160" s="15"/>
      <c r="S160" s="23"/>
      <c r="T160" s="23"/>
      <c r="U160" s="47"/>
      <c r="V160" s="35" t="str">
        <f t="shared" si="1"/>
        <v/>
      </c>
      <c r="W160" s="48"/>
      <c r="X160" s="24"/>
      <c r="Y160" s="48"/>
      <c r="Z160" s="24"/>
      <c r="AA160" s="24"/>
      <c r="AB160" s="170"/>
      <c r="AC160" s="177"/>
      <c r="AD160" s="177"/>
      <c r="AE160" s="177"/>
      <c r="AF160" s="177"/>
      <c r="AG160" s="170"/>
    </row>
    <row r="161" spans="5:33" ht="26.1" customHeight="1">
      <c r="E161" s="104"/>
      <c r="F161" s="170"/>
      <c r="G161" s="44" t="str">
        <f t="shared" si="8"/>
        <v/>
      </c>
      <c r="H161" s="87"/>
      <c r="I161" s="5"/>
      <c r="J161" s="34"/>
      <c r="K161" s="5"/>
      <c r="L161" s="22"/>
      <c r="M161" s="7"/>
      <c r="N161" s="23"/>
      <c r="O161" s="45"/>
      <c r="P161" s="46"/>
      <c r="Q161" s="39"/>
      <c r="R161" s="15"/>
      <c r="S161" s="23"/>
      <c r="T161" s="23"/>
      <c r="U161" s="47"/>
      <c r="V161" s="35" t="str">
        <f t="shared" si="1"/>
        <v/>
      </c>
      <c r="W161" s="48"/>
      <c r="X161" s="24"/>
      <c r="Y161" s="48"/>
      <c r="Z161" s="24"/>
      <c r="AA161" s="24"/>
      <c r="AB161" s="170"/>
      <c r="AC161" s="177"/>
      <c r="AD161" s="177"/>
      <c r="AE161" s="177"/>
      <c r="AF161" s="177"/>
      <c r="AG161" s="170"/>
    </row>
    <row r="162" spans="5:33" ht="26.1" customHeight="1">
      <c r="E162" s="104"/>
      <c r="F162" s="170"/>
      <c r="G162" s="44" t="str">
        <f t="shared" si="8"/>
        <v/>
      </c>
      <c r="H162" s="87"/>
      <c r="I162" s="5"/>
      <c r="J162" s="34"/>
      <c r="K162" s="5"/>
      <c r="L162" s="22"/>
      <c r="M162" s="7"/>
      <c r="N162" s="23"/>
      <c r="O162" s="45"/>
      <c r="P162" s="46"/>
      <c r="Q162" s="39"/>
      <c r="R162" s="15"/>
      <c r="S162" s="23"/>
      <c r="T162" s="23"/>
      <c r="U162" s="47"/>
      <c r="V162" s="35" t="str">
        <f t="shared" si="1"/>
        <v/>
      </c>
      <c r="W162" s="48"/>
      <c r="X162" s="24"/>
      <c r="Y162" s="48"/>
      <c r="Z162" s="24"/>
      <c r="AA162" s="24"/>
      <c r="AB162" s="170"/>
      <c r="AC162" s="177"/>
      <c r="AD162" s="177"/>
      <c r="AE162" s="177"/>
      <c r="AF162" s="177"/>
      <c r="AG162" s="170"/>
    </row>
    <row r="163" spans="5:33" ht="26.1" customHeight="1">
      <c r="E163" s="104"/>
      <c r="F163" s="170"/>
      <c r="G163" s="44" t="str">
        <f t="shared" si="8"/>
        <v/>
      </c>
      <c r="H163" s="87"/>
      <c r="I163" s="5"/>
      <c r="J163" s="34"/>
      <c r="K163" s="5"/>
      <c r="L163" s="22"/>
      <c r="M163" s="7"/>
      <c r="N163" s="23"/>
      <c r="O163" s="45"/>
      <c r="P163" s="46"/>
      <c r="Q163" s="39"/>
      <c r="R163" s="15"/>
      <c r="S163" s="23"/>
      <c r="T163" s="23"/>
      <c r="U163" s="47"/>
      <c r="V163" s="35" t="str">
        <f t="shared" si="1"/>
        <v/>
      </c>
      <c r="W163" s="48"/>
      <c r="X163" s="24"/>
      <c r="Y163" s="48"/>
      <c r="Z163" s="24"/>
      <c r="AA163" s="24"/>
      <c r="AB163" s="170"/>
      <c r="AC163" s="177"/>
      <c r="AD163" s="177"/>
      <c r="AE163" s="177"/>
      <c r="AF163" s="177"/>
      <c r="AG163" s="170"/>
    </row>
    <row r="164" spans="5:33" ht="26.1" customHeight="1">
      <c r="E164" s="104"/>
      <c r="F164" s="170"/>
      <c r="G164" s="44" t="str">
        <f t="shared" si="8"/>
        <v/>
      </c>
      <c r="H164" s="87"/>
      <c r="I164" s="5"/>
      <c r="J164" s="34"/>
      <c r="K164" s="5"/>
      <c r="L164" s="22"/>
      <c r="M164" s="7"/>
      <c r="N164" s="23"/>
      <c r="O164" s="45"/>
      <c r="P164" s="46"/>
      <c r="Q164" s="39"/>
      <c r="R164" s="15"/>
      <c r="S164" s="23"/>
      <c r="T164" s="23"/>
      <c r="U164" s="47"/>
      <c r="V164" s="35" t="str">
        <f t="shared" si="1"/>
        <v/>
      </c>
      <c r="W164" s="48"/>
      <c r="X164" s="24"/>
      <c r="Y164" s="48"/>
      <c r="Z164" s="24"/>
      <c r="AA164" s="24"/>
      <c r="AB164" s="170"/>
      <c r="AC164" s="177"/>
      <c r="AD164" s="177"/>
      <c r="AE164" s="177"/>
      <c r="AF164" s="177"/>
      <c r="AG164" s="170"/>
    </row>
    <row r="165" spans="5:33" ht="26.1" customHeight="1">
      <c r="E165" s="104"/>
      <c r="F165" s="170"/>
      <c r="G165" s="44" t="str">
        <f t="shared" si="8"/>
        <v/>
      </c>
      <c r="H165" s="87"/>
      <c r="I165" s="5"/>
      <c r="J165" s="34"/>
      <c r="K165" s="5"/>
      <c r="L165" s="22"/>
      <c r="M165" s="7"/>
      <c r="N165" s="23"/>
      <c r="O165" s="45"/>
      <c r="P165" s="46"/>
      <c r="Q165" s="39"/>
      <c r="R165" s="15"/>
      <c r="S165" s="23"/>
      <c r="T165" s="23"/>
      <c r="U165" s="47"/>
      <c r="V165" s="35" t="str">
        <f t="shared" si="1"/>
        <v/>
      </c>
      <c r="W165" s="48"/>
      <c r="X165" s="24"/>
      <c r="Y165" s="48"/>
      <c r="Z165" s="24"/>
      <c r="AA165" s="24"/>
      <c r="AB165" s="170"/>
      <c r="AC165" s="177"/>
      <c r="AD165" s="177"/>
      <c r="AE165" s="177"/>
      <c r="AF165" s="177"/>
      <c r="AG165" s="170"/>
    </row>
    <row r="166" spans="5:33" ht="26.1" customHeight="1">
      <c r="E166" s="104"/>
      <c r="F166" s="170"/>
      <c r="G166" s="44" t="str">
        <f t="shared" si="8"/>
        <v/>
      </c>
      <c r="H166" s="87"/>
      <c r="I166" s="5"/>
      <c r="J166" s="34"/>
      <c r="K166" s="5"/>
      <c r="L166" s="22"/>
      <c r="M166" s="7"/>
      <c r="N166" s="23"/>
      <c r="O166" s="45"/>
      <c r="P166" s="46"/>
      <c r="Q166" s="39"/>
      <c r="R166" s="15"/>
      <c r="S166" s="23"/>
      <c r="T166" s="23"/>
      <c r="U166" s="47"/>
      <c r="V166" s="35" t="str">
        <f t="shared" si="1"/>
        <v/>
      </c>
      <c r="W166" s="48"/>
      <c r="X166" s="24"/>
      <c r="Y166" s="48"/>
      <c r="Z166" s="24"/>
      <c r="AA166" s="24"/>
      <c r="AB166" s="170"/>
      <c r="AC166" s="177"/>
      <c r="AD166" s="177"/>
      <c r="AE166" s="177"/>
      <c r="AF166" s="177"/>
      <c r="AG166" s="170"/>
    </row>
    <row r="167" spans="5:33" ht="26.1" customHeight="1">
      <c r="E167" s="104"/>
      <c r="F167" s="170"/>
      <c r="G167" s="44" t="str">
        <f t="shared" ref="G167:G186" si="9">IF(ISBLANK($F167),"",VLOOKUP($F167,제안사_펀드현황,3,FALSE))</f>
        <v/>
      </c>
      <c r="H167" s="87"/>
      <c r="I167" s="5"/>
      <c r="J167" s="34"/>
      <c r="K167" s="5"/>
      <c r="L167" s="22"/>
      <c r="M167" s="7"/>
      <c r="N167" s="23"/>
      <c r="O167" s="45"/>
      <c r="P167" s="46"/>
      <c r="Q167" s="39"/>
      <c r="R167" s="15"/>
      <c r="S167" s="23"/>
      <c r="T167" s="23"/>
      <c r="U167" s="47"/>
      <c r="V167" s="35" t="str">
        <f t="shared" si="1"/>
        <v/>
      </c>
      <c r="W167" s="48"/>
      <c r="X167" s="24"/>
      <c r="Y167" s="48"/>
      <c r="Z167" s="24"/>
      <c r="AA167" s="24"/>
      <c r="AB167" s="170"/>
      <c r="AC167" s="177"/>
      <c r="AD167" s="177"/>
      <c r="AE167" s="177"/>
      <c r="AF167" s="177"/>
      <c r="AG167" s="170"/>
    </row>
    <row r="168" spans="5:33" ht="26.1" customHeight="1">
      <c r="E168" s="104"/>
      <c r="F168" s="170"/>
      <c r="G168" s="44" t="str">
        <f t="shared" si="9"/>
        <v/>
      </c>
      <c r="H168" s="87"/>
      <c r="I168" s="5"/>
      <c r="J168" s="34"/>
      <c r="K168" s="5"/>
      <c r="L168" s="22"/>
      <c r="M168" s="7"/>
      <c r="N168" s="23"/>
      <c r="O168" s="45"/>
      <c r="P168" s="46"/>
      <c r="Q168" s="39"/>
      <c r="R168" s="15"/>
      <c r="S168" s="23"/>
      <c r="T168" s="23"/>
      <c r="U168" s="47"/>
      <c r="V168" s="35" t="str">
        <f t="shared" si="1"/>
        <v/>
      </c>
      <c r="W168" s="48"/>
      <c r="X168" s="24"/>
      <c r="Y168" s="48"/>
      <c r="Z168" s="24"/>
      <c r="AA168" s="24"/>
      <c r="AB168" s="170"/>
      <c r="AC168" s="177"/>
      <c r="AD168" s="177"/>
      <c r="AE168" s="177"/>
      <c r="AF168" s="177"/>
      <c r="AG168" s="170"/>
    </row>
    <row r="169" spans="5:33" ht="26.1" customHeight="1">
      <c r="E169" s="104"/>
      <c r="F169" s="170"/>
      <c r="G169" s="44" t="str">
        <f t="shared" si="9"/>
        <v/>
      </c>
      <c r="H169" s="87"/>
      <c r="I169" s="5"/>
      <c r="J169" s="34"/>
      <c r="K169" s="5"/>
      <c r="L169" s="22"/>
      <c r="M169" s="7"/>
      <c r="N169" s="23"/>
      <c r="O169" s="45"/>
      <c r="P169" s="46"/>
      <c r="Q169" s="39"/>
      <c r="R169" s="15"/>
      <c r="S169" s="23"/>
      <c r="T169" s="23"/>
      <c r="U169" s="47"/>
      <c r="V169" s="35" t="str">
        <f t="shared" si="1"/>
        <v/>
      </c>
      <c r="W169" s="48"/>
      <c r="X169" s="24"/>
      <c r="Y169" s="48"/>
      <c r="Z169" s="24"/>
      <c r="AA169" s="24"/>
      <c r="AB169" s="170"/>
      <c r="AC169" s="177"/>
      <c r="AD169" s="177"/>
      <c r="AE169" s="177"/>
      <c r="AF169" s="177"/>
      <c r="AG169" s="170"/>
    </row>
    <row r="170" spans="5:33" ht="26.1" customHeight="1">
      <c r="E170" s="104"/>
      <c r="F170" s="170"/>
      <c r="G170" s="44" t="str">
        <f t="shared" si="9"/>
        <v/>
      </c>
      <c r="H170" s="87"/>
      <c r="I170" s="5"/>
      <c r="J170" s="34"/>
      <c r="K170" s="5"/>
      <c r="L170" s="22"/>
      <c r="M170" s="7"/>
      <c r="N170" s="23"/>
      <c r="O170" s="45"/>
      <c r="P170" s="46"/>
      <c r="Q170" s="39"/>
      <c r="R170" s="15"/>
      <c r="S170" s="23"/>
      <c r="T170" s="23"/>
      <c r="U170" s="47"/>
      <c r="V170" s="35" t="str">
        <f t="shared" si="1"/>
        <v/>
      </c>
      <c r="W170" s="48"/>
      <c r="X170" s="24"/>
      <c r="Y170" s="48"/>
      <c r="Z170" s="24"/>
      <c r="AA170" s="24"/>
      <c r="AB170" s="170"/>
      <c r="AC170" s="177"/>
      <c r="AD170" s="177"/>
      <c r="AE170" s="177"/>
      <c r="AF170" s="177"/>
      <c r="AG170" s="170"/>
    </row>
    <row r="171" spans="5:33" ht="26.1" customHeight="1">
      <c r="E171" s="104"/>
      <c r="F171" s="170"/>
      <c r="G171" s="44" t="str">
        <f t="shared" si="9"/>
        <v/>
      </c>
      <c r="H171" s="87"/>
      <c r="I171" s="5"/>
      <c r="J171" s="34"/>
      <c r="K171" s="5"/>
      <c r="L171" s="22"/>
      <c r="M171" s="7"/>
      <c r="N171" s="23"/>
      <c r="O171" s="45"/>
      <c r="P171" s="46"/>
      <c r="Q171" s="39"/>
      <c r="R171" s="15"/>
      <c r="S171" s="23"/>
      <c r="T171" s="23"/>
      <c r="U171" s="47"/>
      <c r="V171" s="35" t="str">
        <f t="shared" si="1"/>
        <v/>
      </c>
      <c r="W171" s="48"/>
      <c r="X171" s="24"/>
      <c r="Y171" s="48"/>
      <c r="Z171" s="24"/>
      <c r="AA171" s="24"/>
      <c r="AB171" s="170"/>
      <c r="AC171" s="177"/>
      <c r="AD171" s="177"/>
      <c r="AE171" s="177"/>
      <c r="AF171" s="177"/>
      <c r="AG171" s="170"/>
    </row>
    <row r="172" spans="5:33" ht="26.1" customHeight="1">
      <c r="E172" s="104"/>
      <c r="F172" s="5"/>
      <c r="G172" s="44" t="str">
        <f t="shared" si="9"/>
        <v/>
      </c>
      <c r="H172" s="87"/>
      <c r="I172" s="5"/>
      <c r="J172" s="34"/>
      <c r="K172" s="5"/>
      <c r="L172" s="22"/>
      <c r="M172" s="7"/>
      <c r="N172" s="23"/>
      <c r="O172" s="45"/>
      <c r="P172" s="46"/>
      <c r="Q172" s="39"/>
      <c r="R172" s="15"/>
      <c r="S172" s="23"/>
      <c r="T172" s="23"/>
      <c r="U172" s="47"/>
      <c r="V172" s="35" t="str">
        <f t="shared" si="1"/>
        <v/>
      </c>
      <c r="W172" s="48"/>
      <c r="X172" s="24"/>
      <c r="Y172" s="48"/>
      <c r="Z172" s="24"/>
      <c r="AA172" s="24"/>
      <c r="AB172" s="170"/>
      <c r="AC172" s="177"/>
      <c r="AD172" s="177"/>
      <c r="AE172" s="177"/>
      <c r="AF172" s="177"/>
      <c r="AG172" s="170"/>
    </row>
    <row r="173" spans="5:33" ht="26.1" customHeight="1">
      <c r="E173" s="104"/>
      <c r="F173" s="170"/>
      <c r="G173" s="44" t="str">
        <f t="shared" si="9"/>
        <v/>
      </c>
      <c r="H173" s="87"/>
      <c r="I173" s="5"/>
      <c r="J173" s="34"/>
      <c r="K173" s="5"/>
      <c r="L173" s="22"/>
      <c r="M173" s="7"/>
      <c r="N173" s="23"/>
      <c r="O173" s="45"/>
      <c r="P173" s="46"/>
      <c r="Q173" s="39"/>
      <c r="R173" s="15"/>
      <c r="S173" s="23"/>
      <c r="T173" s="23"/>
      <c r="U173" s="47"/>
      <c r="V173" s="35" t="str">
        <f t="shared" si="1"/>
        <v/>
      </c>
      <c r="W173" s="48"/>
      <c r="X173" s="24"/>
      <c r="Y173" s="48"/>
      <c r="Z173" s="24"/>
      <c r="AA173" s="24"/>
      <c r="AB173" s="170"/>
      <c r="AC173" s="177"/>
      <c r="AD173" s="177"/>
      <c r="AE173" s="177"/>
      <c r="AF173" s="177"/>
      <c r="AG173" s="170"/>
    </row>
    <row r="174" spans="5:33" ht="26.1" customHeight="1">
      <c r="E174" s="104"/>
      <c r="F174" s="170"/>
      <c r="G174" s="44" t="str">
        <f t="shared" si="9"/>
        <v/>
      </c>
      <c r="H174" s="87"/>
      <c r="I174" s="5"/>
      <c r="J174" s="34"/>
      <c r="K174" s="5"/>
      <c r="L174" s="22"/>
      <c r="M174" s="7"/>
      <c r="N174" s="23"/>
      <c r="O174" s="45"/>
      <c r="P174" s="46"/>
      <c r="Q174" s="39"/>
      <c r="R174" s="15"/>
      <c r="S174" s="23"/>
      <c r="T174" s="23"/>
      <c r="U174" s="47"/>
      <c r="V174" s="35" t="str">
        <f t="shared" si="1"/>
        <v/>
      </c>
      <c r="W174" s="48"/>
      <c r="X174" s="24"/>
      <c r="Y174" s="48"/>
      <c r="Z174" s="24"/>
      <c r="AA174" s="24"/>
      <c r="AB174" s="170"/>
      <c r="AC174" s="177"/>
      <c r="AD174" s="177"/>
      <c r="AE174" s="177"/>
      <c r="AF174" s="177"/>
      <c r="AG174" s="170"/>
    </row>
    <row r="175" spans="5:33" ht="26.1" customHeight="1">
      <c r="E175" s="104"/>
      <c r="F175" s="170"/>
      <c r="G175" s="44" t="str">
        <f t="shared" si="9"/>
        <v/>
      </c>
      <c r="H175" s="87"/>
      <c r="I175" s="5"/>
      <c r="J175" s="34"/>
      <c r="K175" s="5"/>
      <c r="L175" s="22"/>
      <c r="M175" s="7"/>
      <c r="N175" s="23"/>
      <c r="O175" s="45"/>
      <c r="P175" s="46"/>
      <c r="Q175" s="39"/>
      <c r="R175" s="15"/>
      <c r="S175" s="23"/>
      <c r="T175" s="23"/>
      <c r="U175" s="47"/>
      <c r="V175" s="35" t="str">
        <f t="shared" si="1"/>
        <v/>
      </c>
      <c r="W175" s="48"/>
      <c r="X175" s="24"/>
      <c r="Y175" s="48"/>
      <c r="Z175" s="24"/>
      <c r="AA175" s="24"/>
      <c r="AB175" s="170"/>
      <c r="AC175" s="177"/>
      <c r="AD175" s="177"/>
      <c r="AE175" s="177"/>
      <c r="AF175" s="177"/>
      <c r="AG175" s="170"/>
    </row>
    <row r="176" spans="5:33" ht="26.1" customHeight="1">
      <c r="E176" s="104"/>
      <c r="F176" s="170"/>
      <c r="G176" s="44" t="str">
        <f t="shared" si="9"/>
        <v/>
      </c>
      <c r="H176" s="87"/>
      <c r="I176" s="5"/>
      <c r="J176" s="34"/>
      <c r="K176" s="5"/>
      <c r="L176" s="22"/>
      <c r="M176" s="7"/>
      <c r="N176" s="23"/>
      <c r="O176" s="45"/>
      <c r="P176" s="46"/>
      <c r="Q176" s="39"/>
      <c r="R176" s="15"/>
      <c r="S176" s="23"/>
      <c r="T176" s="23"/>
      <c r="U176" s="47"/>
      <c r="V176" s="35" t="str">
        <f t="shared" si="1"/>
        <v/>
      </c>
      <c r="W176" s="48"/>
      <c r="X176" s="24"/>
      <c r="Y176" s="48"/>
      <c r="Z176" s="24"/>
      <c r="AA176" s="24"/>
      <c r="AB176" s="170"/>
      <c r="AC176" s="177"/>
      <c r="AD176" s="177"/>
      <c r="AE176" s="177"/>
      <c r="AF176" s="177"/>
      <c r="AG176" s="170"/>
    </row>
    <row r="177" spans="5:33" ht="26.1" customHeight="1">
      <c r="E177" s="104"/>
      <c r="F177" s="170"/>
      <c r="G177" s="44" t="str">
        <f t="shared" si="9"/>
        <v/>
      </c>
      <c r="H177" s="87"/>
      <c r="I177" s="5"/>
      <c r="J177" s="34"/>
      <c r="K177" s="5"/>
      <c r="L177" s="22"/>
      <c r="M177" s="7"/>
      <c r="N177" s="23"/>
      <c r="O177" s="45"/>
      <c r="P177" s="46"/>
      <c r="Q177" s="39"/>
      <c r="R177" s="15"/>
      <c r="S177" s="23"/>
      <c r="T177" s="23"/>
      <c r="U177" s="47"/>
      <c r="V177" s="35" t="str">
        <f t="shared" si="1"/>
        <v/>
      </c>
      <c r="W177" s="48"/>
      <c r="X177" s="24"/>
      <c r="Y177" s="48"/>
      <c r="Z177" s="24"/>
      <c r="AA177" s="24"/>
      <c r="AB177" s="170"/>
      <c r="AC177" s="177"/>
      <c r="AD177" s="177"/>
      <c r="AE177" s="177"/>
      <c r="AF177" s="177"/>
      <c r="AG177" s="170"/>
    </row>
    <row r="178" spans="5:33" ht="26.1" customHeight="1">
      <c r="E178" s="104"/>
      <c r="F178" s="170"/>
      <c r="G178" s="44" t="str">
        <f t="shared" si="9"/>
        <v/>
      </c>
      <c r="H178" s="87"/>
      <c r="I178" s="5"/>
      <c r="J178" s="34"/>
      <c r="K178" s="5"/>
      <c r="L178" s="22"/>
      <c r="M178" s="7"/>
      <c r="N178" s="23"/>
      <c r="O178" s="45"/>
      <c r="P178" s="46"/>
      <c r="Q178" s="39"/>
      <c r="R178" s="15"/>
      <c r="S178" s="23"/>
      <c r="T178" s="23"/>
      <c r="U178" s="47"/>
      <c r="V178" s="35" t="str">
        <f t="shared" si="1"/>
        <v/>
      </c>
      <c r="W178" s="48"/>
      <c r="X178" s="24"/>
      <c r="Y178" s="48"/>
      <c r="Z178" s="24"/>
      <c r="AA178" s="24"/>
      <c r="AB178" s="170"/>
      <c r="AC178" s="177"/>
      <c r="AD178" s="177"/>
      <c r="AE178" s="177"/>
      <c r="AF178" s="177"/>
      <c r="AG178" s="170"/>
    </row>
    <row r="179" spans="5:33" ht="26.1" customHeight="1">
      <c r="E179" s="104"/>
      <c r="F179" s="170"/>
      <c r="G179" s="44" t="str">
        <f t="shared" si="9"/>
        <v/>
      </c>
      <c r="H179" s="87"/>
      <c r="I179" s="5"/>
      <c r="J179" s="34"/>
      <c r="K179" s="5"/>
      <c r="L179" s="22"/>
      <c r="M179" s="7"/>
      <c r="N179" s="23"/>
      <c r="O179" s="45"/>
      <c r="P179" s="46"/>
      <c r="Q179" s="39"/>
      <c r="R179" s="15"/>
      <c r="S179" s="23"/>
      <c r="T179" s="23"/>
      <c r="U179" s="47"/>
      <c r="V179" s="35" t="str">
        <f t="shared" si="1"/>
        <v/>
      </c>
      <c r="W179" s="48"/>
      <c r="X179" s="24"/>
      <c r="Y179" s="48"/>
      <c r="Z179" s="24"/>
      <c r="AA179" s="24"/>
      <c r="AB179" s="170"/>
      <c r="AC179" s="177"/>
      <c r="AD179" s="177"/>
      <c r="AE179" s="177"/>
      <c r="AF179" s="177"/>
      <c r="AG179" s="170"/>
    </row>
    <row r="180" spans="5:33" ht="26.1" customHeight="1">
      <c r="E180" s="104"/>
      <c r="F180" s="170"/>
      <c r="G180" s="44" t="str">
        <f t="shared" si="9"/>
        <v/>
      </c>
      <c r="H180" s="87"/>
      <c r="I180" s="5"/>
      <c r="J180" s="34"/>
      <c r="K180" s="5"/>
      <c r="L180" s="22"/>
      <c r="M180" s="7"/>
      <c r="N180" s="23"/>
      <c r="O180" s="45"/>
      <c r="P180" s="46"/>
      <c r="Q180" s="39"/>
      <c r="R180" s="15"/>
      <c r="S180" s="23"/>
      <c r="T180" s="23"/>
      <c r="U180" s="47"/>
      <c r="V180" s="35" t="str">
        <f t="shared" si="1"/>
        <v/>
      </c>
      <c r="W180" s="48"/>
      <c r="X180" s="24"/>
      <c r="Y180" s="48"/>
      <c r="Z180" s="24"/>
      <c r="AA180" s="24"/>
      <c r="AB180" s="170"/>
      <c r="AC180" s="177"/>
      <c r="AD180" s="177"/>
      <c r="AE180" s="177"/>
      <c r="AF180" s="177"/>
      <c r="AG180" s="170"/>
    </row>
    <row r="181" spans="5:33" ht="26.1" customHeight="1">
      <c r="E181" s="104"/>
      <c r="F181" s="170"/>
      <c r="G181" s="44" t="str">
        <f t="shared" si="9"/>
        <v/>
      </c>
      <c r="H181" s="87"/>
      <c r="I181" s="5"/>
      <c r="J181" s="34"/>
      <c r="K181" s="5"/>
      <c r="L181" s="22"/>
      <c r="M181" s="7"/>
      <c r="N181" s="23"/>
      <c r="O181" s="45"/>
      <c r="P181" s="46"/>
      <c r="Q181" s="39"/>
      <c r="R181" s="15"/>
      <c r="S181" s="23"/>
      <c r="T181" s="23"/>
      <c r="U181" s="47"/>
      <c r="V181" s="35" t="str">
        <f t="shared" si="1"/>
        <v/>
      </c>
      <c r="W181" s="48"/>
      <c r="X181" s="24"/>
      <c r="Y181" s="48"/>
      <c r="Z181" s="24"/>
      <c r="AA181" s="24"/>
      <c r="AB181" s="170"/>
      <c r="AC181" s="177"/>
      <c r="AD181" s="177"/>
      <c r="AE181" s="177"/>
      <c r="AF181" s="177"/>
      <c r="AG181" s="170"/>
    </row>
    <row r="182" spans="5:33" ht="26.1" customHeight="1">
      <c r="E182" s="104"/>
      <c r="F182" s="170"/>
      <c r="G182" s="44" t="str">
        <f t="shared" si="9"/>
        <v/>
      </c>
      <c r="H182" s="87"/>
      <c r="I182" s="5"/>
      <c r="J182" s="34"/>
      <c r="K182" s="5"/>
      <c r="L182" s="22"/>
      <c r="M182" s="7"/>
      <c r="N182" s="23"/>
      <c r="O182" s="45"/>
      <c r="P182" s="46"/>
      <c r="Q182" s="39"/>
      <c r="R182" s="15"/>
      <c r="S182" s="23"/>
      <c r="T182" s="23"/>
      <c r="U182" s="47"/>
      <c r="V182" s="35" t="str">
        <f t="shared" si="1"/>
        <v/>
      </c>
      <c r="W182" s="48"/>
      <c r="X182" s="24"/>
      <c r="Y182" s="48"/>
      <c r="Z182" s="24"/>
      <c r="AA182" s="24"/>
      <c r="AB182" s="170"/>
      <c r="AC182" s="177"/>
      <c r="AD182" s="177"/>
      <c r="AE182" s="177"/>
      <c r="AF182" s="177"/>
      <c r="AG182" s="170"/>
    </row>
    <row r="183" spans="5:33" ht="26.1" customHeight="1">
      <c r="E183" s="104"/>
      <c r="F183" s="170"/>
      <c r="G183" s="44" t="str">
        <f t="shared" si="9"/>
        <v/>
      </c>
      <c r="H183" s="87"/>
      <c r="I183" s="5"/>
      <c r="J183" s="34"/>
      <c r="K183" s="5"/>
      <c r="L183" s="22"/>
      <c r="M183" s="7"/>
      <c r="N183" s="23"/>
      <c r="O183" s="45"/>
      <c r="P183" s="46"/>
      <c r="Q183" s="39"/>
      <c r="R183" s="15"/>
      <c r="S183" s="23"/>
      <c r="T183" s="23"/>
      <c r="U183" s="47"/>
      <c r="V183" s="35" t="str">
        <f t="shared" si="1"/>
        <v/>
      </c>
      <c r="W183" s="48"/>
      <c r="X183" s="24"/>
      <c r="Y183" s="48"/>
      <c r="Z183" s="24"/>
      <c r="AA183" s="24"/>
      <c r="AB183" s="170"/>
      <c r="AC183" s="177"/>
      <c r="AD183" s="177"/>
      <c r="AE183" s="177"/>
      <c r="AF183" s="177"/>
      <c r="AG183" s="170"/>
    </row>
    <row r="184" spans="5:33" ht="26.1" customHeight="1">
      <c r="E184" s="104"/>
      <c r="F184" s="170"/>
      <c r="G184" s="44" t="str">
        <f t="shared" si="9"/>
        <v/>
      </c>
      <c r="H184" s="87"/>
      <c r="I184" s="5"/>
      <c r="J184" s="34"/>
      <c r="K184" s="5"/>
      <c r="L184" s="22"/>
      <c r="M184" s="7"/>
      <c r="N184" s="23"/>
      <c r="O184" s="45"/>
      <c r="P184" s="46"/>
      <c r="Q184" s="39"/>
      <c r="R184" s="15"/>
      <c r="S184" s="23"/>
      <c r="T184" s="23"/>
      <c r="U184" s="47"/>
      <c r="V184" s="35" t="str">
        <f t="shared" si="1"/>
        <v/>
      </c>
      <c r="W184" s="48"/>
      <c r="X184" s="24"/>
      <c r="Y184" s="48"/>
      <c r="Z184" s="24"/>
      <c r="AA184" s="24"/>
      <c r="AB184" s="170"/>
      <c r="AC184" s="177"/>
      <c r="AD184" s="177"/>
      <c r="AE184" s="177"/>
      <c r="AF184" s="177"/>
      <c r="AG184" s="170"/>
    </row>
    <row r="185" spans="5:33" ht="26.1" customHeight="1">
      <c r="E185" s="104"/>
      <c r="F185" s="170"/>
      <c r="G185" s="44" t="str">
        <f t="shared" si="9"/>
        <v/>
      </c>
      <c r="H185" s="87"/>
      <c r="I185" s="5"/>
      <c r="J185" s="34"/>
      <c r="K185" s="5"/>
      <c r="L185" s="22"/>
      <c r="M185" s="7"/>
      <c r="N185" s="24"/>
      <c r="O185" s="178"/>
      <c r="P185" s="179"/>
      <c r="Q185" s="180"/>
      <c r="R185" s="181"/>
      <c r="S185" s="24"/>
      <c r="T185" s="24"/>
      <c r="U185" s="182"/>
      <c r="V185" s="35" t="str">
        <f t="shared" si="1"/>
        <v/>
      </c>
      <c r="W185" s="48"/>
      <c r="X185" s="24"/>
      <c r="Y185" s="48"/>
      <c r="Z185" s="24"/>
      <c r="AA185" s="24"/>
      <c r="AB185" s="170"/>
      <c r="AC185" s="177"/>
      <c r="AD185" s="177"/>
      <c r="AE185" s="177"/>
      <c r="AF185" s="177"/>
      <c r="AG185" s="170"/>
    </row>
    <row r="186" spans="5:33" ht="26.1" customHeight="1">
      <c r="E186" s="104"/>
      <c r="F186" s="170"/>
      <c r="G186" s="44" t="str">
        <f t="shared" si="9"/>
        <v/>
      </c>
      <c r="H186" s="87"/>
      <c r="I186" s="5"/>
      <c r="J186" s="34"/>
      <c r="K186" s="5"/>
      <c r="L186" s="22"/>
      <c r="M186" s="7"/>
      <c r="N186" s="23"/>
      <c r="O186" s="45"/>
      <c r="P186" s="46"/>
      <c r="Q186" s="39"/>
      <c r="R186" s="15"/>
      <c r="S186" s="23"/>
      <c r="T186" s="23"/>
      <c r="U186" s="47"/>
      <c r="V186" s="35" t="str">
        <f t="shared" si="1"/>
        <v/>
      </c>
      <c r="W186" s="48"/>
      <c r="X186" s="24"/>
      <c r="Y186" s="48"/>
      <c r="Z186" s="24"/>
      <c r="AA186" s="24"/>
      <c r="AB186" s="170"/>
      <c r="AC186" s="177"/>
      <c r="AD186" s="177"/>
      <c r="AE186" s="177"/>
      <c r="AF186" s="177"/>
      <c r="AG186" s="170"/>
    </row>
    <row r="187" spans="5:33" ht="26.1" customHeight="1">
      <c r="E187" s="104"/>
      <c r="F187" s="170"/>
      <c r="G187" s="44" t="str">
        <f t="shared" ref="G187:G206" si="10">IF(ISBLANK($F187),"",VLOOKUP($F187,제안사_펀드현황,3,FALSE))</f>
        <v/>
      </c>
      <c r="H187" s="87"/>
      <c r="I187" s="5"/>
      <c r="J187" s="34"/>
      <c r="K187" s="5"/>
      <c r="L187" s="22"/>
      <c r="M187" s="7"/>
      <c r="N187" s="23"/>
      <c r="O187" s="45"/>
      <c r="P187" s="46"/>
      <c r="Q187" s="39"/>
      <c r="R187" s="15"/>
      <c r="S187" s="23"/>
      <c r="T187" s="23"/>
      <c r="U187" s="47"/>
      <c r="V187" s="35" t="str">
        <f t="shared" si="1"/>
        <v/>
      </c>
      <c r="W187" s="48"/>
      <c r="X187" s="24"/>
      <c r="Y187" s="48"/>
      <c r="Z187" s="24"/>
      <c r="AA187" s="24"/>
      <c r="AB187" s="170"/>
      <c r="AC187" s="177"/>
      <c r="AD187" s="177"/>
      <c r="AE187" s="177"/>
      <c r="AF187" s="177"/>
      <c r="AG187" s="170"/>
    </row>
    <row r="188" spans="5:33" ht="26.1" customHeight="1">
      <c r="E188" s="104"/>
      <c r="F188" s="170"/>
      <c r="G188" s="44" t="str">
        <f t="shared" si="10"/>
        <v/>
      </c>
      <c r="H188" s="87"/>
      <c r="I188" s="5"/>
      <c r="J188" s="34"/>
      <c r="K188" s="5"/>
      <c r="L188" s="22"/>
      <c r="M188" s="7"/>
      <c r="N188" s="23"/>
      <c r="O188" s="45"/>
      <c r="P188" s="46"/>
      <c r="Q188" s="39"/>
      <c r="R188" s="15"/>
      <c r="S188" s="23"/>
      <c r="T188" s="23"/>
      <c r="U188" s="47"/>
      <c r="V188" s="35" t="str">
        <f t="shared" si="1"/>
        <v/>
      </c>
      <c r="W188" s="48"/>
      <c r="X188" s="24"/>
      <c r="Y188" s="48"/>
      <c r="Z188" s="24"/>
      <c r="AA188" s="24"/>
      <c r="AB188" s="170"/>
      <c r="AC188" s="177"/>
      <c r="AD188" s="177"/>
      <c r="AE188" s="177"/>
      <c r="AF188" s="177"/>
      <c r="AG188" s="170"/>
    </row>
    <row r="189" spans="5:33" ht="26.1" customHeight="1">
      <c r="E189" s="104"/>
      <c r="F189" s="170"/>
      <c r="G189" s="44" t="str">
        <f t="shared" si="10"/>
        <v/>
      </c>
      <c r="H189" s="87"/>
      <c r="I189" s="5"/>
      <c r="J189" s="34"/>
      <c r="K189" s="5"/>
      <c r="L189" s="22"/>
      <c r="M189" s="7"/>
      <c r="N189" s="23"/>
      <c r="O189" s="45"/>
      <c r="P189" s="46"/>
      <c r="Q189" s="39"/>
      <c r="R189" s="15"/>
      <c r="S189" s="23"/>
      <c r="T189" s="23"/>
      <c r="U189" s="47"/>
      <c r="V189" s="35" t="str">
        <f t="shared" si="1"/>
        <v/>
      </c>
      <c r="W189" s="48"/>
      <c r="X189" s="24"/>
      <c r="Y189" s="48"/>
      <c r="Z189" s="24"/>
      <c r="AA189" s="24"/>
      <c r="AB189" s="170"/>
      <c r="AC189" s="177"/>
      <c r="AD189" s="177"/>
      <c r="AE189" s="177"/>
      <c r="AF189" s="177"/>
      <c r="AG189" s="170"/>
    </row>
    <row r="190" spans="5:33" ht="26.1" customHeight="1">
      <c r="E190" s="104"/>
      <c r="F190" s="170"/>
      <c r="G190" s="44" t="str">
        <f t="shared" si="10"/>
        <v/>
      </c>
      <c r="H190" s="87"/>
      <c r="I190" s="5"/>
      <c r="J190" s="34"/>
      <c r="K190" s="5"/>
      <c r="L190" s="22"/>
      <c r="M190" s="7"/>
      <c r="N190" s="23"/>
      <c r="O190" s="45"/>
      <c r="P190" s="46"/>
      <c r="Q190" s="39"/>
      <c r="R190" s="15"/>
      <c r="S190" s="23"/>
      <c r="T190" s="23"/>
      <c r="U190" s="47"/>
      <c r="V190" s="35" t="str">
        <f t="shared" si="1"/>
        <v/>
      </c>
      <c r="W190" s="48"/>
      <c r="X190" s="24"/>
      <c r="Y190" s="48"/>
      <c r="Z190" s="24"/>
      <c r="AA190" s="24"/>
      <c r="AB190" s="170"/>
      <c r="AC190" s="177"/>
      <c r="AD190" s="177"/>
      <c r="AE190" s="177"/>
      <c r="AF190" s="177"/>
      <c r="AG190" s="170"/>
    </row>
    <row r="191" spans="5:33" ht="26.1" customHeight="1">
      <c r="E191" s="104"/>
      <c r="F191" s="170"/>
      <c r="G191" s="44" t="str">
        <f t="shared" si="10"/>
        <v/>
      </c>
      <c r="H191" s="87"/>
      <c r="I191" s="5"/>
      <c r="J191" s="34"/>
      <c r="K191" s="5"/>
      <c r="L191" s="22"/>
      <c r="M191" s="7"/>
      <c r="N191" s="23"/>
      <c r="O191" s="45"/>
      <c r="P191" s="46"/>
      <c r="Q191" s="39"/>
      <c r="R191" s="15"/>
      <c r="S191" s="23"/>
      <c r="T191" s="23"/>
      <c r="U191" s="47"/>
      <c r="V191" s="35" t="str">
        <f t="shared" ref="V191:V237" si="11">IF(ISBLANK(R191),"",DATEDIF(L191,R191,"d")/365)</f>
        <v/>
      </c>
      <c r="W191" s="48"/>
      <c r="X191" s="24"/>
      <c r="Y191" s="48"/>
      <c r="Z191" s="24"/>
      <c r="AA191" s="24"/>
      <c r="AB191" s="170"/>
      <c r="AC191" s="177"/>
      <c r="AD191" s="177"/>
      <c r="AE191" s="177"/>
      <c r="AF191" s="177"/>
      <c r="AG191" s="170"/>
    </row>
    <row r="192" spans="5:33" ht="26.1" customHeight="1">
      <c r="E192" s="104"/>
      <c r="F192" s="170"/>
      <c r="G192" s="44" t="str">
        <f t="shared" si="10"/>
        <v/>
      </c>
      <c r="H192" s="87"/>
      <c r="I192" s="5"/>
      <c r="J192" s="34"/>
      <c r="K192" s="5"/>
      <c r="L192" s="22"/>
      <c r="M192" s="7"/>
      <c r="N192" s="23"/>
      <c r="O192" s="45"/>
      <c r="P192" s="46"/>
      <c r="Q192" s="39"/>
      <c r="R192" s="15"/>
      <c r="S192" s="23"/>
      <c r="T192" s="23"/>
      <c r="U192" s="47"/>
      <c r="V192" s="35" t="str">
        <f t="shared" si="11"/>
        <v/>
      </c>
      <c r="W192" s="48"/>
      <c r="X192" s="24"/>
      <c r="Y192" s="48"/>
      <c r="Z192" s="24"/>
      <c r="AA192" s="24"/>
      <c r="AB192" s="170"/>
      <c r="AC192" s="177"/>
      <c r="AD192" s="177"/>
      <c r="AE192" s="177"/>
      <c r="AF192" s="177"/>
      <c r="AG192" s="170"/>
    </row>
    <row r="193" spans="5:33" ht="26.1" customHeight="1">
      <c r="E193" s="104"/>
      <c r="F193" s="170"/>
      <c r="G193" s="44" t="str">
        <f t="shared" si="10"/>
        <v/>
      </c>
      <c r="H193" s="87"/>
      <c r="I193" s="5"/>
      <c r="J193" s="34"/>
      <c r="K193" s="5"/>
      <c r="L193" s="22"/>
      <c r="M193" s="7"/>
      <c r="N193" s="23"/>
      <c r="O193" s="45"/>
      <c r="P193" s="46"/>
      <c r="Q193" s="39"/>
      <c r="R193" s="15"/>
      <c r="S193" s="23"/>
      <c r="T193" s="23"/>
      <c r="U193" s="47"/>
      <c r="V193" s="35" t="str">
        <f t="shared" si="11"/>
        <v/>
      </c>
      <c r="W193" s="48"/>
      <c r="X193" s="24"/>
      <c r="Y193" s="48"/>
      <c r="Z193" s="24"/>
      <c r="AA193" s="24"/>
      <c r="AB193" s="170"/>
      <c r="AC193" s="177"/>
      <c r="AD193" s="177"/>
      <c r="AE193" s="177"/>
      <c r="AF193" s="177"/>
      <c r="AG193" s="170"/>
    </row>
    <row r="194" spans="5:33" ht="26.1" customHeight="1">
      <c r="E194" s="104"/>
      <c r="F194" s="170"/>
      <c r="G194" s="44" t="str">
        <f t="shared" si="10"/>
        <v/>
      </c>
      <c r="H194" s="87"/>
      <c r="I194" s="5"/>
      <c r="J194" s="34"/>
      <c r="K194" s="5"/>
      <c r="L194" s="22"/>
      <c r="M194" s="7"/>
      <c r="N194" s="23"/>
      <c r="O194" s="45"/>
      <c r="P194" s="46"/>
      <c r="Q194" s="39"/>
      <c r="R194" s="15"/>
      <c r="S194" s="23"/>
      <c r="T194" s="23"/>
      <c r="U194" s="47"/>
      <c r="V194" s="35" t="str">
        <f t="shared" si="11"/>
        <v/>
      </c>
      <c r="W194" s="48"/>
      <c r="X194" s="24"/>
      <c r="Y194" s="48"/>
      <c r="Z194" s="24"/>
      <c r="AA194" s="24"/>
      <c r="AB194" s="170"/>
      <c r="AC194" s="177"/>
      <c r="AD194" s="177"/>
      <c r="AE194" s="177"/>
      <c r="AF194" s="177"/>
      <c r="AG194" s="170"/>
    </row>
    <row r="195" spans="5:33" ht="26.1" customHeight="1">
      <c r="E195" s="104"/>
      <c r="F195" s="170"/>
      <c r="G195" s="44" t="str">
        <f t="shared" si="10"/>
        <v/>
      </c>
      <c r="H195" s="87"/>
      <c r="I195" s="5"/>
      <c r="J195" s="34"/>
      <c r="K195" s="5"/>
      <c r="L195" s="22"/>
      <c r="M195" s="7"/>
      <c r="N195" s="23"/>
      <c r="O195" s="45"/>
      <c r="P195" s="46"/>
      <c r="Q195" s="39"/>
      <c r="R195" s="15"/>
      <c r="S195" s="23"/>
      <c r="T195" s="23"/>
      <c r="U195" s="47"/>
      <c r="V195" s="35" t="str">
        <f t="shared" si="11"/>
        <v/>
      </c>
      <c r="W195" s="48"/>
      <c r="X195" s="24"/>
      <c r="Y195" s="48"/>
      <c r="Z195" s="24"/>
      <c r="AA195" s="24"/>
      <c r="AB195" s="170"/>
      <c r="AC195" s="177"/>
      <c r="AD195" s="177"/>
      <c r="AE195" s="177"/>
      <c r="AF195" s="177"/>
      <c r="AG195" s="170"/>
    </row>
    <row r="196" spans="5:33" ht="26.1" customHeight="1">
      <c r="E196" s="104"/>
      <c r="F196" s="170"/>
      <c r="G196" s="44" t="str">
        <f t="shared" si="10"/>
        <v/>
      </c>
      <c r="H196" s="87"/>
      <c r="I196" s="5"/>
      <c r="J196" s="34"/>
      <c r="K196" s="5"/>
      <c r="L196" s="22"/>
      <c r="M196" s="7"/>
      <c r="N196" s="23"/>
      <c r="O196" s="45"/>
      <c r="P196" s="46"/>
      <c r="Q196" s="39"/>
      <c r="R196" s="15"/>
      <c r="S196" s="23"/>
      <c r="T196" s="23"/>
      <c r="U196" s="47"/>
      <c r="V196" s="35" t="str">
        <f t="shared" si="11"/>
        <v/>
      </c>
      <c r="W196" s="48"/>
      <c r="X196" s="24"/>
      <c r="Y196" s="48"/>
      <c r="Z196" s="24"/>
      <c r="AA196" s="24"/>
      <c r="AB196" s="170"/>
      <c r="AC196" s="177"/>
      <c r="AD196" s="177"/>
      <c r="AE196" s="177"/>
      <c r="AF196" s="177"/>
      <c r="AG196" s="170"/>
    </row>
    <row r="197" spans="5:33" ht="26.1" customHeight="1">
      <c r="E197" s="104"/>
      <c r="F197" s="170"/>
      <c r="G197" s="44" t="str">
        <f t="shared" si="10"/>
        <v/>
      </c>
      <c r="H197" s="87"/>
      <c r="I197" s="5"/>
      <c r="J197" s="34"/>
      <c r="K197" s="5"/>
      <c r="L197" s="22"/>
      <c r="M197" s="7"/>
      <c r="N197" s="23"/>
      <c r="O197" s="45"/>
      <c r="P197" s="46"/>
      <c r="Q197" s="39"/>
      <c r="R197" s="15"/>
      <c r="S197" s="23"/>
      <c r="T197" s="23"/>
      <c r="U197" s="47"/>
      <c r="V197" s="35" t="str">
        <f t="shared" si="11"/>
        <v/>
      </c>
      <c r="W197" s="48"/>
      <c r="X197" s="24"/>
      <c r="Y197" s="48"/>
      <c r="Z197" s="24"/>
      <c r="AA197" s="24"/>
      <c r="AB197" s="170"/>
      <c r="AC197" s="177"/>
      <c r="AD197" s="177"/>
      <c r="AE197" s="177"/>
      <c r="AF197" s="177"/>
      <c r="AG197" s="170"/>
    </row>
    <row r="198" spans="5:33" ht="26.1" customHeight="1">
      <c r="E198" s="104"/>
      <c r="F198" s="170"/>
      <c r="G198" s="44" t="str">
        <f t="shared" si="10"/>
        <v/>
      </c>
      <c r="H198" s="87"/>
      <c r="I198" s="5"/>
      <c r="J198" s="34"/>
      <c r="K198" s="5"/>
      <c r="L198" s="22"/>
      <c r="M198" s="7"/>
      <c r="N198" s="23"/>
      <c r="O198" s="45"/>
      <c r="P198" s="46"/>
      <c r="Q198" s="39"/>
      <c r="R198" s="15"/>
      <c r="S198" s="23"/>
      <c r="T198" s="23"/>
      <c r="U198" s="47"/>
      <c r="V198" s="35" t="str">
        <f t="shared" si="11"/>
        <v/>
      </c>
      <c r="W198" s="48"/>
      <c r="X198" s="24"/>
      <c r="Y198" s="48"/>
      <c r="Z198" s="24"/>
      <c r="AA198" s="24"/>
      <c r="AB198" s="170"/>
      <c r="AC198" s="177"/>
      <c r="AD198" s="177"/>
      <c r="AE198" s="177"/>
      <c r="AF198" s="177"/>
      <c r="AG198" s="170"/>
    </row>
    <row r="199" spans="5:33" ht="26.1" customHeight="1">
      <c r="E199" s="104"/>
      <c r="F199" s="170"/>
      <c r="G199" s="44" t="str">
        <f t="shared" si="10"/>
        <v/>
      </c>
      <c r="H199" s="87"/>
      <c r="I199" s="5"/>
      <c r="J199" s="34"/>
      <c r="K199" s="5"/>
      <c r="L199" s="22"/>
      <c r="M199" s="7"/>
      <c r="N199" s="23"/>
      <c r="O199" s="45"/>
      <c r="P199" s="46"/>
      <c r="Q199" s="39"/>
      <c r="R199" s="15"/>
      <c r="S199" s="23"/>
      <c r="T199" s="23"/>
      <c r="U199" s="47"/>
      <c r="V199" s="35" t="str">
        <f t="shared" si="11"/>
        <v/>
      </c>
      <c r="W199" s="48"/>
      <c r="X199" s="24"/>
      <c r="Y199" s="48"/>
      <c r="Z199" s="24"/>
      <c r="AA199" s="24"/>
      <c r="AB199" s="170"/>
      <c r="AC199" s="177"/>
      <c r="AD199" s="177"/>
      <c r="AE199" s="177"/>
      <c r="AF199" s="177"/>
      <c r="AG199" s="170"/>
    </row>
    <row r="200" spans="5:33" ht="26.1" customHeight="1">
      <c r="E200" s="104"/>
      <c r="F200" s="170"/>
      <c r="G200" s="44" t="str">
        <f t="shared" si="10"/>
        <v/>
      </c>
      <c r="H200" s="87"/>
      <c r="I200" s="170"/>
      <c r="J200" s="127"/>
      <c r="K200" s="170"/>
      <c r="L200" s="171"/>
      <c r="M200" s="177"/>
      <c r="N200" s="24"/>
      <c r="O200" s="178"/>
      <c r="P200" s="179"/>
      <c r="Q200" s="180"/>
      <c r="R200" s="181"/>
      <c r="S200" s="24"/>
      <c r="T200" s="24"/>
      <c r="U200" s="182"/>
      <c r="V200" s="35" t="str">
        <f t="shared" si="11"/>
        <v/>
      </c>
      <c r="W200" s="48"/>
      <c r="X200" s="24"/>
      <c r="Y200" s="48"/>
      <c r="Z200" s="24"/>
      <c r="AA200" s="24"/>
      <c r="AB200" s="170"/>
      <c r="AC200" s="177"/>
      <c r="AD200" s="177"/>
      <c r="AE200" s="177"/>
      <c r="AF200" s="177"/>
      <c r="AG200" s="170"/>
    </row>
    <row r="201" spans="5:33" ht="26.1" customHeight="1">
      <c r="E201" s="104"/>
      <c r="F201" s="170"/>
      <c r="G201" s="44" t="str">
        <f t="shared" si="10"/>
        <v/>
      </c>
      <c r="H201" s="87"/>
      <c r="I201" s="5"/>
      <c r="J201" s="34"/>
      <c r="K201" s="5"/>
      <c r="L201" s="22"/>
      <c r="M201" s="7"/>
      <c r="N201" s="23"/>
      <c r="O201" s="45"/>
      <c r="P201" s="46"/>
      <c r="Q201" s="39"/>
      <c r="R201" s="15"/>
      <c r="S201" s="23"/>
      <c r="T201" s="23"/>
      <c r="U201" s="47"/>
      <c r="V201" s="35" t="str">
        <f t="shared" si="11"/>
        <v/>
      </c>
      <c r="W201" s="48"/>
      <c r="X201" s="24"/>
      <c r="Y201" s="48"/>
      <c r="Z201" s="24"/>
      <c r="AA201" s="24"/>
      <c r="AB201" s="170"/>
      <c r="AC201" s="177"/>
      <c r="AD201" s="177"/>
      <c r="AE201" s="177"/>
      <c r="AF201" s="177"/>
      <c r="AG201" s="170"/>
    </row>
    <row r="202" spans="5:33" ht="26.1" customHeight="1">
      <c r="E202" s="104"/>
      <c r="F202" s="170"/>
      <c r="G202" s="44" t="str">
        <f t="shared" si="10"/>
        <v/>
      </c>
      <c r="H202" s="87"/>
      <c r="I202" s="5"/>
      <c r="J202" s="34"/>
      <c r="K202" s="5"/>
      <c r="L202" s="22"/>
      <c r="M202" s="7"/>
      <c r="N202" s="23"/>
      <c r="O202" s="45"/>
      <c r="P202" s="46"/>
      <c r="Q202" s="39"/>
      <c r="R202" s="15"/>
      <c r="S202" s="23"/>
      <c r="T202" s="23"/>
      <c r="U202" s="47"/>
      <c r="V202" s="35" t="str">
        <f t="shared" si="11"/>
        <v/>
      </c>
      <c r="W202" s="48"/>
      <c r="X202" s="24"/>
      <c r="Y202" s="48"/>
      <c r="Z202" s="24"/>
      <c r="AA202" s="24"/>
      <c r="AB202" s="170"/>
      <c r="AC202" s="177"/>
      <c r="AD202" s="177"/>
      <c r="AE202" s="177"/>
      <c r="AF202" s="177"/>
      <c r="AG202" s="170"/>
    </row>
    <row r="203" spans="5:33" ht="26.1" customHeight="1">
      <c r="E203" s="104"/>
      <c r="F203" s="170"/>
      <c r="G203" s="44" t="str">
        <f t="shared" si="10"/>
        <v/>
      </c>
      <c r="H203" s="87"/>
      <c r="I203" s="5"/>
      <c r="J203" s="34"/>
      <c r="K203" s="5"/>
      <c r="L203" s="22"/>
      <c r="M203" s="7"/>
      <c r="N203" s="23"/>
      <c r="O203" s="45"/>
      <c r="P203" s="46"/>
      <c r="Q203" s="39"/>
      <c r="R203" s="15"/>
      <c r="S203" s="23"/>
      <c r="T203" s="23"/>
      <c r="U203" s="47"/>
      <c r="V203" s="35" t="str">
        <f t="shared" si="11"/>
        <v/>
      </c>
      <c r="W203" s="48"/>
      <c r="X203" s="24"/>
      <c r="Y203" s="48"/>
      <c r="Z203" s="24"/>
      <c r="AA203" s="24"/>
      <c r="AB203" s="170"/>
      <c r="AC203" s="177"/>
      <c r="AD203" s="177"/>
      <c r="AE203" s="177"/>
      <c r="AF203" s="177"/>
      <c r="AG203" s="170"/>
    </row>
    <row r="204" spans="5:33" ht="26.1" customHeight="1">
      <c r="E204" s="104"/>
      <c r="F204" s="170"/>
      <c r="G204" s="44" t="str">
        <f t="shared" si="10"/>
        <v/>
      </c>
      <c r="H204" s="87"/>
      <c r="I204" s="5"/>
      <c r="J204" s="34"/>
      <c r="K204" s="5"/>
      <c r="L204" s="22"/>
      <c r="M204" s="7"/>
      <c r="N204" s="23"/>
      <c r="O204" s="45"/>
      <c r="P204" s="46"/>
      <c r="Q204" s="39"/>
      <c r="R204" s="15"/>
      <c r="S204" s="23"/>
      <c r="T204" s="23"/>
      <c r="U204" s="47"/>
      <c r="V204" s="35" t="str">
        <f t="shared" si="11"/>
        <v/>
      </c>
      <c r="W204" s="48"/>
      <c r="X204" s="24"/>
      <c r="Y204" s="48"/>
      <c r="Z204" s="24"/>
      <c r="AA204" s="24"/>
      <c r="AB204" s="170"/>
      <c r="AC204" s="177"/>
      <c r="AD204" s="177"/>
      <c r="AE204" s="177"/>
      <c r="AF204" s="177"/>
      <c r="AG204" s="170"/>
    </row>
    <row r="205" spans="5:33" ht="26.1" customHeight="1">
      <c r="E205" s="104"/>
      <c r="F205" s="170"/>
      <c r="G205" s="44" t="str">
        <f t="shared" si="10"/>
        <v/>
      </c>
      <c r="H205" s="87"/>
      <c r="I205" s="5"/>
      <c r="J205" s="34"/>
      <c r="K205" s="5"/>
      <c r="L205" s="22"/>
      <c r="M205" s="7"/>
      <c r="N205" s="23"/>
      <c r="O205" s="45"/>
      <c r="P205" s="46"/>
      <c r="Q205" s="39"/>
      <c r="R205" s="15"/>
      <c r="S205" s="23"/>
      <c r="T205" s="23"/>
      <c r="U205" s="47"/>
      <c r="V205" s="35" t="str">
        <f t="shared" si="11"/>
        <v/>
      </c>
      <c r="W205" s="48"/>
      <c r="X205" s="24"/>
      <c r="Y205" s="48"/>
      <c r="Z205" s="24"/>
      <c r="AA205" s="24"/>
      <c r="AB205" s="170"/>
      <c r="AC205" s="177"/>
      <c r="AD205" s="177"/>
      <c r="AE205" s="177"/>
      <c r="AF205" s="177"/>
      <c r="AG205" s="170"/>
    </row>
    <row r="206" spans="5:33" ht="26.1" customHeight="1">
      <c r="E206" s="104"/>
      <c r="F206" s="170"/>
      <c r="G206" s="44" t="str">
        <f t="shared" si="10"/>
        <v/>
      </c>
      <c r="H206" s="87"/>
      <c r="I206" s="5"/>
      <c r="J206" s="34"/>
      <c r="K206" s="5"/>
      <c r="L206" s="22"/>
      <c r="M206" s="7"/>
      <c r="N206" s="23"/>
      <c r="O206" s="45"/>
      <c r="P206" s="46"/>
      <c r="Q206" s="39"/>
      <c r="R206" s="15"/>
      <c r="S206" s="23"/>
      <c r="T206" s="23"/>
      <c r="U206" s="47"/>
      <c r="V206" s="35" t="str">
        <f t="shared" si="11"/>
        <v/>
      </c>
      <c r="W206" s="48"/>
      <c r="X206" s="24"/>
      <c r="Y206" s="48"/>
      <c r="Z206" s="24"/>
      <c r="AA206" s="24"/>
      <c r="AB206" s="170"/>
      <c r="AC206" s="177"/>
      <c r="AD206" s="177"/>
      <c r="AE206" s="177"/>
      <c r="AF206" s="177"/>
      <c r="AG206" s="170"/>
    </row>
    <row r="207" spans="5:33" ht="26.1" customHeight="1">
      <c r="E207" s="104"/>
      <c r="F207" s="170"/>
      <c r="G207" s="44" t="str">
        <f t="shared" ref="G207:G226" si="12">IF(ISBLANK($F207),"",VLOOKUP($F207,제안사_펀드현황,3,FALSE))</f>
        <v/>
      </c>
      <c r="H207" s="87"/>
      <c r="I207" s="5"/>
      <c r="J207" s="34"/>
      <c r="K207" s="5"/>
      <c r="L207" s="22"/>
      <c r="M207" s="7"/>
      <c r="N207" s="23"/>
      <c r="O207" s="45"/>
      <c r="P207" s="46"/>
      <c r="Q207" s="39"/>
      <c r="R207" s="15"/>
      <c r="S207" s="23"/>
      <c r="T207" s="23"/>
      <c r="U207" s="47"/>
      <c r="V207" s="35" t="str">
        <f t="shared" si="11"/>
        <v/>
      </c>
      <c r="W207" s="48"/>
      <c r="X207" s="24"/>
      <c r="Y207" s="48"/>
      <c r="Z207" s="24"/>
      <c r="AA207" s="24"/>
      <c r="AB207" s="170"/>
      <c r="AC207" s="177"/>
      <c r="AD207" s="177"/>
      <c r="AE207" s="177"/>
      <c r="AF207" s="177"/>
      <c r="AG207" s="170"/>
    </row>
    <row r="208" spans="5:33" ht="26.1" customHeight="1">
      <c r="E208" s="104"/>
      <c r="F208" s="170"/>
      <c r="G208" s="44" t="str">
        <f t="shared" si="12"/>
        <v/>
      </c>
      <c r="H208" s="87"/>
      <c r="I208" s="5"/>
      <c r="J208" s="34"/>
      <c r="K208" s="5"/>
      <c r="L208" s="22"/>
      <c r="M208" s="7"/>
      <c r="N208" s="23"/>
      <c r="O208" s="45"/>
      <c r="P208" s="46"/>
      <c r="Q208" s="39"/>
      <c r="R208" s="15"/>
      <c r="S208" s="23"/>
      <c r="T208" s="23"/>
      <c r="U208" s="47"/>
      <c r="V208" s="35" t="str">
        <f t="shared" si="11"/>
        <v/>
      </c>
      <c r="W208" s="48"/>
      <c r="X208" s="24"/>
      <c r="Y208" s="48"/>
      <c r="Z208" s="24"/>
      <c r="AA208" s="24"/>
      <c r="AB208" s="170"/>
      <c r="AC208" s="177"/>
      <c r="AD208" s="177"/>
      <c r="AE208" s="177"/>
      <c r="AF208" s="177"/>
      <c r="AG208" s="170"/>
    </row>
    <row r="209" spans="5:33" ht="26.1" customHeight="1">
      <c r="E209" s="104"/>
      <c r="F209" s="170"/>
      <c r="G209" s="44" t="str">
        <f t="shared" si="12"/>
        <v/>
      </c>
      <c r="H209" s="87"/>
      <c r="I209" s="5"/>
      <c r="J209" s="34"/>
      <c r="K209" s="5"/>
      <c r="L209" s="22"/>
      <c r="M209" s="7"/>
      <c r="N209" s="23"/>
      <c r="O209" s="45"/>
      <c r="P209" s="46"/>
      <c r="Q209" s="39"/>
      <c r="R209" s="15"/>
      <c r="S209" s="23"/>
      <c r="T209" s="23"/>
      <c r="U209" s="47"/>
      <c r="V209" s="35" t="str">
        <f t="shared" si="11"/>
        <v/>
      </c>
      <c r="W209" s="48"/>
      <c r="X209" s="24"/>
      <c r="Y209" s="48"/>
      <c r="Z209" s="24"/>
      <c r="AA209" s="24"/>
      <c r="AB209" s="170"/>
      <c r="AC209" s="177"/>
      <c r="AD209" s="177"/>
      <c r="AE209" s="177"/>
      <c r="AF209" s="177"/>
      <c r="AG209" s="170"/>
    </row>
    <row r="210" spans="5:33" ht="26.1" customHeight="1">
      <c r="E210" s="104"/>
      <c r="F210" s="170"/>
      <c r="G210" s="44" t="str">
        <f t="shared" si="12"/>
        <v/>
      </c>
      <c r="H210" s="87"/>
      <c r="I210" s="5"/>
      <c r="J210" s="34"/>
      <c r="K210" s="5"/>
      <c r="L210" s="22"/>
      <c r="M210" s="7"/>
      <c r="N210" s="23"/>
      <c r="O210" s="45"/>
      <c r="P210" s="46"/>
      <c r="Q210" s="39"/>
      <c r="R210" s="15"/>
      <c r="S210" s="23"/>
      <c r="T210" s="23"/>
      <c r="U210" s="47"/>
      <c r="V210" s="35" t="str">
        <f t="shared" si="11"/>
        <v/>
      </c>
      <c r="W210" s="48"/>
      <c r="X210" s="24"/>
      <c r="Y210" s="48"/>
      <c r="Z210" s="24"/>
      <c r="AA210" s="24"/>
      <c r="AB210" s="170"/>
      <c r="AC210" s="177"/>
      <c r="AD210" s="177"/>
      <c r="AE210" s="177"/>
      <c r="AF210" s="177"/>
      <c r="AG210" s="170"/>
    </row>
    <row r="211" spans="5:33" ht="26.1" customHeight="1">
      <c r="E211" s="104"/>
      <c r="F211" s="170"/>
      <c r="G211" s="44" t="str">
        <f t="shared" si="12"/>
        <v/>
      </c>
      <c r="H211" s="87"/>
      <c r="I211" s="5"/>
      <c r="J211" s="34"/>
      <c r="K211" s="5"/>
      <c r="L211" s="22"/>
      <c r="M211" s="7"/>
      <c r="N211" s="23"/>
      <c r="O211" s="45"/>
      <c r="P211" s="46"/>
      <c r="Q211" s="39"/>
      <c r="R211" s="15"/>
      <c r="S211" s="23"/>
      <c r="T211" s="23"/>
      <c r="U211" s="47"/>
      <c r="V211" s="35" t="str">
        <f t="shared" si="11"/>
        <v/>
      </c>
      <c r="W211" s="48"/>
      <c r="X211" s="24"/>
      <c r="Y211" s="48"/>
      <c r="Z211" s="24"/>
      <c r="AA211" s="24"/>
      <c r="AB211" s="170"/>
      <c r="AC211" s="177"/>
      <c r="AD211" s="177"/>
      <c r="AE211" s="177"/>
      <c r="AF211" s="177"/>
      <c r="AG211" s="170"/>
    </row>
    <row r="212" spans="5:33" ht="26.1" customHeight="1">
      <c r="E212" s="104"/>
      <c r="F212" s="170"/>
      <c r="G212" s="44" t="str">
        <f t="shared" si="12"/>
        <v/>
      </c>
      <c r="H212" s="87"/>
      <c r="I212" s="5"/>
      <c r="J212" s="34"/>
      <c r="K212" s="5"/>
      <c r="L212" s="22"/>
      <c r="M212" s="7"/>
      <c r="N212" s="23"/>
      <c r="O212" s="45"/>
      <c r="P212" s="46"/>
      <c r="Q212" s="39"/>
      <c r="R212" s="15"/>
      <c r="S212" s="23"/>
      <c r="T212" s="23"/>
      <c r="U212" s="47"/>
      <c r="V212" s="35" t="str">
        <f t="shared" si="11"/>
        <v/>
      </c>
      <c r="W212" s="48"/>
      <c r="X212" s="24"/>
      <c r="Y212" s="48"/>
      <c r="Z212" s="24"/>
      <c r="AA212" s="24"/>
      <c r="AB212" s="170"/>
      <c r="AC212" s="177"/>
      <c r="AD212" s="177"/>
      <c r="AE212" s="177"/>
      <c r="AF212" s="177"/>
      <c r="AG212" s="170"/>
    </row>
    <row r="213" spans="5:33" ht="26.1" customHeight="1">
      <c r="E213" s="104"/>
      <c r="F213" s="170"/>
      <c r="G213" s="44" t="str">
        <f t="shared" si="12"/>
        <v/>
      </c>
      <c r="H213" s="87"/>
      <c r="I213" s="5"/>
      <c r="J213" s="34"/>
      <c r="K213" s="5"/>
      <c r="L213" s="22"/>
      <c r="M213" s="7"/>
      <c r="N213" s="23"/>
      <c r="O213" s="45"/>
      <c r="P213" s="46"/>
      <c r="Q213" s="39"/>
      <c r="R213" s="15"/>
      <c r="S213" s="23"/>
      <c r="T213" s="23"/>
      <c r="U213" s="47"/>
      <c r="V213" s="35" t="str">
        <f t="shared" si="11"/>
        <v/>
      </c>
      <c r="W213" s="48"/>
      <c r="X213" s="24"/>
      <c r="Y213" s="48"/>
      <c r="Z213" s="24"/>
      <c r="AA213" s="24"/>
      <c r="AB213" s="170"/>
      <c r="AC213" s="177"/>
      <c r="AD213" s="177"/>
      <c r="AE213" s="177"/>
      <c r="AF213" s="177"/>
      <c r="AG213" s="170"/>
    </row>
    <row r="214" spans="5:33" ht="26.1" customHeight="1">
      <c r="E214" s="104"/>
      <c r="F214" s="170"/>
      <c r="G214" s="44" t="str">
        <f t="shared" si="12"/>
        <v/>
      </c>
      <c r="H214" s="87"/>
      <c r="I214" s="5"/>
      <c r="J214" s="34"/>
      <c r="K214" s="5"/>
      <c r="L214" s="22"/>
      <c r="M214" s="7"/>
      <c r="N214" s="23"/>
      <c r="O214" s="45"/>
      <c r="P214" s="46"/>
      <c r="Q214" s="39"/>
      <c r="R214" s="15"/>
      <c r="S214" s="23"/>
      <c r="T214" s="23"/>
      <c r="U214" s="47"/>
      <c r="V214" s="35" t="str">
        <f t="shared" si="11"/>
        <v/>
      </c>
      <c r="W214" s="48"/>
      <c r="X214" s="24"/>
      <c r="Y214" s="48"/>
      <c r="Z214" s="24"/>
      <c r="AA214" s="24"/>
      <c r="AB214" s="170"/>
      <c r="AC214" s="177"/>
      <c r="AD214" s="177"/>
      <c r="AE214" s="177"/>
      <c r="AF214" s="177"/>
      <c r="AG214" s="170"/>
    </row>
    <row r="215" spans="5:33" ht="26.1" customHeight="1">
      <c r="E215" s="104"/>
      <c r="F215" s="170"/>
      <c r="G215" s="44" t="str">
        <f t="shared" si="12"/>
        <v/>
      </c>
      <c r="H215" s="87"/>
      <c r="I215" s="5"/>
      <c r="J215" s="34"/>
      <c r="K215" s="5"/>
      <c r="L215" s="22"/>
      <c r="M215" s="7"/>
      <c r="N215" s="23"/>
      <c r="O215" s="45"/>
      <c r="P215" s="46"/>
      <c r="Q215" s="39"/>
      <c r="R215" s="15"/>
      <c r="S215" s="23"/>
      <c r="T215" s="23"/>
      <c r="U215" s="47"/>
      <c r="V215" s="35" t="str">
        <f t="shared" si="11"/>
        <v/>
      </c>
      <c r="W215" s="48"/>
      <c r="X215" s="24"/>
      <c r="Y215" s="48"/>
      <c r="Z215" s="24"/>
      <c r="AA215" s="24"/>
      <c r="AB215" s="170"/>
      <c r="AC215" s="177"/>
      <c r="AD215" s="177"/>
      <c r="AE215" s="177"/>
      <c r="AF215" s="177"/>
      <c r="AG215" s="170"/>
    </row>
    <row r="216" spans="5:33" ht="26.1" customHeight="1">
      <c r="E216" s="104"/>
      <c r="F216" s="170"/>
      <c r="G216" s="44" t="str">
        <f t="shared" si="12"/>
        <v/>
      </c>
      <c r="H216" s="87"/>
      <c r="I216" s="5"/>
      <c r="J216" s="34"/>
      <c r="K216" s="5"/>
      <c r="L216" s="22"/>
      <c r="M216" s="7"/>
      <c r="N216" s="23"/>
      <c r="O216" s="45"/>
      <c r="P216" s="46"/>
      <c r="Q216" s="39"/>
      <c r="R216" s="15"/>
      <c r="S216" s="23"/>
      <c r="T216" s="23"/>
      <c r="U216" s="47"/>
      <c r="V216" s="35" t="str">
        <f t="shared" si="11"/>
        <v/>
      </c>
      <c r="W216" s="48"/>
      <c r="X216" s="24"/>
      <c r="Y216" s="48"/>
      <c r="Z216" s="24"/>
      <c r="AA216" s="24"/>
      <c r="AB216" s="170"/>
      <c r="AC216" s="177"/>
      <c r="AD216" s="177"/>
      <c r="AE216" s="177"/>
      <c r="AF216" s="177"/>
      <c r="AG216" s="170"/>
    </row>
    <row r="217" spans="5:33" ht="26.1" customHeight="1">
      <c r="E217" s="104"/>
      <c r="F217" s="170"/>
      <c r="G217" s="44" t="str">
        <f t="shared" si="12"/>
        <v/>
      </c>
      <c r="H217" s="87"/>
      <c r="I217" s="5"/>
      <c r="J217" s="34"/>
      <c r="K217" s="5"/>
      <c r="L217" s="22"/>
      <c r="M217" s="7"/>
      <c r="N217" s="23"/>
      <c r="O217" s="45"/>
      <c r="P217" s="46"/>
      <c r="Q217" s="39"/>
      <c r="R217" s="15"/>
      <c r="S217" s="23"/>
      <c r="T217" s="23"/>
      <c r="U217" s="47"/>
      <c r="V217" s="35" t="str">
        <f t="shared" si="11"/>
        <v/>
      </c>
      <c r="W217" s="48"/>
      <c r="X217" s="24"/>
      <c r="Y217" s="48"/>
      <c r="Z217" s="24"/>
      <c r="AA217" s="24"/>
      <c r="AB217" s="170"/>
      <c r="AC217" s="177"/>
      <c r="AD217" s="177"/>
      <c r="AE217" s="177"/>
      <c r="AF217" s="177"/>
      <c r="AG217" s="170"/>
    </row>
    <row r="218" spans="5:33" ht="26.1" customHeight="1">
      <c r="E218" s="104"/>
      <c r="F218" s="170"/>
      <c r="G218" s="44" t="str">
        <f t="shared" si="12"/>
        <v/>
      </c>
      <c r="H218" s="87"/>
      <c r="I218" s="5"/>
      <c r="J218" s="34"/>
      <c r="K218" s="5"/>
      <c r="L218" s="22"/>
      <c r="M218" s="7"/>
      <c r="N218" s="23"/>
      <c r="O218" s="45"/>
      <c r="P218" s="46"/>
      <c r="Q218" s="39"/>
      <c r="R218" s="15"/>
      <c r="S218" s="23"/>
      <c r="T218" s="23"/>
      <c r="U218" s="47"/>
      <c r="V218" s="35" t="str">
        <f t="shared" si="11"/>
        <v/>
      </c>
      <c r="W218" s="48"/>
      <c r="X218" s="24"/>
      <c r="Y218" s="48"/>
      <c r="Z218" s="24"/>
      <c r="AA218" s="24"/>
      <c r="AB218" s="170"/>
      <c r="AC218" s="177"/>
      <c r="AD218" s="177"/>
      <c r="AE218" s="177"/>
      <c r="AF218" s="177"/>
      <c r="AG218" s="170"/>
    </row>
    <row r="219" spans="5:33" ht="26.1" customHeight="1">
      <c r="E219" s="104"/>
      <c r="F219" s="170"/>
      <c r="G219" s="44" t="str">
        <f t="shared" si="12"/>
        <v/>
      </c>
      <c r="H219" s="87"/>
      <c r="I219" s="5"/>
      <c r="J219" s="34"/>
      <c r="K219" s="5"/>
      <c r="L219" s="22"/>
      <c r="M219" s="7"/>
      <c r="N219" s="23"/>
      <c r="O219" s="45"/>
      <c r="P219" s="46"/>
      <c r="Q219" s="39"/>
      <c r="R219" s="15"/>
      <c r="S219" s="23"/>
      <c r="T219" s="23"/>
      <c r="U219" s="47"/>
      <c r="V219" s="35" t="str">
        <f t="shared" si="11"/>
        <v/>
      </c>
      <c r="W219" s="48"/>
      <c r="X219" s="24"/>
      <c r="Y219" s="48"/>
      <c r="Z219" s="24"/>
      <c r="AA219" s="24"/>
      <c r="AB219" s="170"/>
      <c r="AC219" s="177"/>
      <c r="AD219" s="177"/>
      <c r="AE219" s="177"/>
      <c r="AF219" s="177"/>
      <c r="AG219" s="170"/>
    </row>
    <row r="220" spans="5:33" ht="26.1" customHeight="1">
      <c r="E220" s="104"/>
      <c r="F220" s="170"/>
      <c r="G220" s="44" t="str">
        <f t="shared" si="12"/>
        <v/>
      </c>
      <c r="H220" s="87"/>
      <c r="I220" s="5"/>
      <c r="J220" s="34"/>
      <c r="K220" s="5"/>
      <c r="L220" s="22"/>
      <c r="M220" s="7"/>
      <c r="N220" s="23"/>
      <c r="O220" s="45"/>
      <c r="P220" s="46"/>
      <c r="Q220" s="39"/>
      <c r="R220" s="15"/>
      <c r="S220" s="23"/>
      <c r="T220" s="23"/>
      <c r="U220" s="47"/>
      <c r="V220" s="35" t="str">
        <f t="shared" si="11"/>
        <v/>
      </c>
      <c r="W220" s="48"/>
      <c r="X220" s="24"/>
      <c r="Y220" s="48"/>
      <c r="Z220" s="24"/>
      <c r="AA220" s="24"/>
      <c r="AB220" s="170"/>
      <c r="AC220" s="177"/>
      <c r="AD220" s="177"/>
      <c r="AE220" s="177"/>
      <c r="AF220" s="177"/>
      <c r="AG220" s="170"/>
    </row>
    <row r="221" spans="5:33" ht="26.1" customHeight="1">
      <c r="E221" s="104"/>
      <c r="F221" s="170"/>
      <c r="G221" s="44" t="str">
        <f t="shared" si="12"/>
        <v/>
      </c>
      <c r="H221" s="87"/>
      <c r="I221" s="5"/>
      <c r="J221" s="34"/>
      <c r="K221" s="5"/>
      <c r="L221" s="22"/>
      <c r="M221" s="7"/>
      <c r="N221" s="23"/>
      <c r="O221" s="45"/>
      <c r="P221" s="46"/>
      <c r="Q221" s="39"/>
      <c r="R221" s="15"/>
      <c r="S221" s="23"/>
      <c r="T221" s="23"/>
      <c r="U221" s="47"/>
      <c r="V221" s="35" t="str">
        <f t="shared" si="11"/>
        <v/>
      </c>
      <c r="W221" s="48"/>
      <c r="X221" s="24"/>
      <c r="Y221" s="48"/>
      <c r="Z221" s="24"/>
      <c r="AA221" s="24"/>
      <c r="AB221" s="170"/>
      <c r="AC221" s="177"/>
      <c r="AD221" s="177"/>
      <c r="AE221" s="177"/>
      <c r="AF221" s="177"/>
      <c r="AG221" s="170"/>
    </row>
    <row r="222" spans="5:33" ht="26.1" customHeight="1">
      <c r="E222" s="104"/>
      <c r="F222" s="170"/>
      <c r="G222" s="44" t="str">
        <f t="shared" si="12"/>
        <v/>
      </c>
      <c r="H222" s="87"/>
      <c r="I222" s="5"/>
      <c r="J222" s="34"/>
      <c r="K222" s="5"/>
      <c r="L222" s="22"/>
      <c r="M222" s="7"/>
      <c r="N222" s="23"/>
      <c r="O222" s="45"/>
      <c r="P222" s="46"/>
      <c r="Q222" s="39"/>
      <c r="R222" s="15"/>
      <c r="S222" s="23"/>
      <c r="T222" s="23"/>
      <c r="U222" s="47"/>
      <c r="V222" s="35" t="str">
        <f t="shared" si="11"/>
        <v/>
      </c>
      <c r="W222" s="48"/>
      <c r="X222" s="24"/>
      <c r="Y222" s="48"/>
      <c r="Z222" s="24"/>
      <c r="AA222" s="24"/>
      <c r="AB222" s="170"/>
      <c r="AC222" s="177"/>
      <c r="AD222" s="177"/>
      <c r="AE222" s="177"/>
      <c r="AF222" s="177"/>
      <c r="AG222" s="170"/>
    </row>
    <row r="223" spans="5:33" ht="26.1" customHeight="1">
      <c r="E223" s="104"/>
      <c r="F223" s="170"/>
      <c r="G223" s="44" t="str">
        <f t="shared" si="12"/>
        <v/>
      </c>
      <c r="H223" s="87"/>
      <c r="I223" s="5"/>
      <c r="J223" s="34"/>
      <c r="K223" s="5"/>
      <c r="L223" s="22"/>
      <c r="M223" s="7"/>
      <c r="N223" s="23"/>
      <c r="O223" s="45"/>
      <c r="P223" s="46"/>
      <c r="Q223" s="39"/>
      <c r="R223" s="15"/>
      <c r="S223" s="23"/>
      <c r="T223" s="23"/>
      <c r="U223" s="47"/>
      <c r="V223" s="35" t="str">
        <f t="shared" si="11"/>
        <v/>
      </c>
      <c r="W223" s="48"/>
      <c r="X223" s="24"/>
      <c r="Y223" s="48"/>
      <c r="Z223" s="24"/>
      <c r="AA223" s="24"/>
      <c r="AB223" s="170"/>
      <c r="AC223" s="177"/>
      <c r="AD223" s="177"/>
      <c r="AE223" s="177"/>
      <c r="AF223" s="177"/>
      <c r="AG223" s="170"/>
    </row>
    <row r="224" spans="5:33" ht="26.1" customHeight="1">
      <c r="E224" s="104"/>
      <c r="F224" s="170"/>
      <c r="G224" s="44" t="str">
        <f t="shared" si="12"/>
        <v/>
      </c>
      <c r="H224" s="87"/>
      <c r="I224" s="5"/>
      <c r="J224" s="34"/>
      <c r="K224" s="5"/>
      <c r="L224" s="22"/>
      <c r="M224" s="7"/>
      <c r="N224" s="23"/>
      <c r="O224" s="45"/>
      <c r="P224" s="46"/>
      <c r="Q224" s="39"/>
      <c r="R224" s="15"/>
      <c r="S224" s="23"/>
      <c r="T224" s="23"/>
      <c r="U224" s="47"/>
      <c r="V224" s="35" t="str">
        <f t="shared" si="11"/>
        <v/>
      </c>
      <c r="W224" s="48"/>
      <c r="X224" s="24"/>
      <c r="Y224" s="48"/>
      <c r="Z224" s="24"/>
      <c r="AA224" s="24"/>
      <c r="AB224" s="170"/>
      <c r="AC224" s="177"/>
      <c r="AD224" s="177"/>
      <c r="AE224" s="177"/>
      <c r="AF224" s="177"/>
      <c r="AG224" s="170"/>
    </row>
    <row r="225" spans="5:33" ht="26.1" customHeight="1">
      <c r="E225" s="104"/>
      <c r="F225" s="170"/>
      <c r="G225" s="44" t="str">
        <f t="shared" si="12"/>
        <v/>
      </c>
      <c r="H225" s="87"/>
      <c r="I225" s="5"/>
      <c r="J225" s="34"/>
      <c r="K225" s="5"/>
      <c r="L225" s="22"/>
      <c r="M225" s="7"/>
      <c r="N225" s="23"/>
      <c r="O225" s="45"/>
      <c r="P225" s="46"/>
      <c r="Q225" s="39"/>
      <c r="R225" s="15"/>
      <c r="S225" s="23"/>
      <c r="T225" s="23"/>
      <c r="U225" s="47"/>
      <c r="V225" s="35" t="str">
        <f t="shared" si="11"/>
        <v/>
      </c>
      <c r="W225" s="48"/>
      <c r="X225" s="24"/>
      <c r="Y225" s="48"/>
      <c r="Z225" s="24"/>
      <c r="AA225" s="24"/>
      <c r="AB225" s="170"/>
      <c r="AC225" s="177"/>
      <c r="AD225" s="177"/>
      <c r="AE225" s="177"/>
      <c r="AF225" s="177"/>
      <c r="AG225" s="170"/>
    </row>
    <row r="226" spans="5:33" ht="26.1" customHeight="1">
      <c r="E226" s="104"/>
      <c r="F226" s="170"/>
      <c r="G226" s="44" t="str">
        <f t="shared" si="12"/>
        <v/>
      </c>
      <c r="H226" s="87"/>
      <c r="I226" s="5"/>
      <c r="J226" s="34"/>
      <c r="K226" s="5"/>
      <c r="L226" s="22"/>
      <c r="M226" s="7"/>
      <c r="N226" s="23"/>
      <c r="O226" s="45"/>
      <c r="P226" s="46"/>
      <c r="Q226" s="39"/>
      <c r="R226" s="15"/>
      <c r="S226" s="23"/>
      <c r="T226" s="23"/>
      <c r="U226" s="47"/>
      <c r="V226" s="35" t="str">
        <f t="shared" si="11"/>
        <v/>
      </c>
      <c r="W226" s="48"/>
      <c r="X226" s="24"/>
      <c r="Y226" s="48"/>
      <c r="Z226" s="24"/>
      <c r="AA226" s="24"/>
      <c r="AB226" s="170"/>
      <c r="AC226" s="177"/>
      <c r="AD226" s="177"/>
      <c r="AE226" s="177"/>
      <c r="AF226" s="177"/>
      <c r="AG226" s="170"/>
    </row>
    <row r="227" spans="5:33" ht="26.1" customHeight="1">
      <c r="E227" s="104"/>
      <c r="F227" s="170"/>
      <c r="G227" s="44" t="str">
        <f t="shared" ref="G227:G237" si="13">IF(ISBLANK($F227),"",VLOOKUP($F227,제안사_펀드현황,3,FALSE))</f>
        <v/>
      </c>
      <c r="H227" s="87"/>
      <c r="I227" s="5"/>
      <c r="J227" s="34"/>
      <c r="K227" s="5"/>
      <c r="L227" s="22"/>
      <c r="M227" s="7"/>
      <c r="N227" s="23"/>
      <c r="O227" s="45"/>
      <c r="P227" s="46"/>
      <c r="Q227" s="39"/>
      <c r="R227" s="15"/>
      <c r="S227" s="23"/>
      <c r="T227" s="23"/>
      <c r="U227" s="47"/>
      <c r="V227" s="35" t="str">
        <f t="shared" si="11"/>
        <v/>
      </c>
      <c r="W227" s="48"/>
      <c r="X227" s="24"/>
      <c r="Y227" s="48"/>
      <c r="Z227" s="24"/>
      <c r="AA227" s="24"/>
      <c r="AB227" s="170"/>
      <c r="AC227" s="177"/>
      <c r="AD227" s="177"/>
      <c r="AE227" s="177"/>
      <c r="AF227" s="177"/>
      <c r="AG227" s="170"/>
    </row>
    <row r="228" spans="5:33" ht="26.1" customHeight="1">
      <c r="E228" s="104"/>
      <c r="F228" s="170"/>
      <c r="G228" s="44" t="str">
        <f t="shared" si="13"/>
        <v/>
      </c>
      <c r="H228" s="87"/>
      <c r="I228" s="5"/>
      <c r="J228" s="34"/>
      <c r="K228" s="5"/>
      <c r="L228" s="22"/>
      <c r="M228" s="7"/>
      <c r="N228" s="23"/>
      <c r="O228" s="45"/>
      <c r="P228" s="46"/>
      <c r="Q228" s="39"/>
      <c r="R228" s="15"/>
      <c r="S228" s="23"/>
      <c r="T228" s="23"/>
      <c r="U228" s="47"/>
      <c r="V228" s="35" t="str">
        <f t="shared" si="11"/>
        <v/>
      </c>
      <c r="W228" s="48"/>
      <c r="X228" s="24"/>
      <c r="Y228" s="48"/>
      <c r="Z228" s="24"/>
      <c r="AA228" s="24"/>
      <c r="AB228" s="170"/>
      <c r="AC228" s="177"/>
      <c r="AD228" s="177"/>
      <c r="AE228" s="177"/>
      <c r="AF228" s="177"/>
      <c r="AG228" s="170"/>
    </row>
    <row r="229" spans="5:33" ht="26.1" customHeight="1">
      <c r="E229" s="104"/>
      <c r="F229" s="170"/>
      <c r="G229" s="44" t="str">
        <f t="shared" si="13"/>
        <v/>
      </c>
      <c r="H229" s="87"/>
      <c r="I229" s="5"/>
      <c r="J229" s="34"/>
      <c r="K229" s="5"/>
      <c r="L229" s="22"/>
      <c r="M229" s="7"/>
      <c r="N229" s="23"/>
      <c r="O229" s="45"/>
      <c r="P229" s="46"/>
      <c r="Q229" s="39"/>
      <c r="R229" s="15"/>
      <c r="S229" s="23"/>
      <c r="T229" s="23"/>
      <c r="U229" s="47"/>
      <c r="V229" s="35" t="str">
        <f t="shared" si="11"/>
        <v/>
      </c>
      <c r="W229" s="48"/>
      <c r="X229" s="24"/>
      <c r="Y229" s="48"/>
      <c r="Z229" s="24"/>
      <c r="AA229" s="24"/>
      <c r="AB229" s="170"/>
      <c r="AC229" s="177"/>
      <c r="AD229" s="177"/>
      <c r="AE229" s="177"/>
      <c r="AF229" s="177"/>
      <c r="AG229" s="170"/>
    </row>
    <row r="230" spans="5:33" ht="26.1" customHeight="1">
      <c r="E230" s="104"/>
      <c r="F230" s="170"/>
      <c r="G230" s="44" t="str">
        <f t="shared" si="13"/>
        <v/>
      </c>
      <c r="H230" s="87"/>
      <c r="I230" s="5"/>
      <c r="J230" s="34"/>
      <c r="K230" s="5"/>
      <c r="L230" s="22"/>
      <c r="M230" s="7"/>
      <c r="N230" s="23"/>
      <c r="O230" s="45"/>
      <c r="P230" s="46"/>
      <c r="Q230" s="39"/>
      <c r="R230" s="15"/>
      <c r="S230" s="23"/>
      <c r="T230" s="23"/>
      <c r="U230" s="47"/>
      <c r="V230" s="35" t="str">
        <f t="shared" si="11"/>
        <v/>
      </c>
      <c r="W230" s="48"/>
      <c r="X230" s="24"/>
      <c r="Y230" s="48"/>
      <c r="Z230" s="24"/>
      <c r="AA230" s="24"/>
      <c r="AB230" s="170"/>
      <c r="AC230" s="177"/>
      <c r="AD230" s="177"/>
      <c r="AE230" s="177"/>
      <c r="AF230" s="177"/>
      <c r="AG230" s="170"/>
    </row>
    <row r="231" spans="5:33" ht="26.1" customHeight="1">
      <c r="E231" s="104"/>
      <c r="F231" s="170"/>
      <c r="G231" s="44" t="str">
        <f t="shared" si="13"/>
        <v/>
      </c>
      <c r="H231" s="87"/>
      <c r="I231" s="5"/>
      <c r="J231" s="34"/>
      <c r="K231" s="5"/>
      <c r="L231" s="22"/>
      <c r="M231" s="7"/>
      <c r="N231" s="23"/>
      <c r="O231" s="45"/>
      <c r="P231" s="46"/>
      <c r="Q231" s="39"/>
      <c r="R231" s="15"/>
      <c r="S231" s="23"/>
      <c r="T231" s="23"/>
      <c r="U231" s="47"/>
      <c r="V231" s="35" t="str">
        <f t="shared" si="11"/>
        <v/>
      </c>
      <c r="W231" s="48"/>
      <c r="X231" s="24"/>
      <c r="Y231" s="48"/>
      <c r="Z231" s="24"/>
      <c r="AA231" s="24"/>
      <c r="AB231" s="170"/>
      <c r="AC231" s="177"/>
      <c r="AD231" s="177"/>
      <c r="AE231" s="177"/>
      <c r="AF231" s="177"/>
      <c r="AG231" s="170"/>
    </row>
    <row r="232" spans="5:33" ht="26.1" customHeight="1">
      <c r="E232" s="104"/>
      <c r="F232" s="170"/>
      <c r="G232" s="44" t="str">
        <f t="shared" si="13"/>
        <v/>
      </c>
      <c r="H232" s="87"/>
      <c r="I232" s="5"/>
      <c r="J232" s="34"/>
      <c r="K232" s="5"/>
      <c r="L232" s="22"/>
      <c r="M232" s="7"/>
      <c r="N232" s="23"/>
      <c r="O232" s="45"/>
      <c r="P232" s="46"/>
      <c r="Q232" s="39"/>
      <c r="R232" s="15"/>
      <c r="S232" s="23"/>
      <c r="T232" s="23"/>
      <c r="U232" s="47"/>
      <c r="V232" s="35" t="str">
        <f t="shared" si="11"/>
        <v/>
      </c>
      <c r="W232" s="48"/>
      <c r="X232" s="24"/>
      <c r="Y232" s="48"/>
      <c r="Z232" s="23"/>
      <c r="AA232" s="23"/>
      <c r="AB232" s="5"/>
      <c r="AC232" s="7"/>
      <c r="AD232" s="177"/>
      <c r="AE232" s="177"/>
      <c r="AF232" s="177"/>
      <c r="AG232" s="170"/>
    </row>
    <row r="233" spans="5:33" ht="26.1" customHeight="1">
      <c r="E233" s="104"/>
      <c r="F233" s="170"/>
      <c r="G233" s="44" t="str">
        <f t="shared" si="13"/>
        <v/>
      </c>
      <c r="H233" s="87"/>
      <c r="I233" s="5"/>
      <c r="J233" s="34"/>
      <c r="K233" s="5"/>
      <c r="L233" s="22"/>
      <c r="M233" s="7"/>
      <c r="N233" s="23"/>
      <c r="O233" s="45"/>
      <c r="P233" s="46"/>
      <c r="Q233" s="39"/>
      <c r="R233" s="15"/>
      <c r="S233" s="23"/>
      <c r="T233" s="23"/>
      <c r="U233" s="47"/>
      <c r="V233" s="35" t="str">
        <f t="shared" si="11"/>
        <v/>
      </c>
      <c r="W233" s="48"/>
      <c r="X233" s="24"/>
      <c r="Y233" s="48"/>
      <c r="Z233" s="23"/>
      <c r="AA233" s="23"/>
      <c r="AB233" s="5"/>
      <c r="AC233" s="7"/>
      <c r="AD233" s="177"/>
      <c r="AE233" s="177"/>
      <c r="AF233" s="177"/>
      <c r="AG233" s="170"/>
    </row>
    <row r="234" spans="5:33" ht="26.1" customHeight="1">
      <c r="E234" s="104"/>
      <c r="F234" s="170"/>
      <c r="G234" s="44" t="str">
        <f t="shared" si="13"/>
        <v/>
      </c>
      <c r="H234" s="87"/>
      <c r="I234" s="5"/>
      <c r="J234" s="34"/>
      <c r="K234" s="5"/>
      <c r="L234" s="22"/>
      <c r="M234" s="7"/>
      <c r="N234" s="23"/>
      <c r="O234" s="45"/>
      <c r="P234" s="46"/>
      <c r="Q234" s="39"/>
      <c r="R234" s="15"/>
      <c r="S234" s="23"/>
      <c r="T234" s="23"/>
      <c r="U234" s="47"/>
      <c r="V234" s="35" t="str">
        <f t="shared" si="11"/>
        <v/>
      </c>
      <c r="W234" s="48"/>
      <c r="X234" s="24"/>
      <c r="Y234" s="48"/>
      <c r="Z234" s="23"/>
      <c r="AA234" s="23"/>
      <c r="AB234" s="5"/>
      <c r="AC234" s="7"/>
      <c r="AD234" s="177"/>
      <c r="AE234" s="177"/>
      <c r="AF234" s="177"/>
      <c r="AG234" s="170"/>
    </row>
    <row r="235" spans="5:33" ht="26.1" customHeight="1">
      <c r="E235" s="104"/>
      <c r="F235" s="170"/>
      <c r="G235" s="44" t="str">
        <f t="shared" si="13"/>
        <v/>
      </c>
      <c r="H235" s="87"/>
      <c r="I235" s="5"/>
      <c r="J235" s="34"/>
      <c r="K235" s="5"/>
      <c r="L235" s="22"/>
      <c r="M235" s="7"/>
      <c r="N235" s="23"/>
      <c r="O235" s="45"/>
      <c r="P235" s="46"/>
      <c r="Q235" s="39"/>
      <c r="R235" s="15"/>
      <c r="S235" s="23"/>
      <c r="T235" s="23"/>
      <c r="U235" s="47"/>
      <c r="V235" s="35" t="str">
        <f t="shared" si="11"/>
        <v/>
      </c>
      <c r="W235" s="48"/>
      <c r="X235" s="24"/>
      <c r="Y235" s="48"/>
      <c r="Z235" s="23"/>
      <c r="AA235" s="23"/>
      <c r="AB235" s="5"/>
      <c r="AC235" s="7"/>
      <c r="AD235" s="177"/>
      <c r="AE235" s="177"/>
      <c r="AF235" s="177"/>
      <c r="AG235" s="170"/>
    </row>
    <row r="236" spans="5:33" ht="26.1" customHeight="1">
      <c r="E236" s="104"/>
      <c r="F236" s="170"/>
      <c r="G236" s="44" t="str">
        <f t="shared" si="13"/>
        <v/>
      </c>
      <c r="H236" s="87"/>
      <c r="I236" s="5"/>
      <c r="J236" s="34"/>
      <c r="K236" s="5"/>
      <c r="L236" s="22"/>
      <c r="M236" s="7"/>
      <c r="N236" s="23"/>
      <c r="O236" s="45"/>
      <c r="P236" s="46"/>
      <c r="Q236" s="39"/>
      <c r="R236" s="15"/>
      <c r="S236" s="23"/>
      <c r="T236" s="23"/>
      <c r="U236" s="47"/>
      <c r="V236" s="35" t="str">
        <f t="shared" si="11"/>
        <v/>
      </c>
      <c r="W236" s="48"/>
      <c r="X236" s="23"/>
      <c r="Y236" s="48"/>
      <c r="Z236" s="23"/>
      <c r="AA236" s="23"/>
      <c r="AB236" s="5"/>
      <c r="AC236" s="7"/>
      <c r="AD236" s="177"/>
      <c r="AE236" s="177"/>
      <c r="AF236" s="177"/>
      <c r="AG236" s="170"/>
    </row>
    <row r="237" spans="5:33" ht="26.1" customHeight="1">
      <c r="E237" s="104"/>
      <c r="F237" s="170"/>
      <c r="G237" s="44" t="str">
        <f t="shared" si="13"/>
        <v/>
      </c>
      <c r="H237" s="87"/>
      <c r="I237" s="5"/>
      <c r="J237" s="34"/>
      <c r="K237" s="5"/>
      <c r="L237" s="22"/>
      <c r="M237" s="7"/>
      <c r="N237" s="23"/>
      <c r="O237" s="45"/>
      <c r="P237" s="46"/>
      <c r="Q237" s="39"/>
      <c r="R237" s="15"/>
      <c r="S237" s="23"/>
      <c r="T237" s="23"/>
      <c r="U237" s="47"/>
      <c r="V237" s="35" t="str">
        <f t="shared" si="11"/>
        <v/>
      </c>
      <c r="W237" s="48"/>
      <c r="X237" s="23"/>
      <c r="Y237" s="48"/>
      <c r="Z237" s="23"/>
      <c r="AA237" s="23"/>
      <c r="AB237" s="5"/>
      <c r="AC237" s="7"/>
      <c r="AD237" s="177"/>
      <c r="AE237" s="177"/>
      <c r="AF237" s="177"/>
      <c r="AG237" s="170"/>
    </row>
    <row r="240" spans="5:33">
      <c r="L240" s="185"/>
      <c r="M240" s="185"/>
      <c r="N240" s="186"/>
      <c r="O240" s="186"/>
      <c r="P240" s="186"/>
      <c r="Q240" s="186"/>
      <c r="R240" s="186"/>
      <c r="S240" s="186"/>
      <c r="T240" s="186"/>
      <c r="U240" s="186"/>
      <c r="V240" s="186"/>
      <c r="W240" s="186"/>
      <c r="X240" s="186"/>
      <c r="Y240" s="186"/>
      <c r="Z240" s="186"/>
      <c r="AA240" s="186"/>
      <c r="AB240" s="186"/>
    </row>
    <row r="241" spans="12:28">
      <c r="L241" s="185"/>
      <c r="M241" s="185"/>
      <c r="N241" s="185"/>
      <c r="O241" s="185"/>
      <c r="P241" s="185"/>
      <c r="Q241" s="185"/>
      <c r="R241" s="185"/>
      <c r="S241" s="185"/>
      <c r="T241" s="185"/>
      <c r="U241" s="185"/>
      <c r="V241" s="185"/>
      <c r="W241" s="185"/>
      <c r="X241" s="185"/>
      <c r="Y241" s="185"/>
      <c r="Z241" s="185"/>
      <c r="AA241" s="185"/>
      <c r="AB241" s="185"/>
    </row>
  </sheetData>
  <mergeCells count="6">
    <mergeCell ref="E4:Q4"/>
    <mergeCell ref="AG4:AG5"/>
    <mergeCell ref="R4:V4"/>
    <mergeCell ref="W4:X4"/>
    <mergeCell ref="Y4:AC4"/>
    <mergeCell ref="AD4:AF4"/>
  </mergeCells>
  <phoneticPr fontId="1" type="noConversion"/>
  <dataValidations count="5">
    <dataValidation allowBlank="1" showInputMessage="1" showErrorMessage="1" error="연월일을 입력" sqref="G5"/>
    <dataValidation type="list" allowBlank="1" showInputMessage="1" showErrorMessage="1" sqref="U6:U237">
      <formula1>회수유형</formula1>
    </dataValidation>
    <dataValidation type="list" allowBlank="1" showInputMessage="1" showErrorMessage="1" sqref="O6:O237">
      <formula1>회수구분</formula1>
    </dataValidation>
    <dataValidation type="list" allowBlank="1" showInputMessage="1" showErrorMessage="1" sqref="M6:M237">
      <formula1>투자유형</formula1>
    </dataValidation>
    <dataValidation type="list" allowBlank="1" showInputMessage="1" showErrorMessage="1" sqref="J6:J237">
      <formula1>투자기업_법인유형</formula1>
    </dataValidation>
  </dataValidations>
  <pageMargins left="0.7" right="0.7" top="0.75" bottom="0.75" header="0.3" footer="0.3"/>
  <extLst>
    <ext xmlns:x14="http://schemas.microsoft.com/office/spreadsheetml/2009/9/main" uri="{CCE6A557-97BC-4b89-ADB6-D9C93CAAB3DF}">
      <x14:dataValidations xmlns:xm="http://schemas.microsoft.com/office/excel/2006/main" count="5">
        <x14:dataValidation type="list" allowBlank="1" showInputMessage="1" showErrorMessage="1">
          <x14:formula1>
            <xm:f>'열제목별 목록값'!$C$55:$C$59</xm:f>
          </x14:formula1>
          <xm:sqref>Q6:Q237</xm:sqref>
        </x14:dataValidation>
        <x14:dataValidation type="list" allowBlank="1" showInputMessage="1" showErrorMessage="1">
          <x14:formula1>
            <xm:f>'열제목별 목록값'!$C$63:$C$64</xm:f>
          </x14:formula1>
          <xm:sqref>Y6:Y237 W6:W237</xm:sqref>
        </x14:dataValidation>
        <x14:dataValidation type="list" allowBlank="1" showInputMessage="1" showErrorMessage="1">
          <x14:formula1>
            <xm:f>'열제목별 목록값'!$C$24:$C$39</xm:f>
          </x14:formula1>
          <xm:sqref>H238:H1048576</xm:sqref>
        </x14:dataValidation>
        <x14:dataValidation type="list" allowBlank="1" showInputMessage="1" showErrorMessage="1">
          <x14:formula1>
            <xm:f>'열제목별 목록값'!$F$67:$F$69</xm:f>
          </x14:formula1>
          <xm:sqref>E6:E237</xm:sqref>
        </x14:dataValidation>
        <x14:dataValidation type="list" allowBlank="1" showInputMessage="1" showErrorMessage="1">
          <x14:formula1>
            <xm:f>'열제목별 목록값'!$C$11:$C$14</xm:f>
          </x14:formula1>
          <xm:sqref>H6:H237</xm:sqref>
        </x14:dataValidation>
      </x14:dataValidations>
    </ext>
  </extLst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6"/>
  </sheetPr>
  <dimension ref="E1:AH18"/>
  <sheetViews>
    <sheetView topLeftCell="E4" zoomScaleNormal="100" workbookViewId="0">
      <selection activeCell="K33" sqref="K33"/>
    </sheetView>
  </sheetViews>
  <sheetFormatPr defaultRowHeight="16.5"/>
  <cols>
    <col min="1" max="4" width="0" hidden="1" customWidth="1"/>
    <col min="5" max="5" width="8.625" customWidth="1"/>
    <col min="6" max="7" width="10.625" customWidth="1"/>
    <col min="8" max="8" width="15.625" customWidth="1"/>
    <col min="9" max="9" width="10.625" customWidth="1"/>
    <col min="10" max="12" width="8.625" customWidth="1"/>
    <col min="13" max="13" width="12.25" customWidth="1"/>
    <col min="14" max="15" width="12.625" customWidth="1"/>
    <col min="16" max="16" width="22.625" customWidth="1"/>
    <col min="17" max="18" width="8.625" customWidth="1"/>
    <col min="19" max="19" width="7.25" customWidth="1"/>
    <col min="20" max="20" width="7.75" customWidth="1"/>
    <col min="21" max="21" width="7.625" customWidth="1"/>
    <col min="22" max="23" width="8.625" customWidth="1"/>
    <col min="24" max="24" width="4.625" customWidth="1"/>
    <col min="25" max="25" width="8.125" customWidth="1"/>
    <col min="26" max="30" width="7.625" customWidth="1"/>
    <col min="31" max="31" width="8.125" customWidth="1"/>
    <col min="32" max="34" width="7.625" customWidth="1"/>
  </cols>
  <sheetData>
    <row r="1" spans="5:34" hidden="1"/>
    <row r="2" spans="5:34" hidden="1"/>
    <row r="3" spans="5:34" hidden="1"/>
    <row r="4" spans="5:34" ht="22.5" customHeight="1">
      <c r="E4" s="449" t="s">
        <v>339</v>
      </c>
      <c r="F4" s="449"/>
      <c r="G4" s="449"/>
      <c r="H4" s="449" t="s">
        <v>759</v>
      </c>
      <c r="I4" s="449"/>
      <c r="J4" s="449"/>
      <c r="K4" s="449"/>
      <c r="L4" s="449"/>
      <c r="M4" s="449"/>
      <c r="N4" s="449"/>
      <c r="O4" s="449"/>
      <c r="P4" s="449"/>
      <c r="Q4" s="449" t="s">
        <v>760</v>
      </c>
      <c r="R4" s="424" t="s">
        <v>872</v>
      </c>
      <c r="S4" s="424" t="s">
        <v>818</v>
      </c>
      <c r="T4" s="449" t="s">
        <v>340</v>
      </c>
      <c r="U4" s="449"/>
      <c r="V4" s="449" t="s">
        <v>341</v>
      </c>
      <c r="W4" s="424" t="s">
        <v>342</v>
      </c>
      <c r="X4" s="449" t="s">
        <v>343</v>
      </c>
      <c r="Y4" s="449"/>
      <c r="Z4" s="449"/>
      <c r="AA4" s="449"/>
      <c r="AB4" s="449"/>
      <c r="AC4" s="449"/>
      <c r="AD4" s="449"/>
      <c r="AE4" s="449"/>
      <c r="AF4" s="456" t="s">
        <v>344</v>
      </c>
      <c r="AG4" s="456"/>
      <c r="AH4" s="456"/>
    </row>
    <row r="5" spans="5:34" ht="54">
      <c r="E5" s="124" t="s">
        <v>345</v>
      </c>
      <c r="F5" s="49" t="s">
        <v>346</v>
      </c>
      <c r="G5" s="42" t="s">
        <v>347</v>
      </c>
      <c r="H5" s="154" t="s">
        <v>761</v>
      </c>
      <c r="I5" s="154" t="s">
        <v>762</v>
      </c>
      <c r="J5" s="154" t="s">
        <v>763</v>
      </c>
      <c r="K5" s="175" t="s">
        <v>764</v>
      </c>
      <c r="L5" s="154" t="s">
        <v>765</v>
      </c>
      <c r="M5" s="175" t="s">
        <v>766</v>
      </c>
      <c r="N5" s="167" t="s">
        <v>767</v>
      </c>
      <c r="O5" s="167" t="s">
        <v>768</v>
      </c>
      <c r="P5" s="167" t="s">
        <v>769</v>
      </c>
      <c r="Q5" s="449"/>
      <c r="R5" s="425"/>
      <c r="S5" s="425"/>
      <c r="T5" s="124" t="s">
        <v>348</v>
      </c>
      <c r="U5" s="124" t="s">
        <v>349</v>
      </c>
      <c r="V5" s="449"/>
      <c r="W5" s="425"/>
      <c r="X5" s="124" t="s">
        <v>350</v>
      </c>
      <c r="Y5" s="124" t="s">
        <v>351</v>
      </c>
      <c r="Z5" s="124" t="s">
        <v>352</v>
      </c>
      <c r="AA5" s="124" t="s">
        <v>353</v>
      </c>
      <c r="AB5" s="124" t="s">
        <v>354</v>
      </c>
      <c r="AC5" s="124" t="s">
        <v>355</v>
      </c>
      <c r="AD5" s="124" t="s">
        <v>356</v>
      </c>
      <c r="AE5" s="124" t="s">
        <v>357</v>
      </c>
      <c r="AF5" s="124" t="s">
        <v>358</v>
      </c>
      <c r="AG5" s="124" t="s">
        <v>359</v>
      </c>
      <c r="AH5" s="124" t="s">
        <v>360</v>
      </c>
    </row>
    <row r="6" spans="5:34" hidden="1">
      <c r="E6" s="32"/>
      <c r="F6" s="50"/>
      <c r="G6" s="31"/>
      <c r="H6" s="161"/>
      <c r="I6" s="161"/>
      <c r="J6" s="161"/>
      <c r="K6" s="161"/>
      <c r="L6" s="161"/>
      <c r="M6" s="161"/>
      <c r="N6" s="162"/>
      <c r="O6" s="162"/>
      <c r="P6" s="161"/>
      <c r="Q6" s="97"/>
      <c r="R6" s="97"/>
      <c r="S6" s="97"/>
      <c r="T6" s="31"/>
      <c r="U6" s="33"/>
      <c r="V6" s="32"/>
      <c r="W6" s="32"/>
      <c r="X6" s="33"/>
      <c r="Y6" s="33"/>
      <c r="Z6" s="33"/>
      <c r="AA6" s="33"/>
      <c r="AB6" s="33"/>
      <c r="AC6" s="33"/>
      <c r="AD6" s="33"/>
      <c r="AE6" s="33"/>
      <c r="AF6" s="33"/>
      <c r="AG6" s="33"/>
      <c r="AH6" s="33"/>
    </row>
    <row r="7" spans="5:34" hidden="1">
      <c r="E7" s="32"/>
      <c r="F7" s="50"/>
      <c r="G7" s="31"/>
      <c r="H7" s="161"/>
      <c r="I7" s="161"/>
      <c r="J7" s="161"/>
      <c r="K7" s="161"/>
      <c r="L7" s="161"/>
      <c r="M7" s="161"/>
      <c r="N7" s="162"/>
      <c r="O7" s="162"/>
      <c r="P7" s="161"/>
      <c r="Q7" s="97"/>
      <c r="R7" s="97"/>
      <c r="S7" s="97"/>
      <c r="T7" s="31"/>
      <c r="U7" s="33"/>
      <c r="V7" s="32"/>
      <c r="W7" s="32"/>
      <c r="X7" s="33"/>
      <c r="Y7" s="33"/>
      <c r="Z7" s="33"/>
      <c r="AA7" s="33"/>
      <c r="AB7" s="33"/>
      <c r="AC7" s="33"/>
      <c r="AD7" s="33"/>
      <c r="AE7" s="33"/>
      <c r="AF7" s="33"/>
      <c r="AG7" s="33"/>
      <c r="AH7" s="33"/>
    </row>
    <row r="8" spans="5:34" hidden="1">
      <c r="E8" s="32"/>
      <c r="F8" s="50"/>
      <c r="G8" s="31"/>
      <c r="H8" s="161"/>
      <c r="I8" s="161"/>
      <c r="J8" s="161"/>
      <c r="K8" s="161"/>
      <c r="L8" s="161"/>
      <c r="M8" s="161"/>
      <c r="N8" s="162"/>
      <c r="O8" s="162"/>
      <c r="P8" s="161"/>
      <c r="Q8" s="97"/>
      <c r="R8" s="97"/>
      <c r="S8" s="97"/>
      <c r="T8" s="31"/>
      <c r="U8" s="33"/>
      <c r="V8" s="32"/>
      <c r="W8" s="32"/>
      <c r="X8" s="33"/>
      <c r="Y8" s="33"/>
      <c r="Z8" s="33"/>
      <c r="AA8" s="33"/>
      <c r="AB8" s="33"/>
      <c r="AC8" s="33"/>
      <c r="AD8" s="33"/>
      <c r="AE8" s="33"/>
      <c r="AF8" s="33"/>
      <c r="AG8" s="33"/>
      <c r="AH8" s="33"/>
    </row>
    <row r="9" spans="5:34" hidden="1">
      <c r="E9" s="32"/>
      <c r="F9" s="50"/>
      <c r="G9" s="31"/>
      <c r="H9" s="161"/>
      <c r="I9" s="161"/>
      <c r="J9" s="161"/>
      <c r="K9" s="161"/>
      <c r="L9" s="161"/>
      <c r="M9" s="161"/>
      <c r="N9" s="162"/>
      <c r="O9" s="162"/>
      <c r="P9" s="161"/>
      <c r="Q9" s="97"/>
      <c r="R9" s="97"/>
      <c r="S9" s="97"/>
      <c r="T9" s="31"/>
      <c r="U9" s="33"/>
      <c r="V9" s="32"/>
      <c r="W9" s="32"/>
      <c r="X9" s="33"/>
      <c r="Y9" s="33"/>
      <c r="Z9" s="33"/>
      <c r="AA9" s="33"/>
      <c r="AB9" s="33"/>
      <c r="AC9" s="33"/>
      <c r="AD9" s="33"/>
      <c r="AE9" s="33"/>
      <c r="AF9" s="33"/>
      <c r="AG9" s="33"/>
      <c r="AH9" s="33"/>
    </row>
    <row r="10" spans="5:34" hidden="1">
      <c r="E10" s="32"/>
      <c r="F10" s="50"/>
      <c r="G10" s="31"/>
      <c r="H10" s="161"/>
      <c r="I10" s="161"/>
      <c r="J10" s="161"/>
      <c r="K10" s="161"/>
      <c r="L10" s="161"/>
      <c r="M10" s="161"/>
      <c r="N10" s="162"/>
      <c r="O10" s="162"/>
      <c r="P10" s="161"/>
      <c r="Q10" s="97"/>
      <c r="R10" s="97"/>
      <c r="S10" s="97"/>
      <c r="T10" s="31"/>
      <c r="U10" s="33"/>
      <c r="V10" s="32"/>
      <c r="W10" s="32"/>
      <c r="X10" s="33"/>
      <c r="Y10" s="33"/>
      <c r="Z10" s="33"/>
      <c r="AA10" s="33"/>
      <c r="AB10" s="33"/>
      <c r="AC10" s="33"/>
      <c r="AD10" s="33"/>
      <c r="AE10" s="33"/>
      <c r="AF10" s="33"/>
      <c r="AG10" s="33"/>
      <c r="AH10" s="33"/>
    </row>
    <row r="11" spans="5:34">
      <c r="E11" s="7"/>
      <c r="F11" s="45"/>
      <c r="G11" s="7"/>
      <c r="H11" s="163"/>
      <c r="I11" s="152"/>
      <c r="J11" s="152"/>
      <c r="K11" s="152"/>
      <c r="L11" s="152"/>
      <c r="M11" s="152"/>
      <c r="N11" s="152"/>
      <c r="O11" s="152"/>
      <c r="P11" s="152"/>
      <c r="Q11" s="152"/>
      <c r="R11" s="152"/>
      <c r="S11" s="152"/>
      <c r="T11" s="7"/>
      <c r="U11" s="5"/>
      <c r="V11" s="140" t="str">
        <f ca="1">IF(ISBLANK($E11), "", SUMPRODUCT((OFFSET(대표이사_참여인력_경력,0,0,ROWS(대표이사_참여인력_경력),1)=$E11)*1, OFFSET(대표이사_참여인력_경력,0,20,ROWS(대표이사_참여인력_경력),1), (OFFSET(대표이사_참여인력_경력,0,14,ROWS(대표이사_참여인력_경력),1)="YES")*1) )</f>
        <v/>
      </c>
      <c r="W11" s="140" t="str">
        <f t="shared" ref="W11:W17" ca="1" si="0">IF(ISBLANK($E11), "", SUMPRODUCT((OFFSET(대표이사_참여인력_경력,0,0,ROWS(대표이사_참여인력_경력),1)=$E11)*1, OFFSET(대표이사_참여인력_경력,0,20,ROWS(대표이사_참여인력_경력),1), (OFFSET(대표이사_참여인력_경력,0,14,ROWS(대표이사_참여인력_경력),1)="NO")*1, (OFFSET(대표이사_참여인력_경력,0,16,ROWS(대표이사_참여인력_경력),1)="YES")*1) )</f>
        <v/>
      </c>
      <c r="X11" s="133" t="str">
        <f t="shared" ref="X11:X17" ca="1" si="1">IF(ISBLANK($E11), "", SUMPRODUCT((OFFSET(대표이사_참여인력_투자현황,0,0,ROWS(대표이사_참여인력_투자현황),1)=$E11)*1, ISTEXT(OFFSET(대표이사_참여인력_투자현황,0,8,ROWS(대표이사_참여인력_투자현황),1))*1))</f>
        <v/>
      </c>
      <c r="Y11" s="133" t="str">
        <f t="shared" ref="Y11:Y17" ca="1" si="2">IF(ISBLANK($E11), "", SUMPRODUCT((OFFSET(대표이사_참여인력_투자현황,0,0,ROWS(대표이사_참여인력_투자현황),1)=$E11)*1, (OFFSET(대표이사_참여인력_투자현황,0,17,ROWS(대표이사_참여인력_투자현황),1)="회수료")*1))</f>
        <v/>
      </c>
      <c r="Z11" s="111" t="str">
        <f t="shared" ref="Z11:Z17" ca="1" si="3">IF(ISBLANK($E11), "", SUMPRODUCT((OFFSET(대표이사_참여인력_투자현황,0,0,ROWS(대표이사_참여인력_투자현황),1)=$E11)*1, OFFSET(대표이사_참여인력_투자현황,0,15,ROWS(대표이사_참여인력_투자현황),1)))</f>
        <v/>
      </c>
      <c r="AA11" s="111" t="str">
        <f t="shared" ref="AA11:AA17" ca="1" si="4">IF(ISBLANK($E11), "", SUMPRODUCT((OFFSET(대표이사_참여인력_투자현황,0,0,ROWS(대표이사_참여인력_투자현황),1)=$E11)*1, OFFSET(대표이사_참여인력_투자현황,0,20,ROWS(대표이사_참여인력_투자현황),1)))</f>
        <v/>
      </c>
      <c r="AB11" s="111" t="str">
        <f t="shared" ref="AB11:AB17" ca="1" si="5">IF(ISBLANK($E11), "", SUMPRODUCT((OFFSET(대표이사_참여인력_투자현황,0,0,ROWS(대표이사_참여인력_투자현황),1)=$E11)*1, OFFSET(대표이사_참여인력_투자현황,0,27,ROWS(대표이사_참여인력_투자현황),1)))</f>
        <v/>
      </c>
      <c r="AC11" s="111" t="str">
        <f t="shared" ref="AC11:AC17" ca="1" si="6">IF(ISBLANK($E11), "", SUMPRODUCT((OFFSET(대표이사_참여인력_투자현황,0,0,ROWS(대표이사_참여인력_투자현황),1)=$E11)*1, OFFSET(대표이사_참여인력_투자현황,0,28,ROWS(대표이사_참여인력_투자현황),1)))</f>
        <v/>
      </c>
      <c r="AD11" s="18" t="str">
        <f ca="1">IFERROR(IF(ISBLANK($E11), "", SUMPRODUCT((OFFSET(대표이사_참여인력_투자현황,0,0,ROWS(대표이사_참여인력_투자현황),1)=$E11)*1, OFFSET(대표이사_참여인력_투자현황,0,15,ROWS(대표이사_참여인력_투자현황),1), OFFSET(대표이사_참여인력_투자현황,0,18,ROWS(대표이사_참여인력_투자현황),1))/Z11),0)</f>
        <v/>
      </c>
      <c r="AE11" s="18" t="str">
        <f t="shared" ref="AE11:AE17" ca="1" si="7">IFERROR(IF(ISBLANK($E11), "",IF(SUMPRODUCT( (OFFSET(대표이사_참여인력_투자현황,0,0,ROWS(대표이사_참여인력_투자현황),1)=$E11)*1, OFFSET(대표이사_참여인력_투자현황,0,15,ROWS(대표이사_참여인력_투자현황),1), (OFFSET(대표이사_참여인력_투자현황,0,17,ROWS(대표이사_참여인력_투자현황),1)="회수료")*1 ) = 0,    0,    SUMPRODUCT( (OFFSET(대표이사_참여인력_투자현황,0,0,ROWS(대표이사_참여인력_투자현황),1)=$E11)*1, OFFSET(대표이사_참여인력_투자현황,0,15,ROWS(대표이사_참여인력_투자현황),1), (OFFSET(대표이사_참여인력_투자현황,0,17,ROWS(대표이사_참여인력_투자현황),1)="회수료")*1, OFFSET(대표이사_참여인력_투자현황,0,18,ROWS(대표이사_참여인력_투자현황),1) ) / SUMPRODUCT( (OFFSET(대표이사_참여인력_투자현황,0,0,ROWS(대표이사_참여인력_투자현황),1)=$E11)*1, OFFSET(대표이사_참여인력_투자현황,0,15,ROWS(대표이사_참여인력_투자현황),1), (OFFSET(대표이사_참여인력_투자현황,0,17,ROWS(대표이사_참여인력_투자현황),1)="회수료")*1 )     )),0)</f>
        <v/>
      </c>
      <c r="AF11" s="134" t="str">
        <f t="shared" ref="AF11:AF17" ca="1" si="8">IF(ISBLANK($E11), "", SUMPRODUCT( (OFFSET(제안사_투자현황,0,24,ROWS(제안사_투자현황),1)=$E11)*1, (OFFSET(제안사_투자현황,0,10,ROWS(제안사_투자현황),1)&lt;&gt;"회수료")*1 ) )</f>
        <v/>
      </c>
      <c r="AG11" s="105" t="str">
        <f t="shared" ref="AG11:AG17" ca="1" si="9">IF(ISBLANK($E11), "",  SUMPRODUCT( (OFFSET(제안사_투자현황,0,24,ROWS(제안사_투자현황),1)=$E11)*1, (OFFSET(제안사_투자현황,0,10,ROWS(제안사_투자현황),1)&lt;&gt;"회수료")*1, OFFSET(제안사_투자현황,0,21,ROWS(제안사_투자현황),1) ) )</f>
        <v/>
      </c>
      <c r="AH11" s="105" t="str">
        <f t="shared" ref="AH11:AH17" ca="1" si="10">IF(ISBLANK($E11), "",  SUMPRODUCT( (OFFSET(제안사_투자현황,0,24,ROWS(제안사_투자현황),1)=$E11)*1, (OFFSET(제안사_투자현황,0,10,ROWS(제안사_투자현황),1)&lt;&gt;"회수료")*1, OFFSET(제안사_투자현황,0,22,ROWS(제안사_투자현황),1) ) )</f>
        <v/>
      </c>
    </row>
    <row r="12" spans="5:34">
      <c r="E12" s="7"/>
      <c r="F12" s="45"/>
      <c r="G12" s="7"/>
      <c r="H12" s="163"/>
      <c r="I12" s="152"/>
      <c r="J12" s="7"/>
      <c r="K12" s="7"/>
      <c r="L12" s="152"/>
      <c r="M12" s="7"/>
      <c r="N12" s="7"/>
      <c r="O12" s="7"/>
      <c r="P12" s="7"/>
      <c r="Q12" s="7"/>
      <c r="R12" s="152"/>
      <c r="S12" s="7"/>
      <c r="T12" s="7"/>
      <c r="U12" s="5"/>
      <c r="V12" s="140" t="str">
        <f t="shared" ref="V12:V17" ca="1" si="11">IF(ISBLANK($E12), "", SUMPRODUCT((OFFSET(대표이사_참여인력_경력,0,0,ROWS(대표이사_참여인력_경력),1)=$E12)*1, OFFSET(대표이사_참여인력_경력,0,20,ROWS(대표이사_참여인력_경력),1), (OFFSET(대표이사_참여인력_경력,0,14,ROWS(대표이사_참여인력_경력),1)="YES")*1) )</f>
        <v/>
      </c>
      <c r="W12" s="140" t="str">
        <f t="shared" ca="1" si="0"/>
        <v/>
      </c>
      <c r="X12" s="133" t="str">
        <f t="shared" ca="1" si="1"/>
        <v/>
      </c>
      <c r="Y12" s="133" t="str">
        <f t="shared" ca="1" si="2"/>
        <v/>
      </c>
      <c r="Z12" s="111" t="str">
        <f t="shared" ca="1" si="3"/>
        <v/>
      </c>
      <c r="AA12" s="111" t="str">
        <f t="shared" ca="1" si="4"/>
        <v/>
      </c>
      <c r="AB12" s="111" t="str">
        <f t="shared" ca="1" si="5"/>
        <v/>
      </c>
      <c r="AC12" s="111" t="str">
        <f t="shared" ca="1" si="6"/>
        <v/>
      </c>
      <c r="AD12" s="18" t="str">
        <f t="shared" ref="AD12:AD14" ca="1" si="12">IFERROR(IF(ISBLANK($E12), "", SUMPRODUCT((OFFSET(대표이사_참여인력_투자현황,0,0,ROWS(대표이사_참여인력_투자현황),1)=$E12)*1, OFFSET(대표이사_참여인력_투자현황,0,15,ROWS(대표이사_참여인력_투자현황),1), OFFSET(대표이사_참여인력_투자현황,0,18,ROWS(대표이사_참여인력_투자현황),1))/Z12),0)</f>
        <v/>
      </c>
      <c r="AE12" s="18" t="str">
        <f t="shared" ca="1" si="7"/>
        <v/>
      </c>
      <c r="AF12" s="134" t="str">
        <f t="shared" ca="1" si="8"/>
        <v/>
      </c>
      <c r="AG12" s="105" t="str">
        <f t="shared" ca="1" si="9"/>
        <v/>
      </c>
      <c r="AH12" s="105" t="str">
        <f t="shared" ca="1" si="10"/>
        <v/>
      </c>
    </row>
    <row r="13" spans="5:34">
      <c r="E13" s="7"/>
      <c r="F13" s="45"/>
      <c r="G13" s="7"/>
      <c r="H13" s="163"/>
      <c r="I13" s="152"/>
      <c r="J13" s="7"/>
      <c r="K13" s="7"/>
      <c r="L13" s="152"/>
      <c r="M13" s="7"/>
      <c r="N13" s="7"/>
      <c r="O13" s="7"/>
      <c r="P13" s="7"/>
      <c r="Q13" s="7"/>
      <c r="R13" s="152"/>
      <c r="S13" s="7"/>
      <c r="T13" s="7"/>
      <c r="U13" s="5"/>
      <c r="V13" s="140" t="str">
        <f t="shared" ca="1" si="11"/>
        <v/>
      </c>
      <c r="W13" s="140" t="str">
        <f t="shared" ca="1" si="0"/>
        <v/>
      </c>
      <c r="X13" s="133" t="str">
        <f t="shared" ca="1" si="1"/>
        <v/>
      </c>
      <c r="Y13" s="133" t="str">
        <f t="shared" ca="1" si="2"/>
        <v/>
      </c>
      <c r="Z13" s="111" t="str">
        <f t="shared" ca="1" si="3"/>
        <v/>
      </c>
      <c r="AA13" s="111" t="str">
        <f t="shared" ca="1" si="4"/>
        <v/>
      </c>
      <c r="AB13" s="111" t="str">
        <f t="shared" ca="1" si="5"/>
        <v/>
      </c>
      <c r="AC13" s="111" t="str">
        <f t="shared" ca="1" si="6"/>
        <v/>
      </c>
      <c r="AD13" s="18" t="str">
        <f t="shared" ca="1" si="12"/>
        <v/>
      </c>
      <c r="AE13" s="18" t="str">
        <f t="shared" ca="1" si="7"/>
        <v/>
      </c>
      <c r="AF13" s="134" t="str">
        <f t="shared" ca="1" si="8"/>
        <v/>
      </c>
      <c r="AG13" s="105" t="str">
        <f t="shared" ca="1" si="9"/>
        <v/>
      </c>
      <c r="AH13" s="105" t="str">
        <f t="shared" ca="1" si="10"/>
        <v/>
      </c>
    </row>
    <row r="14" spans="5:34">
      <c r="E14" s="7"/>
      <c r="F14" s="45"/>
      <c r="G14" s="7"/>
      <c r="H14" s="163"/>
      <c r="I14" s="7"/>
      <c r="J14" s="7"/>
      <c r="K14" s="7"/>
      <c r="L14" s="152"/>
      <c r="M14" s="7"/>
      <c r="N14" s="7"/>
      <c r="O14" s="7"/>
      <c r="P14" s="7"/>
      <c r="Q14" s="7"/>
      <c r="R14" s="152"/>
      <c r="S14" s="7"/>
      <c r="T14" s="7"/>
      <c r="U14" s="5"/>
      <c r="V14" s="140" t="str">
        <f t="shared" ca="1" si="11"/>
        <v/>
      </c>
      <c r="W14" s="140" t="str">
        <f t="shared" ca="1" si="0"/>
        <v/>
      </c>
      <c r="X14" s="133" t="str">
        <f t="shared" ca="1" si="1"/>
        <v/>
      </c>
      <c r="Y14" s="133" t="str">
        <f t="shared" ca="1" si="2"/>
        <v/>
      </c>
      <c r="Z14" s="111" t="str">
        <f t="shared" ca="1" si="3"/>
        <v/>
      </c>
      <c r="AA14" s="111" t="str">
        <f t="shared" ca="1" si="4"/>
        <v/>
      </c>
      <c r="AB14" s="111" t="str">
        <f t="shared" ca="1" si="5"/>
        <v/>
      </c>
      <c r="AC14" s="111" t="str">
        <f t="shared" ca="1" si="6"/>
        <v/>
      </c>
      <c r="AD14" s="18" t="str">
        <f t="shared" ca="1" si="12"/>
        <v/>
      </c>
      <c r="AE14" s="18" t="str">
        <f t="shared" ca="1" si="7"/>
        <v/>
      </c>
      <c r="AF14" s="134" t="str">
        <f t="shared" ca="1" si="8"/>
        <v/>
      </c>
      <c r="AG14" s="105" t="str">
        <f t="shared" ca="1" si="9"/>
        <v/>
      </c>
      <c r="AH14" s="105" t="str">
        <f t="shared" ca="1" si="10"/>
        <v/>
      </c>
    </row>
    <row r="15" spans="5:34">
      <c r="E15" s="7"/>
      <c r="F15" s="45"/>
      <c r="G15" s="7"/>
      <c r="H15" s="163"/>
      <c r="I15" s="7"/>
      <c r="J15" s="152"/>
      <c r="K15" s="152"/>
      <c r="L15" s="152"/>
      <c r="M15" s="152"/>
      <c r="N15" s="152"/>
      <c r="O15" s="152"/>
      <c r="P15" s="152"/>
      <c r="Q15" s="7"/>
      <c r="R15" s="152"/>
      <c r="S15" s="7"/>
      <c r="T15" s="7"/>
      <c r="U15" s="5"/>
      <c r="V15" s="140" t="str">
        <f t="shared" ca="1" si="11"/>
        <v/>
      </c>
      <c r="W15" s="140" t="str">
        <f t="shared" ca="1" si="0"/>
        <v/>
      </c>
      <c r="X15" s="133" t="str">
        <f t="shared" ca="1" si="1"/>
        <v/>
      </c>
      <c r="Y15" s="133" t="str">
        <f t="shared" ca="1" si="2"/>
        <v/>
      </c>
      <c r="Z15" s="111" t="str">
        <f t="shared" ca="1" si="3"/>
        <v/>
      </c>
      <c r="AA15" s="111" t="str">
        <f t="shared" ca="1" si="4"/>
        <v/>
      </c>
      <c r="AB15" s="111" t="str">
        <f t="shared" ca="1" si="5"/>
        <v/>
      </c>
      <c r="AC15" s="111" t="str">
        <f t="shared" ca="1" si="6"/>
        <v/>
      </c>
      <c r="AD15" s="18" t="str">
        <f t="shared" ref="AD15:AD17" ca="1" si="13">IFERROR(IF(ISBLANK($E15), "", SUMPRODUCT((OFFSET(대표이사_참여인력_투자현황,0,0,ROWS(대표이사_참여인력_투자현황),1)=$E15)*1, OFFSET(대표이사_참여인력_투자현황,0,15,ROWS(대표이사_참여인력_투자현황),1), OFFSET(대표이사_참여인력_투자현황,0,18,ROWS(대표이사_참여인력_투자현황),1))/Z15),0)</f>
        <v/>
      </c>
      <c r="AE15" s="18" t="str">
        <f t="shared" ca="1" si="7"/>
        <v/>
      </c>
      <c r="AF15" s="134" t="str">
        <f t="shared" ca="1" si="8"/>
        <v/>
      </c>
      <c r="AG15" s="105" t="str">
        <f t="shared" ca="1" si="9"/>
        <v/>
      </c>
      <c r="AH15" s="105" t="str">
        <f t="shared" ca="1" si="10"/>
        <v/>
      </c>
    </row>
    <row r="16" spans="5:34">
      <c r="E16" s="7"/>
      <c r="F16" s="45"/>
      <c r="G16" s="7"/>
      <c r="H16" s="163"/>
      <c r="I16" s="7"/>
      <c r="J16" s="7"/>
      <c r="K16" s="7"/>
      <c r="L16" s="152"/>
      <c r="M16" s="7"/>
      <c r="N16" s="7"/>
      <c r="O16" s="7"/>
      <c r="P16" s="7"/>
      <c r="Q16" s="7"/>
      <c r="R16" s="152"/>
      <c r="S16" s="7"/>
      <c r="T16" s="7"/>
      <c r="U16" s="5"/>
      <c r="V16" s="140" t="str">
        <f t="shared" ca="1" si="11"/>
        <v/>
      </c>
      <c r="W16" s="140" t="str">
        <f t="shared" ca="1" si="0"/>
        <v/>
      </c>
      <c r="X16" s="133" t="str">
        <f t="shared" ca="1" si="1"/>
        <v/>
      </c>
      <c r="Y16" s="133" t="str">
        <f t="shared" ca="1" si="2"/>
        <v/>
      </c>
      <c r="Z16" s="111" t="str">
        <f t="shared" ca="1" si="3"/>
        <v/>
      </c>
      <c r="AA16" s="111" t="str">
        <f t="shared" ca="1" si="4"/>
        <v/>
      </c>
      <c r="AB16" s="111" t="str">
        <f t="shared" ca="1" si="5"/>
        <v/>
      </c>
      <c r="AC16" s="111" t="str">
        <f t="shared" ca="1" si="6"/>
        <v/>
      </c>
      <c r="AD16" s="18" t="str">
        <f t="shared" ca="1" si="13"/>
        <v/>
      </c>
      <c r="AE16" s="18" t="str">
        <f t="shared" ca="1" si="7"/>
        <v/>
      </c>
      <c r="AF16" s="134" t="str">
        <f t="shared" ca="1" si="8"/>
        <v/>
      </c>
      <c r="AG16" s="105" t="str">
        <f t="shared" ca="1" si="9"/>
        <v/>
      </c>
      <c r="AH16" s="105" t="str">
        <f t="shared" ca="1" si="10"/>
        <v/>
      </c>
    </row>
    <row r="17" spans="5:34">
      <c r="E17" s="7"/>
      <c r="F17" s="45"/>
      <c r="G17" s="7"/>
      <c r="H17" s="163"/>
      <c r="I17" s="7"/>
      <c r="J17" s="7"/>
      <c r="K17" s="7"/>
      <c r="L17" s="152"/>
      <c r="M17" s="7"/>
      <c r="N17" s="7"/>
      <c r="O17" s="7"/>
      <c r="P17" s="7"/>
      <c r="Q17" s="7"/>
      <c r="R17" s="152"/>
      <c r="S17" s="7"/>
      <c r="T17" s="7"/>
      <c r="U17" s="5"/>
      <c r="V17" s="140" t="str">
        <f t="shared" ca="1" si="11"/>
        <v/>
      </c>
      <c r="W17" s="140" t="str">
        <f t="shared" ca="1" si="0"/>
        <v/>
      </c>
      <c r="X17" s="133" t="str">
        <f t="shared" ca="1" si="1"/>
        <v/>
      </c>
      <c r="Y17" s="133" t="str">
        <f t="shared" ca="1" si="2"/>
        <v/>
      </c>
      <c r="Z17" s="111" t="str">
        <f t="shared" ca="1" si="3"/>
        <v/>
      </c>
      <c r="AA17" s="111" t="str">
        <f t="shared" ca="1" si="4"/>
        <v/>
      </c>
      <c r="AB17" s="111" t="str">
        <f t="shared" ca="1" si="5"/>
        <v/>
      </c>
      <c r="AC17" s="111" t="str">
        <f t="shared" ca="1" si="6"/>
        <v/>
      </c>
      <c r="AD17" s="18" t="str">
        <f t="shared" ca="1" si="13"/>
        <v/>
      </c>
      <c r="AE17" s="18" t="str">
        <f t="shared" ca="1" si="7"/>
        <v/>
      </c>
      <c r="AF17" s="134" t="str">
        <f t="shared" ca="1" si="8"/>
        <v/>
      </c>
      <c r="AG17" s="105" t="str">
        <f t="shared" ca="1" si="9"/>
        <v/>
      </c>
      <c r="AH17" s="105" t="str">
        <f t="shared" ca="1" si="10"/>
        <v/>
      </c>
    </row>
    <row r="18" spans="5:34">
      <c r="V18" s="142"/>
      <c r="W18" s="142"/>
      <c r="X18" s="142"/>
      <c r="Y18" s="142"/>
      <c r="Z18" s="142"/>
      <c r="AA18" s="142"/>
      <c r="AB18" s="142"/>
      <c r="AC18" s="142"/>
      <c r="AD18" s="142"/>
      <c r="AE18" s="142"/>
      <c r="AF18" s="142"/>
      <c r="AG18" s="142"/>
      <c r="AH18" s="142"/>
    </row>
  </sheetData>
  <mergeCells count="10">
    <mergeCell ref="V4:V5"/>
    <mergeCell ref="X4:AE4"/>
    <mergeCell ref="AF4:AH4"/>
    <mergeCell ref="E4:G4"/>
    <mergeCell ref="H4:P4"/>
    <mergeCell ref="Q4:Q5"/>
    <mergeCell ref="T4:U4"/>
    <mergeCell ref="W4:W5"/>
    <mergeCell ref="S4:S5"/>
    <mergeCell ref="R4:R5"/>
  </mergeCells>
  <phoneticPr fontId="1" type="noConversion"/>
  <dataValidations count="2">
    <dataValidation type="list" allowBlank="1" showInputMessage="1" showErrorMessage="1" sqref="Q11:Q17">
      <formula1>참여인력구분</formula1>
    </dataValidation>
    <dataValidation type="decimal" allowBlank="1" showInputMessage="1" showErrorMessage="1" sqref="K11:K17">
      <formula1>0</formula1>
      <formula2>100</formula2>
    </dataValidation>
  </dataValidations>
  <pageMargins left="0.7" right="0.7" top="0.75" bottom="0.75" header="0.3" footer="0.3"/>
  <extLst>
    <ext xmlns:x14="http://schemas.microsoft.com/office/spreadsheetml/2009/9/main" uri="{CCE6A557-97BC-4b89-ADB6-D9C93CAAB3DF}">
      <x14:dataValidations xmlns:xm="http://schemas.microsoft.com/office/excel/2006/main" count="2">
        <x14:dataValidation type="list" allowBlank="1" showInputMessage="1" showErrorMessage="1">
          <x14:formula1>
            <xm:f>'열제목별 목록값'!$C$63:$C$64</xm:f>
          </x14:formula1>
          <xm:sqref>L11:L17 R11:S17</xm:sqref>
        </x14:dataValidation>
        <x14:dataValidation type="list" allowBlank="1" showInputMessage="1" showErrorMessage="1" error="목록에서 선택">
          <x14:formula1>
            <xm:f>'열제목별 목록값'!$C$63:$C$64</xm:f>
          </x14:formula1>
          <xm:sqref>T11:T17</xm:sqref>
        </x14:dataValidation>
      </x14:dataValidations>
    </ext>
  </extLst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6"/>
  </sheetPr>
  <dimension ref="A1:BA146"/>
  <sheetViews>
    <sheetView topLeftCell="Y4" zoomScale="75" zoomScaleNormal="75" workbookViewId="0">
      <selection activeCell="AT35" sqref="AT35"/>
    </sheetView>
  </sheetViews>
  <sheetFormatPr defaultColWidth="9" defaultRowHeight="13.5"/>
  <cols>
    <col min="1" max="4" width="9" style="1" hidden="1" customWidth="1"/>
    <col min="5" max="5" width="6.625" style="1" customWidth="1"/>
    <col min="6" max="6" width="10.625" style="1" customWidth="1"/>
    <col min="7" max="7" width="14.25" style="1" customWidth="1"/>
    <col min="8" max="8" width="5.75" style="1" customWidth="1"/>
    <col min="9" max="9" width="14.25" style="1" customWidth="1"/>
    <col min="10" max="10" width="11.625" style="1" customWidth="1"/>
    <col min="11" max="11" width="11.75" style="1" customWidth="1"/>
    <col min="12" max="12" width="9.625" style="1" customWidth="1"/>
    <col min="13" max="13" width="10.625" style="1" customWidth="1"/>
    <col min="14" max="14" width="11" style="1" customWidth="1"/>
    <col min="15" max="15" width="12.625" style="1" customWidth="1"/>
    <col min="16" max="16" width="15.25" style="1" customWidth="1"/>
    <col min="17" max="17" width="22.75" style="1" customWidth="1"/>
    <col min="18" max="18" width="10.625" style="1" customWidth="1"/>
    <col min="19" max="19" width="8.625" style="1" customWidth="1"/>
    <col min="20" max="21" width="7.625" style="1" customWidth="1"/>
    <col min="22" max="22" width="7.125" style="1" customWidth="1"/>
    <col min="23" max="23" width="7.625" style="1" customWidth="1"/>
    <col min="24" max="24" width="10.625" style="1" customWidth="1"/>
    <col min="25" max="26" width="7.625" style="1" customWidth="1"/>
    <col min="27" max="27" width="8.625" style="1" customWidth="1"/>
    <col min="28" max="28" width="8" style="1" customWidth="1"/>
    <col min="29" max="29" width="6.5" style="1" customWidth="1"/>
    <col min="30" max="30" width="6.625" style="1" customWidth="1"/>
    <col min="31" max="31" width="4.625" style="1" customWidth="1"/>
    <col min="32" max="33" width="7.625" style="1" customWidth="1"/>
    <col min="34" max="34" width="18.625" style="1" customWidth="1"/>
    <col min="35" max="36" width="10.625" style="1" customWidth="1"/>
    <col min="37" max="37" width="9.25" style="1" customWidth="1"/>
    <col min="38" max="39" width="5.75" style="1" customWidth="1"/>
    <col min="40" max="42" width="6.625" style="1" customWidth="1"/>
    <col min="43" max="43" width="28.125" style="1" customWidth="1"/>
    <col min="44" max="44" width="19.25" style="1" customWidth="1"/>
    <col min="45" max="46" width="16.125" style="1" customWidth="1"/>
    <col min="47" max="48" width="11.5" style="1" bestFit="1" customWidth="1"/>
    <col min="49" max="49" width="6.25" style="1" customWidth="1"/>
    <col min="50" max="50" width="10.625" style="1" customWidth="1"/>
    <col min="51" max="51" width="14.125" style="1" bestFit="1" customWidth="1"/>
    <col min="52" max="52" width="9.625" style="1" customWidth="1"/>
    <col min="53" max="53" width="12.125" style="1" customWidth="1"/>
    <col min="54" max="16384" width="9" style="1"/>
  </cols>
  <sheetData>
    <row r="1" spans="1:53" ht="14.25" hidden="1" thickBot="1">
      <c r="AR1" s="200"/>
      <c r="AS1" s="200"/>
      <c r="AT1" s="200"/>
      <c r="AU1" s="200"/>
      <c r="AV1" s="200"/>
      <c r="AW1" s="200"/>
    </row>
    <row r="2" spans="1:53" ht="9.75" hidden="1" customHeight="1">
      <c r="AR2" s="200"/>
      <c r="AS2" s="200"/>
      <c r="AT2" s="200"/>
      <c r="AU2" s="200"/>
      <c r="AV2" s="200"/>
      <c r="AW2" s="200"/>
    </row>
    <row r="3" spans="1:53" ht="21.75" hidden="1" customHeight="1" thickBot="1">
      <c r="AR3" s="200"/>
      <c r="AS3" s="200"/>
      <c r="AT3" s="200"/>
      <c r="AU3" s="200"/>
      <c r="AV3" s="200"/>
      <c r="AW3" s="200"/>
    </row>
    <row r="4" spans="1:53" ht="48.75" customHeight="1">
      <c r="E4" s="456" t="s">
        <v>339</v>
      </c>
      <c r="F4" s="456"/>
      <c r="G4" s="456" t="s">
        <v>362</v>
      </c>
      <c r="H4" s="456"/>
      <c r="I4" s="456" t="s">
        <v>776</v>
      </c>
      <c r="J4" s="456"/>
      <c r="K4" s="456"/>
      <c r="L4" s="456"/>
      <c r="M4" s="449" t="s">
        <v>363</v>
      </c>
      <c r="N4" s="449"/>
      <c r="O4" s="449"/>
      <c r="P4" s="449"/>
      <c r="Q4" s="449"/>
      <c r="R4" s="449"/>
      <c r="S4" s="449"/>
      <c r="T4" s="449"/>
      <c r="U4" s="449"/>
      <c r="V4" s="449"/>
      <c r="W4" s="449"/>
      <c r="X4" s="450" t="s">
        <v>247</v>
      </c>
      <c r="Y4" s="451"/>
      <c r="Z4" s="451"/>
      <c r="AA4" s="451"/>
      <c r="AB4" s="452"/>
      <c r="AC4" s="426" t="s">
        <v>248</v>
      </c>
      <c r="AD4" s="428"/>
      <c r="AE4" s="456" t="s">
        <v>249</v>
      </c>
      <c r="AF4" s="456"/>
      <c r="AG4" s="456"/>
      <c r="AH4" s="456"/>
      <c r="AI4" s="440" t="s">
        <v>364</v>
      </c>
      <c r="AJ4" s="440"/>
      <c r="AK4" s="457" t="s">
        <v>117</v>
      </c>
      <c r="AL4" s="440" t="s">
        <v>365</v>
      </c>
      <c r="AM4" s="440"/>
      <c r="AN4" s="440"/>
      <c r="AO4" s="440"/>
      <c r="AP4" s="440"/>
      <c r="AQ4" s="441"/>
      <c r="AR4" s="461" t="s">
        <v>366</v>
      </c>
      <c r="AS4" s="462"/>
      <c r="AT4" s="462"/>
      <c r="AU4" s="462"/>
      <c r="AV4" s="462"/>
      <c r="AW4" s="463"/>
      <c r="AX4" s="459" t="s">
        <v>250</v>
      </c>
      <c r="AY4" s="456" t="s">
        <v>367</v>
      </c>
      <c r="AZ4" s="456"/>
      <c r="BA4" s="456"/>
    </row>
    <row r="5" spans="1:53" ht="42.75" customHeight="1">
      <c r="E5" s="124" t="s">
        <v>345</v>
      </c>
      <c r="F5" s="49" t="s">
        <v>213</v>
      </c>
      <c r="G5" s="118" t="s">
        <v>368</v>
      </c>
      <c r="H5" s="118" t="s">
        <v>369</v>
      </c>
      <c r="I5" s="195" t="s">
        <v>775</v>
      </c>
      <c r="J5" s="195" t="s">
        <v>307</v>
      </c>
      <c r="K5" s="195" t="s">
        <v>308</v>
      </c>
      <c r="L5" s="195" t="s">
        <v>369</v>
      </c>
      <c r="M5" s="120" t="s">
        <v>370</v>
      </c>
      <c r="N5" s="168" t="s">
        <v>371</v>
      </c>
      <c r="O5" s="124" t="s">
        <v>372</v>
      </c>
      <c r="P5" s="194" t="s">
        <v>770</v>
      </c>
      <c r="Q5" s="208" t="s">
        <v>373</v>
      </c>
      <c r="R5" s="40" t="s">
        <v>374</v>
      </c>
      <c r="S5" s="124" t="s">
        <v>375</v>
      </c>
      <c r="T5" s="124" t="s">
        <v>376</v>
      </c>
      <c r="U5" s="208" t="s">
        <v>377</v>
      </c>
      <c r="V5" s="195" t="s">
        <v>378</v>
      </c>
      <c r="W5" s="41" t="s">
        <v>379</v>
      </c>
      <c r="X5" s="28" t="s">
        <v>380</v>
      </c>
      <c r="Y5" s="124" t="s">
        <v>353</v>
      </c>
      <c r="Z5" s="124" t="s">
        <v>381</v>
      </c>
      <c r="AA5" s="118" t="s">
        <v>382</v>
      </c>
      <c r="AB5" s="118" t="s">
        <v>383</v>
      </c>
      <c r="AC5" s="194" t="s">
        <v>384</v>
      </c>
      <c r="AD5" s="194" t="s">
        <v>385</v>
      </c>
      <c r="AE5" s="124" t="s">
        <v>386</v>
      </c>
      <c r="AF5" s="124" t="s">
        <v>381</v>
      </c>
      <c r="AG5" s="124" t="s">
        <v>387</v>
      </c>
      <c r="AH5" s="124" t="s">
        <v>388</v>
      </c>
      <c r="AI5" s="28" t="s">
        <v>389</v>
      </c>
      <c r="AJ5" s="28" t="s">
        <v>390</v>
      </c>
      <c r="AK5" s="458"/>
      <c r="AL5" s="193" t="s">
        <v>391</v>
      </c>
      <c r="AM5" s="193" t="s">
        <v>392</v>
      </c>
      <c r="AN5" s="193" t="s">
        <v>393</v>
      </c>
      <c r="AO5" s="123" t="s">
        <v>394</v>
      </c>
      <c r="AP5" s="124" t="s">
        <v>395</v>
      </c>
      <c r="AQ5" s="191" t="s">
        <v>396</v>
      </c>
      <c r="AR5" s="201" t="s">
        <v>397</v>
      </c>
      <c r="AS5" s="190" t="s">
        <v>398</v>
      </c>
      <c r="AT5" s="194" t="s">
        <v>399</v>
      </c>
      <c r="AU5" s="194" t="s">
        <v>400</v>
      </c>
      <c r="AV5" s="194" t="s">
        <v>774</v>
      </c>
      <c r="AW5" s="202" t="s">
        <v>401</v>
      </c>
      <c r="AX5" s="460"/>
      <c r="AY5" s="124" t="s">
        <v>345</v>
      </c>
      <c r="AZ5" s="124" t="s">
        <v>402</v>
      </c>
      <c r="BA5" s="124" t="s">
        <v>403</v>
      </c>
    </row>
    <row r="6" spans="1:53">
      <c r="E6" s="37"/>
      <c r="F6" s="51" t="str">
        <f t="shared" ref="F6:F36" si="0">IF(ISBLANK($E6), "", VLOOKUP($E6,대표이사_참여인력_개요,2,FALSE))</f>
        <v/>
      </c>
      <c r="G6" s="47"/>
      <c r="H6" s="91" t="str">
        <f t="shared" ref="H6:H11" ca="1" si="1">IF(ISBLANK(G6),"",SUMPRODUCT( (OFFSET(대표이사_참여인력_경력,0,0,ROWS(대표이사_참여인력_경력),1)=$E6)*1, (OFFSET(대표이사_참여인력_경력,0,3,ROWS(대표이사_참여인력_경력),1)=$G6)*1, OFFSET(대표이사_참여인력_경력,0,7,ROWS(대표이사_참여인력_경력),1) ) /COUNTIFS(OFFSET(대표이사_참여인력_경력,0,0,ROWS(대표이사_참여인력_경력),1),$E6,OFFSET(대표이사_참여인력_경력,0,3,ROWS(대표이사_참여인력_경력),1),$G6))</f>
        <v/>
      </c>
      <c r="I6" s="45"/>
      <c r="J6" s="22"/>
      <c r="K6" s="171"/>
      <c r="L6" s="91" t="str">
        <f t="shared" ref="L6:L11" ca="1" si="2">IF(ISBLANK(I6),"",SUMPRODUCT( (OFFSET(대표이사_참여인력_경력,0,0,ROWS(대표이사_참여인력_경력),1)=$E6)*1, (OFFSET(대표이사_참여인력_경력,0,3,ROWS(대표이사_참여인력_경력),1)=$G6)*1, (OFFSET(대표이사_참여인력_경력,0,8,ROWS(대표이사_참여인력_경력),1)=$I6)*1, OFFSET(대표이사_참여인력_경력,0,13,ROWS(대표이사_참여인력_경력),1) ) /COUNTIFS(OFFSET(대표이사_참여인력_경력,0,0,ROWS(대표이사_참여인력_경력),1),$E6,OFFSET(대표이사_참여인력_경력,0,3,ROWS(대표이사_참여인력_경력),1),$G6,OFFSET(대표이사_참여인력_경력,0,8,ROWS(대표이사_참여인력_경력),1),$I6 ))</f>
        <v/>
      </c>
      <c r="M6" s="196"/>
      <c r="N6" s="197"/>
      <c r="O6" s="141"/>
      <c r="P6" s="7"/>
      <c r="Q6" s="177"/>
      <c r="R6" s="22"/>
      <c r="S6" s="7"/>
      <c r="T6" s="23"/>
      <c r="U6" s="209"/>
      <c r="V6" s="45"/>
      <c r="W6" s="46"/>
      <c r="X6" s="22"/>
      <c r="Y6" s="23"/>
      <c r="Z6" s="23"/>
      <c r="AA6" s="45"/>
      <c r="AB6" s="35" t="str">
        <f t="shared" ref="AB6:AB37" si="3">IF(ISBLANK(X6),"",IF(DATEDIF(R6,제안서작성기준일,"d")/365,DATEDIF(R6,X6,"d")/365))</f>
        <v/>
      </c>
      <c r="AC6" s="48"/>
      <c r="AD6" s="117"/>
      <c r="AE6" s="37"/>
      <c r="AF6" s="23"/>
      <c r="AG6" s="23"/>
      <c r="AH6" s="5"/>
      <c r="AI6" s="22"/>
      <c r="AJ6" s="171"/>
      <c r="AK6" s="113"/>
      <c r="AL6" s="37"/>
      <c r="AM6" s="37"/>
      <c r="AN6" s="57"/>
      <c r="AO6" s="37"/>
      <c r="AP6" s="37"/>
      <c r="AQ6" s="114"/>
      <c r="AR6" s="198"/>
      <c r="AS6" s="199"/>
      <c r="AT6" s="177"/>
      <c r="AU6" s="181"/>
      <c r="AV6" s="181"/>
      <c r="AW6" s="116" t="str">
        <f t="shared" ref="AW6" si="4">IF(ISBLANK(AU6),"",DATEDIF(AU6,AV6,"d")/365)</f>
        <v/>
      </c>
      <c r="AX6" s="52"/>
      <c r="AY6" s="37"/>
      <c r="AZ6" s="47"/>
      <c r="BA6" s="39"/>
    </row>
    <row r="7" spans="1:53">
      <c r="E7" s="37"/>
      <c r="F7" s="51" t="str">
        <f t="shared" si="0"/>
        <v/>
      </c>
      <c r="G7" s="47"/>
      <c r="H7" s="91" t="str">
        <f t="shared" ca="1" si="1"/>
        <v/>
      </c>
      <c r="I7" s="45"/>
      <c r="J7" s="22"/>
      <c r="K7" s="171"/>
      <c r="L7" s="91" t="str">
        <f t="shared" ca="1" si="2"/>
        <v/>
      </c>
      <c r="M7" s="196"/>
      <c r="N7" s="197"/>
      <c r="O7" s="141"/>
      <c r="P7" s="7"/>
      <c r="Q7" s="177"/>
      <c r="R7" s="22"/>
      <c r="S7" s="7"/>
      <c r="T7" s="23"/>
      <c r="U7" s="209"/>
      <c r="V7" s="45"/>
      <c r="W7" s="46"/>
      <c r="X7" s="22"/>
      <c r="Y7" s="23"/>
      <c r="Z7" s="23"/>
      <c r="AA7" s="45"/>
      <c r="AB7" s="35" t="str">
        <f t="shared" si="3"/>
        <v/>
      </c>
      <c r="AC7" s="48"/>
      <c r="AE7" s="37"/>
      <c r="AF7" s="24"/>
      <c r="AG7" s="24"/>
      <c r="AH7" s="170"/>
      <c r="AI7" s="22"/>
      <c r="AJ7" s="171"/>
      <c r="AK7" s="113"/>
      <c r="AL7" s="37"/>
      <c r="AM7" s="37"/>
      <c r="AN7" s="57"/>
      <c r="AO7" s="37"/>
      <c r="AP7" s="37"/>
      <c r="AQ7" s="114"/>
      <c r="AR7" s="198"/>
      <c r="AS7" s="199"/>
      <c r="AT7" s="177"/>
      <c r="AU7" s="181"/>
      <c r="AV7" s="181"/>
      <c r="AW7" s="116" t="str">
        <f t="shared" ref="AW7:AW11" si="5">IF(ISBLANK(AU7),"",DATEDIF(AU7,AV7,"d")/365)</f>
        <v/>
      </c>
      <c r="AX7" s="52"/>
      <c r="AY7" s="37"/>
      <c r="AZ7" s="47"/>
      <c r="BA7" s="39"/>
    </row>
    <row r="8" spans="1:53">
      <c r="E8" s="37"/>
      <c r="F8" s="51" t="str">
        <f t="shared" si="0"/>
        <v/>
      </c>
      <c r="G8" s="47"/>
      <c r="H8" s="91" t="str">
        <f t="shared" ca="1" si="1"/>
        <v/>
      </c>
      <c r="I8" s="45"/>
      <c r="J8" s="22"/>
      <c r="K8" s="171"/>
      <c r="L8" s="91" t="str">
        <f t="shared" ca="1" si="2"/>
        <v/>
      </c>
      <c r="M8" s="196"/>
      <c r="N8" s="197"/>
      <c r="O8" s="141"/>
      <c r="P8" s="7"/>
      <c r="Q8" s="177"/>
      <c r="R8" s="22"/>
      <c r="S8" s="7"/>
      <c r="T8" s="23"/>
      <c r="U8" s="209"/>
      <c r="V8" s="45"/>
      <c r="W8" s="46"/>
      <c r="X8" s="22"/>
      <c r="Y8" s="23"/>
      <c r="Z8" s="23"/>
      <c r="AA8" s="45"/>
      <c r="AB8" s="35" t="str">
        <f t="shared" si="3"/>
        <v/>
      </c>
      <c r="AC8" s="48"/>
      <c r="AD8" s="117"/>
      <c r="AE8" s="37"/>
      <c r="AF8" s="24"/>
      <c r="AG8" s="24"/>
      <c r="AH8" s="170"/>
      <c r="AI8" s="22"/>
      <c r="AJ8" s="171"/>
      <c r="AK8" s="113"/>
      <c r="AL8" s="37"/>
      <c r="AM8" s="37"/>
      <c r="AN8" s="57"/>
      <c r="AO8" s="37"/>
      <c r="AP8" s="37"/>
      <c r="AQ8" s="114"/>
      <c r="AR8" s="198"/>
      <c r="AS8" s="199"/>
      <c r="AT8" s="7"/>
      <c r="AU8" s="15"/>
      <c r="AV8" s="181"/>
      <c r="AW8" s="116" t="str">
        <f t="shared" si="5"/>
        <v/>
      </c>
      <c r="AX8" s="52"/>
      <c r="AY8" s="37"/>
      <c r="AZ8" s="47"/>
      <c r="BA8" s="39"/>
    </row>
    <row r="9" spans="1:53">
      <c r="E9" s="37"/>
      <c r="F9" s="51" t="str">
        <f t="shared" si="0"/>
        <v/>
      </c>
      <c r="G9" s="47"/>
      <c r="H9" s="91" t="str">
        <f t="shared" ca="1" si="1"/>
        <v/>
      </c>
      <c r="I9" s="45"/>
      <c r="J9" s="22"/>
      <c r="K9" s="171"/>
      <c r="L9" s="91" t="str">
        <f t="shared" ca="1" si="2"/>
        <v/>
      </c>
      <c r="M9" s="196"/>
      <c r="N9" s="197"/>
      <c r="O9" s="141"/>
      <c r="P9" s="7"/>
      <c r="Q9" s="177"/>
      <c r="R9" s="22"/>
      <c r="S9" s="7"/>
      <c r="T9" s="23"/>
      <c r="U9" s="209"/>
      <c r="V9" s="45"/>
      <c r="W9" s="46"/>
      <c r="X9" s="15"/>
      <c r="Y9" s="23"/>
      <c r="Z9" s="23"/>
      <c r="AA9" s="45"/>
      <c r="AB9" s="35" t="str">
        <f t="shared" si="3"/>
        <v/>
      </c>
      <c r="AC9" s="48"/>
      <c r="AD9" s="117"/>
      <c r="AE9" s="37"/>
      <c r="AF9" s="24"/>
      <c r="AG9" s="24"/>
      <c r="AH9" s="170"/>
      <c r="AI9" s="22"/>
      <c r="AJ9" s="171"/>
      <c r="AK9" s="113"/>
      <c r="AL9" s="37"/>
      <c r="AM9" s="37"/>
      <c r="AN9" s="57"/>
      <c r="AO9" s="37"/>
      <c r="AP9" s="37"/>
      <c r="AQ9" s="114"/>
      <c r="AR9" s="198"/>
      <c r="AS9" s="199"/>
      <c r="AT9" s="7"/>
      <c r="AU9" s="15"/>
      <c r="AV9" s="181"/>
      <c r="AW9" s="116" t="str">
        <f t="shared" si="5"/>
        <v/>
      </c>
      <c r="AX9" s="52"/>
      <c r="AY9" s="37"/>
      <c r="AZ9" s="47"/>
      <c r="BA9" s="39"/>
    </row>
    <row r="10" spans="1:53">
      <c r="A10" s="117"/>
      <c r="E10" s="37"/>
      <c r="F10" s="51" t="str">
        <f t="shared" si="0"/>
        <v/>
      </c>
      <c r="G10" s="47"/>
      <c r="H10" s="91" t="str">
        <f t="shared" ca="1" si="1"/>
        <v/>
      </c>
      <c r="I10" s="45"/>
      <c r="J10" s="22"/>
      <c r="K10" s="171"/>
      <c r="L10" s="91" t="str">
        <f t="shared" ca="1" si="2"/>
        <v/>
      </c>
      <c r="M10" s="196"/>
      <c r="N10" s="197"/>
      <c r="O10" s="141"/>
      <c r="P10" s="7"/>
      <c r="Q10" s="177"/>
      <c r="R10" s="22"/>
      <c r="S10" s="7"/>
      <c r="T10" s="23"/>
      <c r="U10" s="209"/>
      <c r="V10" s="45"/>
      <c r="W10" s="46"/>
      <c r="X10" s="15"/>
      <c r="Y10" s="23"/>
      <c r="Z10" s="23"/>
      <c r="AA10" s="45"/>
      <c r="AB10" s="35" t="str">
        <f t="shared" si="3"/>
        <v/>
      </c>
      <c r="AC10" s="48"/>
      <c r="AD10" s="117"/>
      <c r="AE10" s="37"/>
      <c r="AF10" s="24"/>
      <c r="AG10" s="24"/>
      <c r="AH10" s="170"/>
      <c r="AI10" s="22"/>
      <c r="AJ10" s="171"/>
      <c r="AK10" s="113"/>
      <c r="AL10" s="37"/>
      <c r="AM10" s="37"/>
      <c r="AN10" s="57"/>
      <c r="AO10" s="37"/>
      <c r="AP10" s="37"/>
      <c r="AQ10" s="114"/>
      <c r="AR10" s="198"/>
      <c r="AS10" s="199"/>
      <c r="AT10" s="7"/>
      <c r="AU10" s="15"/>
      <c r="AV10" s="181"/>
      <c r="AW10" s="116" t="str">
        <f t="shared" si="5"/>
        <v/>
      </c>
      <c r="AX10" s="52"/>
      <c r="AY10" s="37"/>
      <c r="AZ10" s="47"/>
      <c r="BA10" s="39"/>
    </row>
    <row r="11" spans="1:53">
      <c r="E11" s="37"/>
      <c r="F11" s="51" t="str">
        <f t="shared" si="0"/>
        <v/>
      </c>
      <c r="G11" s="47"/>
      <c r="H11" s="91" t="str">
        <f t="shared" ca="1" si="1"/>
        <v/>
      </c>
      <c r="I11" s="45"/>
      <c r="J11" s="22"/>
      <c r="K11" s="181"/>
      <c r="L11" s="91" t="str">
        <f t="shared" ca="1" si="2"/>
        <v/>
      </c>
      <c r="M11" s="196"/>
      <c r="N11" s="197"/>
      <c r="O11" s="141"/>
      <c r="P11" s="7"/>
      <c r="Q11" s="177"/>
      <c r="R11" s="22"/>
      <c r="S11" s="7"/>
      <c r="T11" s="23"/>
      <c r="U11" s="209"/>
      <c r="V11" s="45"/>
      <c r="W11" s="46"/>
      <c r="X11" s="15"/>
      <c r="Y11" s="23"/>
      <c r="Z11" s="23"/>
      <c r="AA11" s="45"/>
      <c r="AB11" s="35" t="str">
        <f t="shared" si="3"/>
        <v/>
      </c>
      <c r="AC11" s="48"/>
      <c r="AD11" s="117"/>
      <c r="AE11" s="37"/>
      <c r="AF11" s="24"/>
      <c r="AG11" s="24"/>
      <c r="AH11" s="170"/>
      <c r="AI11" s="22"/>
      <c r="AJ11" s="181"/>
      <c r="AK11" s="113"/>
      <c r="AL11" s="37"/>
      <c r="AM11" s="37"/>
      <c r="AN11" s="57"/>
      <c r="AO11" s="37"/>
      <c r="AP11" s="37"/>
      <c r="AQ11" s="114"/>
      <c r="AR11" s="198"/>
      <c r="AS11" s="199"/>
      <c r="AT11" s="7"/>
      <c r="AU11" s="15"/>
      <c r="AV11" s="181"/>
      <c r="AW11" s="116" t="str">
        <f t="shared" si="5"/>
        <v/>
      </c>
      <c r="AX11" s="52"/>
      <c r="AY11" s="37"/>
      <c r="AZ11" s="47"/>
      <c r="BA11" s="39"/>
    </row>
    <row r="12" spans="1:53">
      <c r="E12" s="37"/>
      <c r="F12" s="51" t="str">
        <f t="shared" si="0"/>
        <v/>
      </c>
      <c r="G12" s="47"/>
      <c r="H12" s="91" t="str">
        <f t="shared" ref="H12:H25" ca="1" si="6">IF(ISBLANK(G12),"",SUMPRODUCT( (OFFSET(대표이사_참여인력_경력,0,0,ROWS(대표이사_참여인력_경력),1)=$E12)*1, (OFFSET(대표이사_참여인력_경력,0,3,ROWS(대표이사_참여인력_경력),1)=$G12)*1, OFFSET(대표이사_참여인력_경력,0,7,ROWS(대표이사_참여인력_경력),1) ) /COUNTIFS(OFFSET(대표이사_참여인력_경력,0,0,ROWS(대표이사_참여인력_경력),1),$E12,OFFSET(대표이사_참여인력_경력,0,3,ROWS(대표이사_참여인력_경력),1),$G12))</f>
        <v/>
      </c>
      <c r="I12" s="45"/>
      <c r="J12" s="22"/>
      <c r="K12" s="171"/>
      <c r="L12" s="91" t="str">
        <f t="shared" ref="L12:L25" ca="1" si="7">IF(ISBLANK(I12),"",SUMPRODUCT( (OFFSET(대표이사_참여인력_경력,0,0,ROWS(대표이사_참여인력_경력),1)=$E12)*1, (OFFSET(대표이사_참여인력_경력,0,3,ROWS(대표이사_참여인력_경력),1)=$G12)*1, (OFFSET(대표이사_참여인력_경력,0,8,ROWS(대표이사_참여인력_경력),1)=$I12)*1, OFFSET(대표이사_참여인력_경력,0,13,ROWS(대표이사_참여인력_경력),1) ) /COUNTIFS(OFFSET(대표이사_참여인력_경력,0,0,ROWS(대표이사_참여인력_경력),1),$E12,OFFSET(대표이사_참여인력_경력,0,3,ROWS(대표이사_참여인력_경력),1),$G12,OFFSET(대표이사_참여인력_경력,0,8,ROWS(대표이사_참여인력_경력),1),$I12 ))</f>
        <v/>
      </c>
      <c r="M12" s="196"/>
      <c r="N12" s="197"/>
      <c r="O12" s="141"/>
      <c r="P12" s="7"/>
      <c r="Q12" s="7"/>
      <c r="R12" s="22"/>
      <c r="S12" s="7"/>
      <c r="T12" s="23"/>
      <c r="U12" s="209"/>
      <c r="V12" s="45"/>
      <c r="W12" s="46"/>
      <c r="X12" s="22"/>
      <c r="Y12" s="23"/>
      <c r="Z12" s="23"/>
      <c r="AA12" s="45"/>
      <c r="AB12" s="35" t="str">
        <f t="shared" si="3"/>
        <v/>
      </c>
      <c r="AC12" s="48"/>
      <c r="AD12" s="117"/>
      <c r="AE12" s="37"/>
      <c r="AF12" s="24"/>
      <c r="AG12" s="24"/>
      <c r="AH12" s="170"/>
      <c r="AI12" s="22"/>
      <c r="AJ12" s="171"/>
      <c r="AK12" s="113"/>
      <c r="AL12" s="37"/>
      <c r="AM12" s="37"/>
      <c r="AN12" s="57"/>
      <c r="AO12" s="37"/>
      <c r="AP12" s="37"/>
      <c r="AQ12" s="114"/>
      <c r="AR12" s="198"/>
      <c r="AS12" s="199"/>
      <c r="AT12" s="7"/>
      <c r="AU12" s="15"/>
      <c r="AV12" s="181"/>
      <c r="AW12" s="116" t="str">
        <f>IF(ISBLANK(AU12),"",DATEDIF(AU12,AV12,"d")/365)</f>
        <v/>
      </c>
      <c r="AX12" s="52"/>
      <c r="AY12" s="37"/>
      <c r="AZ12" s="47"/>
      <c r="BA12" s="39"/>
    </row>
    <row r="13" spans="1:53">
      <c r="E13" s="37"/>
      <c r="F13" s="51" t="str">
        <f t="shared" si="0"/>
        <v/>
      </c>
      <c r="G13" s="47"/>
      <c r="H13" s="91" t="str">
        <f t="shared" ca="1" si="6"/>
        <v/>
      </c>
      <c r="I13" s="45"/>
      <c r="J13" s="22"/>
      <c r="K13" s="171"/>
      <c r="L13" s="91" t="str">
        <f t="shared" ca="1" si="7"/>
        <v/>
      </c>
      <c r="M13" s="196"/>
      <c r="N13" s="197"/>
      <c r="O13" s="141"/>
      <c r="P13" s="7"/>
      <c r="Q13" s="177"/>
      <c r="R13" s="22"/>
      <c r="S13" s="7"/>
      <c r="T13" s="23"/>
      <c r="U13" s="209"/>
      <c r="V13" s="45"/>
      <c r="W13" s="46"/>
      <c r="X13" s="22"/>
      <c r="Y13" s="23"/>
      <c r="Z13" s="23"/>
      <c r="AA13" s="45"/>
      <c r="AB13" s="35" t="str">
        <f t="shared" si="3"/>
        <v/>
      </c>
      <c r="AC13" s="48"/>
      <c r="AD13" s="117"/>
      <c r="AE13" s="37"/>
      <c r="AF13" s="24"/>
      <c r="AG13" s="24"/>
      <c r="AH13" s="170"/>
      <c r="AI13" s="22"/>
      <c r="AJ13" s="171"/>
      <c r="AK13" s="113"/>
      <c r="AL13" s="37"/>
      <c r="AM13" s="37"/>
      <c r="AN13" s="57"/>
      <c r="AO13" s="37"/>
      <c r="AP13" s="37"/>
      <c r="AQ13" s="114"/>
      <c r="AR13" s="198"/>
      <c r="AS13" s="199"/>
      <c r="AT13" s="7"/>
      <c r="AU13" s="15"/>
      <c r="AV13" s="181"/>
      <c r="AW13" s="116" t="str">
        <f t="shared" ref="AW13:AW19" si="8">IF(ISBLANK(AU13),"",DATEDIF(AU13,AV13,"d")/365)</f>
        <v/>
      </c>
      <c r="AX13" s="52"/>
      <c r="AY13" s="37"/>
      <c r="AZ13" s="47"/>
      <c r="BA13" s="39"/>
    </row>
    <row r="14" spans="1:53">
      <c r="E14" s="37"/>
      <c r="F14" s="51" t="str">
        <f t="shared" si="0"/>
        <v/>
      </c>
      <c r="G14" s="47"/>
      <c r="H14" s="91" t="str">
        <f t="shared" ca="1" si="6"/>
        <v/>
      </c>
      <c r="I14" s="45"/>
      <c r="J14" s="22"/>
      <c r="K14" s="171"/>
      <c r="L14" s="91" t="str">
        <f t="shared" ca="1" si="7"/>
        <v/>
      </c>
      <c r="M14" s="196"/>
      <c r="N14" s="197"/>
      <c r="O14" s="141"/>
      <c r="P14" s="7"/>
      <c r="Q14" s="177"/>
      <c r="R14" s="22"/>
      <c r="S14" s="7"/>
      <c r="T14" s="23"/>
      <c r="U14" s="209"/>
      <c r="V14" s="45"/>
      <c r="W14" s="46"/>
      <c r="X14" s="22"/>
      <c r="Y14" s="23"/>
      <c r="Z14" s="23"/>
      <c r="AA14" s="45"/>
      <c r="AB14" s="35" t="str">
        <f t="shared" si="3"/>
        <v/>
      </c>
      <c r="AC14" s="48"/>
      <c r="AD14" s="117"/>
      <c r="AE14" s="37"/>
      <c r="AF14" s="24"/>
      <c r="AG14" s="24"/>
      <c r="AH14" s="170"/>
      <c r="AI14" s="22"/>
      <c r="AJ14" s="171"/>
      <c r="AK14" s="113"/>
      <c r="AL14" s="37"/>
      <c r="AM14" s="37"/>
      <c r="AN14" s="57"/>
      <c r="AO14" s="37"/>
      <c r="AP14" s="37"/>
      <c r="AQ14" s="114"/>
      <c r="AR14" s="198"/>
      <c r="AS14" s="199"/>
      <c r="AT14" s="177"/>
      <c r="AU14" s="181"/>
      <c r="AV14" s="181"/>
      <c r="AW14" s="116" t="str">
        <f t="shared" si="8"/>
        <v/>
      </c>
      <c r="AX14" s="52"/>
      <c r="AY14" s="37"/>
      <c r="AZ14" s="47"/>
      <c r="BA14" s="39"/>
    </row>
    <row r="15" spans="1:53">
      <c r="E15" s="37"/>
      <c r="F15" s="51" t="str">
        <f t="shared" si="0"/>
        <v/>
      </c>
      <c r="G15" s="47"/>
      <c r="H15" s="91" t="str">
        <f t="shared" ca="1" si="6"/>
        <v/>
      </c>
      <c r="I15" s="45"/>
      <c r="J15" s="22"/>
      <c r="K15" s="171"/>
      <c r="L15" s="91" t="str">
        <f t="shared" ca="1" si="7"/>
        <v/>
      </c>
      <c r="M15" s="196"/>
      <c r="N15" s="197"/>
      <c r="O15" s="141"/>
      <c r="P15" s="7"/>
      <c r="Q15" s="177"/>
      <c r="R15" s="22"/>
      <c r="S15" s="7"/>
      <c r="T15" s="23"/>
      <c r="U15" s="209"/>
      <c r="V15" s="45"/>
      <c r="W15" s="46"/>
      <c r="X15" s="22"/>
      <c r="Y15" s="23"/>
      <c r="Z15" s="23"/>
      <c r="AA15" s="45"/>
      <c r="AB15" s="35" t="str">
        <f t="shared" si="3"/>
        <v/>
      </c>
      <c r="AC15" s="48"/>
      <c r="AD15" s="117"/>
      <c r="AE15" s="37"/>
      <c r="AF15" s="24"/>
      <c r="AG15" s="24"/>
      <c r="AH15" s="170"/>
      <c r="AI15" s="22"/>
      <c r="AJ15" s="171"/>
      <c r="AK15" s="113"/>
      <c r="AL15" s="37"/>
      <c r="AM15" s="37"/>
      <c r="AN15" s="57"/>
      <c r="AO15" s="37"/>
      <c r="AP15" s="37"/>
      <c r="AQ15" s="114"/>
      <c r="AR15" s="198"/>
      <c r="AS15" s="199"/>
      <c r="AT15" s="7"/>
      <c r="AU15" s="15"/>
      <c r="AV15" s="181"/>
      <c r="AW15" s="116" t="str">
        <f t="shared" si="8"/>
        <v/>
      </c>
      <c r="AX15" s="52"/>
      <c r="AY15" s="37"/>
      <c r="AZ15" s="47"/>
      <c r="BA15" s="39"/>
    </row>
    <row r="16" spans="1:53">
      <c r="E16" s="37"/>
      <c r="F16" s="51" t="str">
        <f t="shared" si="0"/>
        <v/>
      </c>
      <c r="G16" s="47"/>
      <c r="H16" s="91" t="str">
        <f t="shared" ca="1" si="6"/>
        <v/>
      </c>
      <c r="I16" s="45"/>
      <c r="J16" s="22"/>
      <c r="K16" s="171"/>
      <c r="L16" s="91" t="str">
        <f t="shared" ca="1" si="7"/>
        <v/>
      </c>
      <c r="M16" s="196"/>
      <c r="N16" s="197"/>
      <c r="O16" s="141"/>
      <c r="P16" s="7"/>
      <c r="Q16" s="177"/>
      <c r="R16" s="22"/>
      <c r="S16" s="7"/>
      <c r="T16" s="23"/>
      <c r="U16" s="209"/>
      <c r="V16" s="45"/>
      <c r="W16" s="46"/>
      <c r="X16" s="15"/>
      <c r="Y16" s="23"/>
      <c r="Z16" s="23"/>
      <c r="AA16" s="45"/>
      <c r="AB16" s="35" t="str">
        <f t="shared" si="3"/>
        <v/>
      </c>
      <c r="AC16" s="48"/>
      <c r="AD16" s="117"/>
      <c r="AE16" s="37"/>
      <c r="AF16" s="24"/>
      <c r="AG16" s="24"/>
      <c r="AH16" s="170"/>
      <c r="AI16" s="22"/>
      <c r="AJ16" s="171"/>
      <c r="AK16" s="113"/>
      <c r="AL16" s="37"/>
      <c r="AM16" s="37"/>
      <c r="AN16" s="57"/>
      <c r="AO16" s="37"/>
      <c r="AP16" s="37"/>
      <c r="AQ16" s="114"/>
      <c r="AR16" s="198"/>
      <c r="AS16" s="199"/>
      <c r="AT16" s="7"/>
      <c r="AU16" s="15"/>
      <c r="AV16" s="181"/>
      <c r="AW16" s="116" t="str">
        <f t="shared" si="8"/>
        <v/>
      </c>
      <c r="AX16" s="52"/>
      <c r="AY16" s="37"/>
      <c r="AZ16" s="47"/>
      <c r="BA16" s="39"/>
    </row>
    <row r="17" spans="5:53">
      <c r="E17" s="37"/>
      <c r="F17" s="51" t="str">
        <f t="shared" si="0"/>
        <v/>
      </c>
      <c r="G17" s="47"/>
      <c r="H17" s="91" t="str">
        <f t="shared" ca="1" si="6"/>
        <v/>
      </c>
      <c r="I17" s="45"/>
      <c r="J17" s="22"/>
      <c r="K17" s="171"/>
      <c r="L17" s="91" t="str">
        <f t="shared" ca="1" si="7"/>
        <v/>
      </c>
      <c r="M17" s="196"/>
      <c r="N17" s="197"/>
      <c r="O17" s="141"/>
      <c r="P17" s="7"/>
      <c r="Q17" s="7"/>
      <c r="R17" s="22"/>
      <c r="S17" s="7"/>
      <c r="T17" s="23"/>
      <c r="U17" s="209"/>
      <c r="V17" s="45"/>
      <c r="W17" s="46"/>
      <c r="X17" s="15"/>
      <c r="Y17" s="23"/>
      <c r="Z17" s="23"/>
      <c r="AA17" s="45"/>
      <c r="AB17" s="35" t="str">
        <f t="shared" si="3"/>
        <v/>
      </c>
      <c r="AC17" s="48"/>
      <c r="AD17" s="117"/>
      <c r="AE17" s="37"/>
      <c r="AF17" s="24"/>
      <c r="AG17" s="24"/>
      <c r="AH17" s="170"/>
      <c r="AI17" s="22"/>
      <c r="AJ17" s="171"/>
      <c r="AK17" s="113"/>
      <c r="AL17" s="37"/>
      <c r="AM17" s="37"/>
      <c r="AN17" s="57"/>
      <c r="AO17" s="37"/>
      <c r="AP17" s="37"/>
      <c r="AQ17" s="114"/>
      <c r="AR17" s="198"/>
      <c r="AS17" s="199"/>
      <c r="AT17" s="7"/>
      <c r="AU17" s="15"/>
      <c r="AV17" s="181"/>
      <c r="AW17" s="116" t="str">
        <f t="shared" si="8"/>
        <v/>
      </c>
      <c r="AX17" s="52"/>
      <c r="AY17" s="37"/>
      <c r="AZ17" s="47"/>
      <c r="BA17" s="39"/>
    </row>
    <row r="18" spans="5:53">
      <c r="E18" s="37"/>
      <c r="F18" s="51" t="str">
        <f t="shared" si="0"/>
        <v/>
      </c>
      <c r="G18" s="47"/>
      <c r="H18" s="91" t="str">
        <f t="shared" ca="1" si="6"/>
        <v/>
      </c>
      <c r="I18" s="45"/>
      <c r="J18" s="22"/>
      <c r="K18" s="171"/>
      <c r="L18" s="91" t="str">
        <f t="shared" ca="1" si="7"/>
        <v/>
      </c>
      <c r="M18" s="196"/>
      <c r="N18" s="197"/>
      <c r="O18" s="141"/>
      <c r="P18" s="7"/>
      <c r="Q18" s="7"/>
      <c r="R18" s="22"/>
      <c r="S18" s="7"/>
      <c r="T18" s="23"/>
      <c r="U18" s="209"/>
      <c r="V18" s="45"/>
      <c r="W18" s="46"/>
      <c r="X18" s="15"/>
      <c r="Y18" s="23"/>
      <c r="Z18" s="23"/>
      <c r="AA18" s="45"/>
      <c r="AB18" s="35" t="str">
        <f t="shared" si="3"/>
        <v/>
      </c>
      <c r="AC18" s="48"/>
      <c r="AD18" s="117"/>
      <c r="AE18" s="37"/>
      <c r="AF18" s="24"/>
      <c r="AG18" s="24"/>
      <c r="AH18" s="170"/>
      <c r="AI18" s="22"/>
      <c r="AJ18" s="171"/>
      <c r="AK18" s="113"/>
      <c r="AL18" s="37"/>
      <c r="AM18" s="37"/>
      <c r="AN18" s="57"/>
      <c r="AO18" s="37"/>
      <c r="AP18" s="37"/>
      <c r="AQ18" s="114"/>
      <c r="AR18" s="198"/>
      <c r="AS18" s="199"/>
      <c r="AT18" s="7"/>
      <c r="AU18" s="15"/>
      <c r="AV18" s="181"/>
      <c r="AW18" s="116" t="str">
        <f t="shared" si="8"/>
        <v/>
      </c>
      <c r="AX18" s="52"/>
      <c r="AY18" s="37"/>
      <c r="AZ18" s="47"/>
      <c r="BA18" s="39"/>
    </row>
    <row r="19" spans="5:53">
      <c r="E19" s="37"/>
      <c r="F19" s="51" t="str">
        <f t="shared" si="0"/>
        <v/>
      </c>
      <c r="G19" s="47"/>
      <c r="H19" s="91" t="str">
        <f t="shared" ca="1" si="6"/>
        <v/>
      </c>
      <c r="I19" s="45"/>
      <c r="J19" s="22"/>
      <c r="K19" s="171"/>
      <c r="L19" s="91" t="str">
        <f t="shared" ca="1" si="7"/>
        <v/>
      </c>
      <c r="M19" s="196"/>
      <c r="N19" s="197"/>
      <c r="O19" s="141"/>
      <c r="P19" s="7"/>
      <c r="Q19" s="177"/>
      <c r="R19" s="22"/>
      <c r="S19" s="7"/>
      <c r="T19" s="23"/>
      <c r="U19" s="209"/>
      <c r="V19" s="45"/>
      <c r="W19" s="46"/>
      <c r="X19" s="15"/>
      <c r="Y19" s="23"/>
      <c r="Z19" s="23"/>
      <c r="AA19" s="45"/>
      <c r="AB19" s="35" t="str">
        <f t="shared" si="3"/>
        <v/>
      </c>
      <c r="AC19" s="48"/>
      <c r="AD19" s="117"/>
      <c r="AE19" s="37"/>
      <c r="AF19" s="24"/>
      <c r="AG19" s="24"/>
      <c r="AH19" s="170"/>
      <c r="AI19" s="22"/>
      <c r="AJ19" s="171"/>
      <c r="AK19" s="113"/>
      <c r="AL19" s="37"/>
      <c r="AM19" s="37"/>
      <c r="AN19" s="57"/>
      <c r="AO19" s="37"/>
      <c r="AP19" s="37"/>
      <c r="AQ19" s="114"/>
      <c r="AR19" s="198"/>
      <c r="AS19" s="199"/>
      <c r="AT19" s="7"/>
      <c r="AU19" s="15"/>
      <c r="AV19" s="181"/>
      <c r="AW19" s="116" t="str">
        <f t="shared" si="8"/>
        <v/>
      </c>
      <c r="AX19" s="52"/>
      <c r="AY19" s="37"/>
      <c r="AZ19" s="47"/>
      <c r="BA19" s="39"/>
    </row>
    <row r="20" spans="5:53">
      <c r="E20" s="37"/>
      <c r="F20" s="51" t="str">
        <f t="shared" si="0"/>
        <v/>
      </c>
      <c r="G20" s="47"/>
      <c r="H20" s="91" t="str">
        <f t="shared" ca="1" si="6"/>
        <v/>
      </c>
      <c r="I20" s="45"/>
      <c r="J20" s="22"/>
      <c r="K20" s="171"/>
      <c r="L20" s="91" t="str">
        <f t="shared" ca="1" si="7"/>
        <v/>
      </c>
      <c r="M20" s="196"/>
      <c r="N20" s="197"/>
      <c r="O20" s="141"/>
      <c r="P20" s="7"/>
      <c r="Q20" s="177"/>
      <c r="R20" s="22"/>
      <c r="S20" s="7"/>
      <c r="T20" s="23"/>
      <c r="U20" s="209"/>
      <c r="V20" s="45"/>
      <c r="W20" s="46"/>
      <c r="X20" s="22"/>
      <c r="Y20" s="23"/>
      <c r="Z20" s="23"/>
      <c r="AA20" s="45"/>
      <c r="AB20" s="35" t="str">
        <f t="shared" si="3"/>
        <v/>
      </c>
      <c r="AC20" s="48"/>
      <c r="AD20" s="117"/>
      <c r="AE20" s="37"/>
      <c r="AF20" s="24"/>
      <c r="AG20" s="24"/>
      <c r="AH20" s="170"/>
      <c r="AI20" s="22"/>
      <c r="AJ20" s="171"/>
      <c r="AK20" s="113"/>
      <c r="AL20" s="37"/>
      <c r="AM20" s="37"/>
      <c r="AN20" s="57"/>
      <c r="AO20" s="37"/>
      <c r="AP20" s="37"/>
      <c r="AQ20" s="114"/>
      <c r="AR20" s="198"/>
      <c r="AS20" s="199"/>
      <c r="AT20" s="7"/>
      <c r="AU20" s="15"/>
      <c r="AV20" s="181"/>
      <c r="AW20" s="116" t="str">
        <f>IF(ISBLANK(AU20),"",DATEDIF(AU20,AV20,"d")/365)</f>
        <v/>
      </c>
      <c r="AX20" s="52"/>
      <c r="AY20" s="37"/>
      <c r="AZ20" s="47"/>
      <c r="BA20" s="39"/>
    </row>
    <row r="21" spans="5:53">
      <c r="E21" s="37"/>
      <c r="F21" s="51" t="str">
        <f t="shared" si="0"/>
        <v/>
      </c>
      <c r="G21" s="47"/>
      <c r="H21" s="91" t="str">
        <f t="shared" ca="1" si="6"/>
        <v/>
      </c>
      <c r="I21" s="45"/>
      <c r="J21" s="22"/>
      <c r="K21" s="171"/>
      <c r="L21" s="91" t="str">
        <f t="shared" ca="1" si="7"/>
        <v/>
      </c>
      <c r="M21" s="196"/>
      <c r="N21" s="197"/>
      <c r="O21" s="141"/>
      <c r="P21" s="7"/>
      <c r="Q21" s="7"/>
      <c r="R21" s="22"/>
      <c r="S21" s="7"/>
      <c r="T21" s="23"/>
      <c r="U21" s="209"/>
      <c r="V21" s="45"/>
      <c r="W21" s="46"/>
      <c r="X21" s="22"/>
      <c r="Y21" s="23"/>
      <c r="Z21" s="23"/>
      <c r="AA21" s="45"/>
      <c r="AB21" s="35" t="str">
        <f t="shared" si="3"/>
        <v/>
      </c>
      <c r="AC21" s="48"/>
      <c r="AD21" s="117"/>
      <c r="AE21" s="37"/>
      <c r="AF21" s="24"/>
      <c r="AG21" s="24"/>
      <c r="AH21" s="170"/>
      <c r="AI21" s="22"/>
      <c r="AJ21" s="171"/>
      <c r="AK21" s="113"/>
      <c r="AL21" s="37"/>
      <c r="AM21" s="37"/>
      <c r="AN21" s="57"/>
      <c r="AO21" s="37"/>
      <c r="AP21" s="37"/>
      <c r="AQ21" s="114"/>
      <c r="AR21" s="198"/>
      <c r="AS21" s="199"/>
      <c r="AT21" s="7"/>
      <c r="AU21" s="15"/>
      <c r="AV21" s="181"/>
      <c r="AW21" s="116" t="str">
        <f t="shared" ref="AW21:AW25" si="9">IF(ISBLANK(AU21),"",DATEDIF(AU21,AV21,"d")/365)</f>
        <v/>
      </c>
      <c r="AX21" s="52"/>
      <c r="AY21" s="37"/>
      <c r="AZ21" s="47"/>
      <c r="BA21" s="39"/>
    </row>
    <row r="22" spans="5:53">
      <c r="E22" s="37"/>
      <c r="F22" s="51" t="str">
        <f t="shared" si="0"/>
        <v/>
      </c>
      <c r="G22" s="47"/>
      <c r="H22" s="91" t="str">
        <f t="shared" ca="1" si="6"/>
        <v/>
      </c>
      <c r="I22" s="45"/>
      <c r="J22" s="22"/>
      <c r="K22" s="171"/>
      <c r="L22" s="91" t="str">
        <f t="shared" ca="1" si="7"/>
        <v/>
      </c>
      <c r="M22" s="196"/>
      <c r="N22" s="197"/>
      <c r="O22" s="141"/>
      <c r="P22" s="7"/>
      <c r="Q22" s="7"/>
      <c r="R22" s="22"/>
      <c r="S22" s="7"/>
      <c r="T22" s="23"/>
      <c r="U22" s="209"/>
      <c r="V22" s="45"/>
      <c r="W22" s="46"/>
      <c r="X22" s="22"/>
      <c r="Y22" s="23"/>
      <c r="Z22" s="23"/>
      <c r="AA22" s="45"/>
      <c r="AB22" s="35" t="str">
        <f t="shared" si="3"/>
        <v/>
      </c>
      <c r="AC22" s="48"/>
      <c r="AD22" s="117"/>
      <c r="AE22" s="37"/>
      <c r="AF22" s="24"/>
      <c r="AG22" s="24"/>
      <c r="AH22" s="170"/>
      <c r="AI22" s="22"/>
      <c r="AJ22" s="171"/>
      <c r="AK22" s="113"/>
      <c r="AL22" s="37"/>
      <c r="AM22" s="37"/>
      <c r="AN22" s="57"/>
      <c r="AO22" s="37"/>
      <c r="AP22" s="37"/>
      <c r="AQ22" s="114"/>
      <c r="AR22" s="198"/>
      <c r="AS22" s="199"/>
      <c r="AT22" s="7"/>
      <c r="AU22" s="15"/>
      <c r="AV22" s="181"/>
      <c r="AW22" s="116" t="str">
        <f t="shared" si="9"/>
        <v/>
      </c>
      <c r="AX22" s="52"/>
      <c r="AY22" s="37"/>
      <c r="AZ22" s="47"/>
      <c r="BA22" s="39"/>
    </row>
    <row r="23" spans="5:53">
      <c r="E23" s="37"/>
      <c r="F23" s="51" t="str">
        <f t="shared" si="0"/>
        <v/>
      </c>
      <c r="G23" s="47"/>
      <c r="H23" s="91" t="str">
        <f t="shared" ca="1" si="6"/>
        <v/>
      </c>
      <c r="I23" s="45"/>
      <c r="J23" s="22"/>
      <c r="K23" s="171"/>
      <c r="L23" s="91" t="str">
        <f t="shared" ca="1" si="7"/>
        <v/>
      </c>
      <c r="M23" s="196"/>
      <c r="N23" s="197"/>
      <c r="O23" s="141"/>
      <c r="P23" s="7"/>
      <c r="Q23" s="177"/>
      <c r="R23" s="171"/>
      <c r="S23" s="177"/>
      <c r="T23" s="24"/>
      <c r="U23" s="209"/>
      <c r="V23" s="45"/>
      <c r="W23" s="46"/>
      <c r="X23" s="15"/>
      <c r="Y23" s="23"/>
      <c r="Z23" s="23"/>
      <c r="AA23" s="45"/>
      <c r="AB23" s="35" t="str">
        <f t="shared" si="3"/>
        <v/>
      </c>
      <c r="AC23" s="48"/>
      <c r="AD23" s="117"/>
      <c r="AE23" s="37"/>
      <c r="AF23" s="24"/>
      <c r="AG23" s="24"/>
      <c r="AH23" s="170"/>
      <c r="AI23" s="22"/>
      <c r="AJ23" s="171"/>
      <c r="AK23" s="113"/>
      <c r="AL23" s="37"/>
      <c r="AM23" s="37"/>
      <c r="AN23" s="57"/>
      <c r="AO23" s="37"/>
      <c r="AP23" s="37"/>
      <c r="AQ23" s="114"/>
      <c r="AR23" s="198"/>
      <c r="AS23" s="199"/>
      <c r="AT23" s="7"/>
      <c r="AU23" s="15"/>
      <c r="AV23" s="181"/>
      <c r="AW23" s="116" t="str">
        <f t="shared" si="9"/>
        <v/>
      </c>
      <c r="AX23" s="52"/>
      <c r="AY23" s="37"/>
      <c r="AZ23" s="47"/>
      <c r="BA23" s="39"/>
    </row>
    <row r="24" spans="5:53">
      <c r="E24" s="37"/>
      <c r="F24" s="51" t="str">
        <f t="shared" si="0"/>
        <v/>
      </c>
      <c r="G24" s="47"/>
      <c r="H24" s="91" t="str">
        <f t="shared" ca="1" si="6"/>
        <v/>
      </c>
      <c r="I24" s="45"/>
      <c r="J24" s="22"/>
      <c r="K24" s="171"/>
      <c r="L24" s="91" t="str">
        <f t="shared" ca="1" si="7"/>
        <v/>
      </c>
      <c r="M24" s="196"/>
      <c r="N24" s="197"/>
      <c r="O24" s="141"/>
      <c r="P24" s="7"/>
      <c r="Q24" s="177"/>
      <c r="R24" s="171"/>
      <c r="S24" s="177"/>
      <c r="T24" s="24"/>
      <c r="U24" s="209"/>
      <c r="V24" s="45"/>
      <c r="W24" s="46"/>
      <c r="X24" s="15"/>
      <c r="Y24" s="23"/>
      <c r="Z24" s="23"/>
      <c r="AA24" s="45"/>
      <c r="AB24" s="35" t="str">
        <f t="shared" si="3"/>
        <v/>
      </c>
      <c r="AC24" s="48"/>
      <c r="AD24" s="117"/>
      <c r="AE24" s="37"/>
      <c r="AF24" s="24"/>
      <c r="AG24" s="24"/>
      <c r="AH24" s="170"/>
      <c r="AI24" s="22"/>
      <c r="AJ24" s="171"/>
      <c r="AK24" s="113"/>
      <c r="AL24" s="37"/>
      <c r="AM24" s="37"/>
      <c r="AN24" s="57"/>
      <c r="AO24" s="37"/>
      <c r="AP24" s="37"/>
      <c r="AQ24" s="114"/>
      <c r="AR24" s="198"/>
      <c r="AS24" s="199"/>
      <c r="AT24" s="7"/>
      <c r="AU24" s="15"/>
      <c r="AV24" s="181"/>
      <c r="AW24" s="116" t="str">
        <f t="shared" si="9"/>
        <v/>
      </c>
      <c r="AX24" s="52"/>
      <c r="AY24" s="37"/>
      <c r="AZ24" s="47"/>
      <c r="BA24" s="39"/>
    </row>
    <row r="25" spans="5:53">
      <c r="E25" s="37"/>
      <c r="F25" s="51" t="str">
        <f t="shared" si="0"/>
        <v/>
      </c>
      <c r="G25" s="47"/>
      <c r="H25" s="91" t="str">
        <f t="shared" ca="1" si="6"/>
        <v/>
      </c>
      <c r="I25" s="45"/>
      <c r="J25" s="22"/>
      <c r="K25" s="171"/>
      <c r="L25" s="91" t="str">
        <f t="shared" ca="1" si="7"/>
        <v/>
      </c>
      <c r="M25" s="196"/>
      <c r="N25" s="197"/>
      <c r="O25" s="141"/>
      <c r="P25" s="7"/>
      <c r="Q25" s="177"/>
      <c r="R25" s="22"/>
      <c r="S25" s="7"/>
      <c r="T25" s="23"/>
      <c r="U25" s="209"/>
      <c r="V25" s="45"/>
      <c r="W25" s="46"/>
      <c r="X25" s="15"/>
      <c r="Y25" s="23"/>
      <c r="Z25" s="23"/>
      <c r="AA25" s="45"/>
      <c r="AB25" s="35" t="str">
        <f t="shared" si="3"/>
        <v/>
      </c>
      <c r="AC25" s="48"/>
      <c r="AD25" s="117"/>
      <c r="AE25" s="37"/>
      <c r="AF25" s="24"/>
      <c r="AG25" s="24"/>
      <c r="AH25" s="170"/>
      <c r="AI25" s="22"/>
      <c r="AJ25" s="171"/>
      <c r="AK25" s="113"/>
      <c r="AL25" s="37"/>
      <c r="AM25" s="37"/>
      <c r="AN25" s="57"/>
      <c r="AO25" s="37"/>
      <c r="AP25" s="37"/>
      <c r="AQ25" s="114"/>
      <c r="AR25" s="198"/>
      <c r="AS25" s="199"/>
      <c r="AT25" s="7"/>
      <c r="AU25" s="15"/>
      <c r="AV25" s="181"/>
      <c r="AW25" s="116" t="str">
        <f t="shared" si="9"/>
        <v/>
      </c>
      <c r="AX25" s="52"/>
      <c r="AY25" s="37"/>
      <c r="AZ25" s="47"/>
      <c r="BA25" s="39"/>
    </row>
    <row r="26" spans="5:53">
      <c r="E26" s="37"/>
      <c r="F26" s="51" t="str">
        <f t="shared" si="0"/>
        <v/>
      </c>
      <c r="G26" s="47"/>
      <c r="H26" s="91" t="str">
        <f t="shared" ref="H26:H35" ca="1" si="10">IF(ISBLANK(G26),"",SUMPRODUCT( (OFFSET(대표이사_참여인력_경력,0,0,ROWS(대표이사_참여인력_경력),1)=$E26)*1, (OFFSET(대표이사_참여인력_경력,0,3,ROWS(대표이사_참여인력_경력),1)=$G26)*1, OFFSET(대표이사_참여인력_경력,0,7,ROWS(대표이사_참여인력_경력),1) ) /COUNTIFS(OFFSET(대표이사_참여인력_경력,0,0,ROWS(대표이사_참여인력_경력),1),$E26,OFFSET(대표이사_참여인력_경력,0,3,ROWS(대표이사_참여인력_경력),1),$G26))</f>
        <v/>
      </c>
      <c r="I26" s="45"/>
      <c r="J26" s="22"/>
      <c r="K26" s="171"/>
      <c r="L26" s="91" t="str">
        <f t="shared" ref="L26:L35" ca="1" si="11">IF(ISBLANK(I26),"",SUMPRODUCT( (OFFSET(대표이사_참여인력_경력,0,0,ROWS(대표이사_참여인력_경력),1)=$E26)*1, (OFFSET(대표이사_참여인력_경력,0,3,ROWS(대표이사_참여인력_경력),1)=$G26)*1, (OFFSET(대표이사_참여인력_경력,0,8,ROWS(대표이사_참여인력_경력),1)=$I26)*1, OFFSET(대표이사_참여인력_경력,0,13,ROWS(대표이사_참여인력_경력),1) ) /COUNTIFS(OFFSET(대표이사_참여인력_경력,0,0,ROWS(대표이사_참여인력_경력),1),$E26,OFFSET(대표이사_참여인력_경력,0,3,ROWS(대표이사_참여인력_경력),1),$G26,OFFSET(대표이사_참여인력_경력,0,8,ROWS(대표이사_참여인력_경력),1),$I26 ))</f>
        <v/>
      </c>
      <c r="M26" s="196"/>
      <c r="N26" s="197"/>
      <c r="O26" s="141"/>
      <c r="P26" s="7"/>
      <c r="Q26" s="7"/>
      <c r="R26" s="22"/>
      <c r="S26" s="7"/>
      <c r="T26" s="23"/>
      <c r="U26" s="209"/>
      <c r="V26" s="45"/>
      <c r="W26" s="46"/>
      <c r="X26" s="15"/>
      <c r="Y26" s="23"/>
      <c r="Z26" s="23"/>
      <c r="AA26" s="45"/>
      <c r="AB26" s="35" t="str">
        <f t="shared" si="3"/>
        <v/>
      </c>
      <c r="AC26" s="48"/>
      <c r="AD26" s="117"/>
      <c r="AE26" s="37"/>
      <c r="AF26" s="24"/>
      <c r="AG26" s="24"/>
      <c r="AH26" s="170"/>
      <c r="AI26" s="22"/>
      <c r="AJ26" s="171"/>
      <c r="AK26" s="113"/>
      <c r="AL26" s="37"/>
      <c r="AM26" s="37"/>
      <c r="AN26" s="57"/>
      <c r="AO26" s="37"/>
      <c r="AP26" s="37"/>
      <c r="AQ26" s="114"/>
      <c r="AR26" s="115"/>
      <c r="AS26" s="199"/>
      <c r="AT26" s="7"/>
      <c r="AU26" s="15"/>
      <c r="AV26" s="181"/>
      <c r="AW26" s="116" t="str">
        <f t="shared" ref="AW26" si="12">IF(ISBLANK(AU26),"",DATEDIF(AU26,AV26,"d")/365)</f>
        <v/>
      </c>
      <c r="AX26" s="52"/>
      <c r="AY26" s="37"/>
      <c r="AZ26" s="47"/>
      <c r="BA26" s="39"/>
    </row>
    <row r="27" spans="5:53">
      <c r="E27" s="37"/>
      <c r="F27" s="51" t="str">
        <f t="shared" si="0"/>
        <v/>
      </c>
      <c r="G27" s="47"/>
      <c r="H27" s="91" t="str">
        <f t="shared" ca="1" si="10"/>
        <v/>
      </c>
      <c r="I27" s="45"/>
      <c r="J27" s="22"/>
      <c r="K27" s="171"/>
      <c r="L27" s="91" t="str">
        <f t="shared" ca="1" si="11"/>
        <v/>
      </c>
      <c r="M27" s="196"/>
      <c r="N27" s="197"/>
      <c r="O27" s="141"/>
      <c r="P27" s="7"/>
      <c r="Q27" s="177"/>
      <c r="R27" s="22"/>
      <c r="S27" s="7"/>
      <c r="T27" s="23"/>
      <c r="U27" s="209"/>
      <c r="V27" s="45"/>
      <c r="W27" s="46"/>
      <c r="X27" s="22"/>
      <c r="Y27" s="23"/>
      <c r="Z27" s="23"/>
      <c r="AA27" s="45"/>
      <c r="AB27" s="35" t="str">
        <f t="shared" si="3"/>
        <v/>
      </c>
      <c r="AC27" s="48"/>
      <c r="AD27" s="117"/>
      <c r="AE27" s="37"/>
      <c r="AF27" s="24"/>
      <c r="AG27" s="24"/>
      <c r="AH27" s="170"/>
      <c r="AI27" s="22"/>
      <c r="AJ27" s="171"/>
      <c r="AK27" s="113"/>
      <c r="AL27" s="37"/>
      <c r="AM27" s="37"/>
      <c r="AN27" s="57"/>
      <c r="AO27" s="37"/>
      <c r="AP27" s="37"/>
      <c r="AQ27" s="114"/>
      <c r="AR27" s="198"/>
      <c r="AS27" s="199"/>
      <c r="AT27" s="7"/>
      <c r="AU27" s="15"/>
      <c r="AV27" s="181"/>
      <c r="AW27" s="116" t="str">
        <f>IF(ISBLANK(AU27),"",DATEDIF(AU27,AV27,"d")/365)</f>
        <v/>
      </c>
      <c r="AX27" s="52"/>
      <c r="AY27" s="37"/>
      <c r="AZ27" s="47"/>
      <c r="BA27" s="39"/>
    </row>
    <row r="28" spans="5:53">
      <c r="E28" s="37"/>
      <c r="F28" s="51" t="str">
        <f t="shared" si="0"/>
        <v/>
      </c>
      <c r="G28" s="47"/>
      <c r="H28" s="91" t="str">
        <f t="shared" ca="1" si="10"/>
        <v/>
      </c>
      <c r="I28" s="45"/>
      <c r="J28" s="22"/>
      <c r="K28" s="171"/>
      <c r="L28" s="91" t="str">
        <f t="shared" ca="1" si="11"/>
        <v/>
      </c>
      <c r="M28" s="196"/>
      <c r="N28" s="197"/>
      <c r="O28" s="141"/>
      <c r="P28" s="177"/>
      <c r="Q28" s="7"/>
      <c r="R28" s="22"/>
      <c r="S28" s="7"/>
      <c r="T28" s="23"/>
      <c r="U28" s="209"/>
      <c r="V28" s="45"/>
      <c r="W28" s="46"/>
      <c r="X28" s="22"/>
      <c r="Y28" s="23"/>
      <c r="Z28" s="23"/>
      <c r="AA28" s="45"/>
      <c r="AB28" s="35" t="str">
        <f t="shared" si="3"/>
        <v/>
      </c>
      <c r="AC28" s="48"/>
      <c r="AD28" s="117"/>
      <c r="AE28" s="37"/>
      <c r="AF28" s="24"/>
      <c r="AG28" s="24"/>
      <c r="AH28" s="170"/>
      <c r="AI28" s="22"/>
      <c r="AJ28" s="171"/>
      <c r="AK28" s="113"/>
      <c r="AL28" s="37"/>
      <c r="AM28" s="37"/>
      <c r="AN28" s="57"/>
      <c r="AO28" s="37"/>
      <c r="AP28" s="37"/>
      <c r="AQ28" s="114"/>
      <c r="AR28" s="115"/>
      <c r="AS28" s="199"/>
      <c r="AT28" s="7"/>
      <c r="AU28" s="15"/>
      <c r="AV28" s="181"/>
      <c r="AW28" s="116" t="str">
        <f t="shared" ref="AW28:AW35" si="13">IF(ISBLANK(AU28),"",DATEDIF(AU28,AV28,"d")/365)</f>
        <v/>
      </c>
      <c r="AX28" s="52"/>
      <c r="AY28" s="37"/>
      <c r="AZ28" s="47"/>
      <c r="BA28" s="39"/>
    </row>
    <row r="29" spans="5:53">
      <c r="E29" s="37"/>
      <c r="F29" s="51" t="str">
        <f t="shared" si="0"/>
        <v/>
      </c>
      <c r="G29" s="47"/>
      <c r="H29" s="91" t="str">
        <f t="shared" ca="1" si="10"/>
        <v/>
      </c>
      <c r="I29" s="45"/>
      <c r="J29" s="22"/>
      <c r="K29" s="171"/>
      <c r="L29" s="91" t="str">
        <f t="shared" ca="1" si="11"/>
        <v/>
      </c>
      <c r="M29" s="196"/>
      <c r="N29" s="197"/>
      <c r="O29" s="141"/>
      <c r="P29" s="177"/>
      <c r="Q29" s="177"/>
      <c r="R29" s="171"/>
      <c r="S29" s="177"/>
      <c r="T29" s="24"/>
      <c r="U29" s="209"/>
      <c r="V29" s="45"/>
      <c r="W29" s="46"/>
      <c r="X29" s="22"/>
      <c r="Y29" s="23"/>
      <c r="Z29" s="23"/>
      <c r="AA29" s="45"/>
      <c r="AB29" s="35" t="str">
        <f t="shared" si="3"/>
        <v/>
      </c>
      <c r="AC29" s="48"/>
      <c r="AD29" s="117"/>
      <c r="AE29" s="37"/>
      <c r="AF29" s="24"/>
      <c r="AG29" s="24"/>
      <c r="AH29" s="170"/>
      <c r="AI29" s="22"/>
      <c r="AJ29" s="171"/>
      <c r="AK29" s="113"/>
      <c r="AL29" s="37"/>
      <c r="AM29" s="37"/>
      <c r="AN29" s="57"/>
      <c r="AO29" s="37"/>
      <c r="AP29" s="37"/>
      <c r="AQ29" s="114"/>
      <c r="AR29" s="198"/>
      <c r="AS29" s="199"/>
      <c r="AT29" s="7"/>
      <c r="AU29" s="15"/>
      <c r="AV29" s="181"/>
      <c r="AW29" s="116" t="str">
        <f t="shared" si="13"/>
        <v/>
      </c>
      <c r="AX29" s="52"/>
      <c r="AY29" s="37"/>
      <c r="AZ29" s="47"/>
      <c r="BA29" s="39"/>
    </row>
    <row r="30" spans="5:53">
      <c r="E30" s="37"/>
      <c r="F30" s="51" t="str">
        <f t="shared" si="0"/>
        <v/>
      </c>
      <c r="G30" s="47"/>
      <c r="H30" s="91" t="str">
        <f t="shared" ca="1" si="10"/>
        <v/>
      </c>
      <c r="I30" s="45"/>
      <c r="J30" s="22"/>
      <c r="K30" s="171"/>
      <c r="L30" s="91" t="str">
        <f t="shared" ca="1" si="11"/>
        <v/>
      </c>
      <c r="M30" s="196"/>
      <c r="N30" s="197"/>
      <c r="O30" s="141"/>
      <c r="P30" s="177"/>
      <c r="Q30" s="177"/>
      <c r="R30" s="171"/>
      <c r="S30" s="177"/>
      <c r="T30" s="24"/>
      <c r="U30" s="209"/>
      <c r="V30" s="45"/>
      <c r="W30" s="46"/>
      <c r="X30" s="22"/>
      <c r="Y30" s="23"/>
      <c r="Z30" s="23"/>
      <c r="AA30" s="45"/>
      <c r="AB30" s="35" t="str">
        <f t="shared" si="3"/>
        <v/>
      </c>
      <c r="AC30" s="48"/>
      <c r="AD30" s="117"/>
      <c r="AE30" s="37"/>
      <c r="AF30" s="24"/>
      <c r="AG30" s="24"/>
      <c r="AH30" s="170"/>
      <c r="AI30" s="22"/>
      <c r="AJ30" s="171"/>
      <c r="AK30" s="113"/>
      <c r="AL30" s="37"/>
      <c r="AM30" s="37"/>
      <c r="AN30" s="57"/>
      <c r="AO30" s="37"/>
      <c r="AP30" s="37"/>
      <c r="AQ30" s="114"/>
      <c r="AR30" s="198"/>
      <c r="AS30" s="199"/>
      <c r="AT30" s="7"/>
      <c r="AU30" s="15"/>
      <c r="AV30" s="181"/>
      <c r="AW30" s="116" t="str">
        <f t="shared" si="13"/>
        <v/>
      </c>
      <c r="AX30" s="52"/>
      <c r="AY30" s="37"/>
      <c r="AZ30" s="47"/>
      <c r="BA30" s="39"/>
    </row>
    <row r="31" spans="5:53">
      <c r="E31" s="37"/>
      <c r="F31" s="51" t="str">
        <f>IF(ISBLANK($E31), "", VLOOKUP($E31,대표이사_참여인력_개요,2,FALSE))</f>
        <v/>
      </c>
      <c r="G31" s="47"/>
      <c r="H31" s="91" t="str">
        <f ca="1">IF(ISBLANK(G31),"",SUMPRODUCT( (OFFSET(대표이사_참여인력_경력,0,0,ROWS(대표이사_참여인력_경력),1)=$E31)*1, (OFFSET(대표이사_참여인력_경력,0,3,ROWS(대표이사_참여인력_경력),1)=$G31)*1, OFFSET(대표이사_참여인력_경력,0,7,ROWS(대표이사_참여인력_경력),1) ) /COUNTIFS(OFFSET(대표이사_참여인력_경력,0,0,ROWS(대표이사_참여인력_경력),1),$E31,OFFSET(대표이사_참여인력_경력,0,3,ROWS(대표이사_참여인력_경력),1),$G31))</f>
        <v/>
      </c>
      <c r="I31" s="45"/>
      <c r="J31" s="22"/>
      <c r="K31" s="22"/>
      <c r="L31" s="91" t="str">
        <f ca="1">IF(ISBLANK(I31),"",SUMPRODUCT( (OFFSET(대표이사_참여인력_경력,0,0,ROWS(대표이사_참여인력_경력),1)=$E31)*1, (OFFSET(대표이사_참여인력_경력,0,3,ROWS(대표이사_참여인력_경력),1)=$G31)*1, (OFFSET(대표이사_참여인력_경력,0,8,ROWS(대표이사_참여인력_경력),1)=$I31)*1, OFFSET(대표이사_참여인력_경력,0,13,ROWS(대표이사_참여인력_경력),1) ) /COUNTIFS(OFFSET(대표이사_참여인력_경력,0,0,ROWS(대표이사_참여인력_경력),1),$E31,OFFSET(대표이사_참여인력_경력,0,3,ROWS(대표이사_참여인력_경력),1),$G31,OFFSET(대표이사_참여인력_경력,0,8,ROWS(대표이사_참여인력_경력),1),$I31 ))</f>
        <v/>
      </c>
      <c r="M31" s="196"/>
      <c r="N31" s="197"/>
      <c r="O31" s="141"/>
      <c r="P31" s="177"/>
      <c r="Q31" s="7"/>
      <c r="R31" s="22"/>
      <c r="S31" s="7"/>
      <c r="T31" s="23"/>
      <c r="U31" s="209"/>
      <c r="V31" s="45"/>
      <c r="W31" s="46"/>
      <c r="X31" s="22"/>
      <c r="Y31" s="23"/>
      <c r="Z31" s="23"/>
      <c r="AA31" s="45"/>
      <c r="AB31" s="35" t="str">
        <f t="shared" si="3"/>
        <v/>
      </c>
      <c r="AC31" s="48"/>
      <c r="AD31" s="117"/>
      <c r="AE31" s="37"/>
      <c r="AF31" s="24"/>
      <c r="AG31" s="24"/>
      <c r="AH31" s="170"/>
      <c r="AI31" s="22"/>
      <c r="AJ31" s="22"/>
      <c r="AK31" s="113"/>
      <c r="AL31" s="37"/>
      <c r="AM31" s="37"/>
      <c r="AN31" s="57"/>
      <c r="AO31" s="37"/>
      <c r="AP31" s="37"/>
      <c r="AQ31" s="114"/>
      <c r="AR31" s="115"/>
      <c r="AS31" s="199"/>
      <c r="AT31" s="7"/>
      <c r="AU31" s="15"/>
      <c r="AV31" s="181"/>
      <c r="AW31" s="116" t="str">
        <f>IF(ISBLANK(AU31),"",DATEDIF(AU31,AV31,"d")/365)</f>
        <v/>
      </c>
      <c r="AX31" s="52"/>
      <c r="AY31" s="37"/>
      <c r="AZ31" s="47"/>
      <c r="BA31" s="39"/>
    </row>
    <row r="32" spans="5:53">
      <c r="E32" s="37"/>
      <c r="F32" s="51" t="str">
        <f t="shared" si="0"/>
        <v/>
      </c>
      <c r="G32" s="47"/>
      <c r="H32" s="91" t="str">
        <f t="shared" ca="1" si="10"/>
        <v/>
      </c>
      <c r="I32" s="45"/>
      <c r="J32" s="22"/>
      <c r="K32" s="171"/>
      <c r="L32" s="91" t="str">
        <f t="shared" ca="1" si="11"/>
        <v/>
      </c>
      <c r="M32" s="196"/>
      <c r="N32" s="197"/>
      <c r="O32" s="141"/>
      <c r="P32" s="177"/>
      <c r="Q32" s="7"/>
      <c r="R32" s="22"/>
      <c r="S32" s="7"/>
      <c r="T32" s="23"/>
      <c r="U32" s="209"/>
      <c r="V32" s="45"/>
      <c r="W32" s="46"/>
      <c r="X32" s="15"/>
      <c r="Y32" s="23"/>
      <c r="Z32" s="23"/>
      <c r="AA32" s="45"/>
      <c r="AB32" s="35" t="str">
        <f t="shared" si="3"/>
        <v/>
      </c>
      <c r="AC32" s="48"/>
      <c r="AD32" s="117"/>
      <c r="AE32" s="37"/>
      <c r="AF32" s="24"/>
      <c r="AG32" s="24"/>
      <c r="AH32" s="170"/>
      <c r="AI32" s="22"/>
      <c r="AJ32" s="171"/>
      <c r="AK32" s="113"/>
      <c r="AL32" s="37"/>
      <c r="AM32" s="37"/>
      <c r="AN32" s="57"/>
      <c r="AO32" s="37"/>
      <c r="AP32" s="37"/>
      <c r="AQ32" s="114"/>
      <c r="AR32" s="198"/>
      <c r="AS32" s="199"/>
      <c r="AT32" s="7"/>
      <c r="AU32" s="15"/>
      <c r="AV32" s="181"/>
      <c r="AW32" s="116" t="str">
        <f t="shared" si="13"/>
        <v/>
      </c>
      <c r="AX32" s="52"/>
      <c r="AY32" s="37"/>
      <c r="AZ32" s="47"/>
      <c r="BA32" s="39"/>
    </row>
    <row r="33" spans="5:53">
      <c r="E33" s="37"/>
      <c r="F33" s="51" t="str">
        <f t="shared" si="0"/>
        <v/>
      </c>
      <c r="G33" s="47"/>
      <c r="H33" s="91" t="str">
        <f t="shared" ca="1" si="10"/>
        <v/>
      </c>
      <c r="I33" s="45"/>
      <c r="J33" s="22"/>
      <c r="K33" s="171"/>
      <c r="L33" s="91" t="str">
        <f t="shared" ca="1" si="11"/>
        <v/>
      </c>
      <c r="M33" s="196"/>
      <c r="N33" s="197"/>
      <c r="O33" s="141"/>
      <c r="P33" s="177"/>
      <c r="Q33" s="7"/>
      <c r="R33" s="22"/>
      <c r="S33" s="7"/>
      <c r="T33" s="23"/>
      <c r="U33" s="209"/>
      <c r="V33" s="45"/>
      <c r="W33" s="46"/>
      <c r="X33" s="15"/>
      <c r="Y33" s="23"/>
      <c r="Z33" s="23"/>
      <c r="AA33" s="45"/>
      <c r="AB33" s="35" t="str">
        <f t="shared" si="3"/>
        <v/>
      </c>
      <c r="AC33" s="48"/>
      <c r="AD33" s="117"/>
      <c r="AE33" s="37"/>
      <c r="AF33" s="24"/>
      <c r="AG33" s="24"/>
      <c r="AH33" s="170"/>
      <c r="AI33" s="22"/>
      <c r="AJ33" s="171"/>
      <c r="AK33" s="113"/>
      <c r="AL33" s="37"/>
      <c r="AM33" s="37"/>
      <c r="AN33" s="57"/>
      <c r="AO33" s="37"/>
      <c r="AP33" s="37"/>
      <c r="AQ33" s="114"/>
      <c r="AR33" s="198"/>
      <c r="AS33" s="199"/>
      <c r="AT33" s="7"/>
      <c r="AU33" s="15"/>
      <c r="AV33" s="181"/>
      <c r="AW33" s="116" t="str">
        <f t="shared" si="13"/>
        <v/>
      </c>
      <c r="AX33" s="52"/>
      <c r="AY33" s="37"/>
      <c r="AZ33" s="47"/>
      <c r="BA33" s="39"/>
    </row>
    <row r="34" spans="5:53">
      <c r="E34" s="37"/>
      <c r="F34" s="51" t="str">
        <f t="shared" si="0"/>
        <v/>
      </c>
      <c r="G34" s="47"/>
      <c r="H34" s="91" t="str">
        <f t="shared" ca="1" si="10"/>
        <v/>
      </c>
      <c r="I34" s="45"/>
      <c r="J34" s="22"/>
      <c r="K34" s="171"/>
      <c r="L34" s="91" t="str">
        <f t="shared" ca="1" si="11"/>
        <v/>
      </c>
      <c r="M34" s="196"/>
      <c r="N34" s="197"/>
      <c r="O34" s="141"/>
      <c r="P34" s="177"/>
      <c r="Q34" s="177"/>
      <c r="R34" s="22"/>
      <c r="S34" s="7"/>
      <c r="T34" s="23"/>
      <c r="U34" s="209"/>
      <c r="V34" s="45"/>
      <c r="W34" s="46"/>
      <c r="X34" s="15"/>
      <c r="Y34" s="23"/>
      <c r="Z34" s="23"/>
      <c r="AA34" s="45"/>
      <c r="AB34" s="35" t="str">
        <f t="shared" si="3"/>
        <v/>
      </c>
      <c r="AC34" s="48"/>
      <c r="AD34" s="117"/>
      <c r="AE34" s="37"/>
      <c r="AF34" s="24"/>
      <c r="AG34" s="24"/>
      <c r="AH34" s="170"/>
      <c r="AI34" s="22"/>
      <c r="AJ34" s="171"/>
      <c r="AK34" s="113"/>
      <c r="AL34" s="37"/>
      <c r="AM34" s="37"/>
      <c r="AN34" s="57"/>
      <c r="AO34" s="37"/>
      <c r="AP34" s="37"/>
      <c r="AQ34" s="114"/>
      <c r="AR34" s="198"/>
      <c r="AS34" s="199"/>
      <c r="AT34" s="7"/>
      <c r="AU34" s="15"/>
      <c r="AV34" s="181"/>
      <c r="AW34" s="116" t="str">
        <f t="shared" si="13"/>
        <v/>
      </c>
      <c r="AX34" s="52"/>
      <c r="AY34" s="37"/>
      <c r="AZ34" s="47"/>
      <c r="BA34" s="39"/>
    </row>
    <row r="35" spans="5:53">
      <c r="E35" s="37"/>
      <c r="F35" s="51" t="str">
        <f t="shared" si="0"/>
        <v/>
      </c>
      <c r="G35" s="47"/>
      <c r="H35" s="91" t="str">
        <f t="shared" ca="1" si="10"/>
        <v/>
      </c>
      <c r="I35" s="45"/>
      <c r="J35" s="22"/>
      <c r="K35" s="171"/>
      <c r="L35" s="91" t="str">
        <f t="shared" ca="1" si="11"/>
        <v/>
      </c>
      <c r="M35" s="196"/>
      <c r="N35" s="197"/>
      <c r="O35" s="141"/>
      <c r="P35" s="177"/>
      <c r="Q35" s="177"/>
      <c r="R35" s="171"/>
      <c r="S35" s="177"/>
      <c r="T35" s="24"/>
      <c r="U35" s="209"/>
      <c r="V35" s="45"/>
      <c r="W35" s="46"/>
      <c r="X35" s="15"/>
      <c r="Y35" s="23"/>
      <c r="Z35" s="23"/>
      <c r="AA35" s="45"/>
      <c r="AB35" s="35" t="str">
        <f t="shared" si="3"/>
        <v/>
      </c>
      <c r="AC35" s="48"/>
      <c r="AD35" s="117"/>
      <c r="AE35" s="37"/>
      <c r="AF35" s="24"/>
      <c r="AG35" s="24"/>
      <c r="AH35" s="170"/>
      <c r="AI35" s="22"/>
      <c r="AJ35" s="171"/>
      <c r="AK35" s="113"/>
      <c r="AL35" s="37"/>
      <c r="AM35" s="37"/>
      <c r="AN35" s="57"/>
      <c r="AO35" s="37"/>
      <c r="AP35" s="37"/>
      <c r="AQ35" s="114"/>
      <c r="AR35" s="198"/>
      <c r="AS35" s="199"/>
      <c r="AT35" s="7"/>
      <c r="AU35" s="15"/>
      <c r="AV35" s="181"/>
      <c r="AW35" s="116" t="str">
        <f t="shared" si="13"/>
        <v/>
      </c>
      <c r="AX35" s="52"/>
      <c r="AY35" s="37"/>
      <c r="AZ35" s="47"/>
      <c r="BA35" s="39"/>
    </row>
    <row r="36" spans="5:53">
      <c r="E36" s="37"/>
      <c r="F36" s="51" t="str">
        <f t="shared" si="0"/>
        <v/>
      </c>
      <c r="G36" s="47"/>
      <c r="H36" s="91" t="str">
        <f t="shared" ref="H36" ca="1" si="14">IF(ISBLANK(G36),"",SUMPRODUCT( (OFFSET(대표이사_참여인력_경력,0,0,ROWS(대표이사_참여인력_경력),1)=$E36)*1, (OFFSET(대표이사_참여인력_경력,0,3,ROWS(대표이사_참여인력_경력),1)=$G36)*1, OFFSET(대표이사_참여인력_경력,0,7,ROWS(대표이사_참여인력_경력),1) ) /COUNTIFS(OFFSET(대표이사_참여인력_경력,0,0,ROWS(대표이사_참여인력_경력),1),$E36,OFFSET(대표이사_참여인력_경력,0,3,ROWS(대표이사_참여인력_경력),1),$G36))</f>
        <v/>
      </c>
      <c r="I36" s="45"/>
      <c r="J36" s="22"/>
      <c r="K36" s="22"/>
      <c r="L36" s="91" t="str">
        <f t="shared" ref="L36" ca="1" si="15">IF(ISBLANK(I36),"",SUMPRODUCT( (OFFSET(대표이사_참여인력_경력,0,0,ROWS(대표이사_참여인력_경력),1)=$E36)*1, (OFFSET(대표이사_참여인력_경력,0,3,ROWS(대표이사_참여인력_경력),1)=$G36)*1, (OFFSET(대표이사_참여인력_경력,0,8,ROWS(대표이사_참여인력_경력),1)=$I36)*1, OFFSET(대표이사_참여인력_경력,0,13,ROWS(대표이사_참여인력_경력),1) ) /COUNTIFS(OFFSET(대표이사_참여인력_경력,0,0,ROWS(대표이사_참여인력_경력),1),$E36,OFFSET(대표이사_참여인력_경력,0,3,ROWS(대표이사_참여인력_경력),1),$G36,OFFSET(대표이사_참여인력_경력,0,8,ROWS(대표이사_참여인력_경력),1),$I36 ))</f>
        <v/>
      </c>
      <c r="M36" s="196"/>
      <c r="N36" s="197"/>
      <c r="O36" s="141"/>
      <c r="P36" s="177"/>
      <c r="Q36" s="196"/>
      <c r="R36" s="22"/>
      <c r="S36" s="7"/>
      <c r="T36" s="23"/>
      <c r="U36" s="209"/>
      <c r="V36" s="45"/>
      <c r="W36" s="46"/>
      <c r="X36" s="15"/>
      <c r="Y36" s="23"/>
      <c r="Z36" s="23"/>
      <c r="AA36" s="45"/>
      <c r="AB36" s="35" t="str">
        <f t="shared" si="3"/>
        <v/>
      </c>
      <c r="AC36" s="48"/>
      <c r="AD36" s="117"/>
      <c r="AE36" s="37"/>
      <c r="AF36" s="24"/>
      <c r="AG36" s="24"/>
      <c r="AH36" s="170"/>
      <c r="AI36" s="22"/>
      <c r="AJ36" s="15"/>
      <c r="AK36" s="113"/>
      <c r="AL36" s="37"/>
      <c r="AM36" s="37"/>
      <c r="AN36" s="57"/>
      <c r="AO36" s="57"/>
      <c r="AP36" s="57"/>
      <c r="AQ36" s="114"/>
      <c r="AR36" s="198"/>
      <c r="AS36" s="199"/>
      <c r="AT36" s="7"/>
      <c r="AU36" s="15"/>
      <c r="AV36" s="181"/>
      <c r="AW36" s="116" t="str">
        <f t="shared" ref="AW36" si="16">IF(ISBLANK(AU36),"",DATEDIF(AU36,AV36,"d")/365)</f>
        <v/>
      </c>
      <c r="AX36" s="52"/>
      <c r="AY36" s="37"/>
      <c r="AZ36" s="47"/>
      <c r="BA36" s="39"/>
    </row>
    <row r="37" spans="5:53">
      <c r="E37" s="37"/>
      <c r="F37" s="51" t="str">
        <f t="shared" ref="F37:F131" si="17">IF(ISBLANK($E37), "", VLOOKUP($E37,대표이사_참여인력_개요,2,FALSE))</f>
        <v/>
      </c>
      <c r="G37" s="47"/>
      <c r="H37" s="91" t="str">
        <f t="shared" ref="H37:H114" ca="1" si="18">IF(ISBLANK(G37),"",SUMPRODUCT( (OFFSET(대표이사_참여인력_경력,0,0,ROWS(대표이사_참여인력_경력),1)=$E37)*1, (OFFSET(대표이사_참여인력_경력,0,3,ROWS(대표이사_참여인력_경력),1)=$G37)*1, OFFSET(대표이사_참여인력_경력,0,7,ROWS(대표이사_참여인력_경력),1) ) /COUNTIFS(OFFSET(대표이사_참여인력_경력,0,0,ROWS(대표이사_참여인력_경력),1),$E37,OFFSET(대표이사_참여인력_경력,0,3,ROWS(대표이사_참여인력_경력),1),$G37))</f>
        <v/>
      </c>
      <c r="I37" s="45"/>
      <c r="J37" s="22"/>
      <c r="K37" s="22"/>
      <c r="L37" s="91" t="str">
        <f t="shared" ref="L37:L114" ca="1" si="19">IF(ISBLANK(I37),"",SUMPRODUCT( (OFFSET(대표이사_참여인력_경력,0,0,ROWS(대표이사_참여인력_경력),1)=$E37)*1, (OFFSET(대표이사_참여인력_경력,0,3,ROWS(대표이사_참여인력_경력),1)=$G37)*1, (OFFSET(대표이사_참여인력_경력,0,8,ROWS(대표이사_참여인력_경력),1)=$I37)*1, OFFSET(대표이사_참여인력_경력,0,13,ROWS(대표이사_참여인력_경력),1) ) /COUNTIFS(OFFSET(대표이사_참여인력_경력,0,0,ROWS(대표이사_참여인력_경력),1),$E37,OFFSET(대표이사_참여인력_경력,0,3,ROWS(대표이사_참여인력_경력),1),$G37,OFFSET(대표이사_참여인력_경력,0,8,ROWS(대표이사_참여인력_경력),1),$I37 ))</f>
        <v/>
      </c>
      <c r="M37" s="196"/>
      <c r="N37" s="197"/>
      <c r="O37" s="141"/>
      <c r="P37" s="177"/>
      <c r="Q37" s="196"/>
      <c r="R37" s="22"/>
      <c r="S37" s="7"/>
      <c r="T37" s="23"/>
      <c r="U37" s="209"/>
      <c r="V37" s="45"/>
      <c r="W37" s="46"/>
      <c r="X37" s="22"/>
      <c r="Y37" s="23"/>
      <c r="Z37" s="23"/>
      <c r="AA37" s="45"/>
      <c r="AB37" s="35" t="str">
        <f t="shared" si="3"/>
        <v/>
      </c>
      <c r="AC37" s="48"/>
      <c r="AD37" s="117"/>
      <c r="AE37" s="37"/>
      <c r="AF37" s="24"/>
      <c r="AG37" s="24"/>
      <c r="AH37" s="170"/>
      <c r="AI37" s="22"/>
      <c r="AJ37" s="22"/>
      <c r="AK37" s="113"/>
      <c r="AL37" s="37"/>
      <c r="AM37" s="37"/>
      <c r="AN37" s="57"/>
      <c r="AO37" s="57"/>
      <c r="AP37" s="57"/>
      <c r="AQ37" s="114"/>
      <c r="AR37" s="198"/>
      <c r="AS37" s="199"/>
      <c r="AT37" s="7"/>
      <c r="AU37" s="15"/>
      <c r="AV37" s="181"/>
      <c r="AW37" s="116" t="str">
        <f>IF(ISBLANK(AU37),"",DATEDIF(AU37,AV37,"d")/365)</f>
        <v/>
      </c>
      <c r="AX37" s="52"/>
      <c r="AY37" s="37"/>
      <c r="AZ37" s="47"/>
      <c r="BA37" s="39"/>
    </row>
    <row r="38" spans="5:53">
      <c r="E38" s="37"/>
      <c r="F38" s="51" t="str">
        <f t="shared" si="17"/>
        <v/>
      </c>
      <c r="G38" s="47"/>
      <c r="H38" s="91" t="str">
        <f t="shared" ca="1" si="18"/>
        <v/>
      </c>
      <c r="I38" s="45"/>
      <c r="J38" s="22"/>
      <c r="K38" s="22"/>
      <c r="L38" s="91" t="str">
        <f t="shared" ca="1" si="19"/>
        <v/>
      </c>
      <c r="M38" s="196"/>
      <c r="N38" s="197"/>
      <c r="O38" s="141"/>
      <c r="P38" s="177"/>
      <c r="Q38" s="196"/>
      <c r="R38" s="22"/>
      <c r="S38" s="7"/>
      <c r="T38" s="23"/>
      <c r="U38" s="209"/>
      <c r="V38" s="45"/>
      <c r="W38" s="46"/>
      <c r="X38" s="22"/>
      <c r="Y38" s="23"/>
      <c r="Z38" s="23"/>
      <c r="AA38" s="45"/>
      <c r="AB38" s="35" t="str">
        <f t="shared" ref="AB38:AB69" si="20">IF(ISBLANK(X38),"",IF(DATEDIF(R38,제안서작성기준일,"d")/365,DATEDIF(R38,X38,"d")/365))</f>
        <v/>
      </c>
      <c r="AC38" s="48"/>
      <c r="AD38" s="117"/>
      <c r="AE38" s="37"/>
      <c r="AF38" s="24"/>
      <c r="AG38" s="24"/>
      <c r="AH38" s="170"/>
      <c r="AI38" s="22"/>
      <c r="AJ38" s="22"/>
      <c r="AK38" s="113"/>
      <c r="AL38" s="37"/>
      <c r="AM38" s="57"/>
      <c r="AN38" s="57"/>
      <c r="AO38" s="57"/>
      <c r="AP38" s="37"/>
      <c r="AQ38" s="114"/>
      <c r="AR38" s="198"/>
      <c r="AS38" s="199"/>
      <c r="AT38" s="7"/>
      <c r="AU38" s="15"/>
      <c r="AV38" s="181"/>
      <c r="AW38" s="116" t="str">
        <f t="shared" ref="AW38:AW44" si="21">IF(ISBLANK(AU38),"",DATEDIF(AU38,AV38,"d")/365)</f>
        <v/>
      </c>
      <c r="AX38" s="52"/>
      <c r="AY38" s="37"/>
      <c r="AZ38" s="47"/>
      <c r="BA38" s="39"/>
    </row>
    <row r="39" spans="5:53">
      <c r="E39" s="37"/>
      <c r="F39" s="51" t="str">
        <f t="shared" si="17"/>
        <v/>
      </c>
      <c r="G39" s="47"/>
      <c r="H39" s="91" t="str">
        <f t="shared" ca="1" si="18"/>
        <v/>
      </c>
      <c r="I39" s="45"/>
      <c r="J39" s="22"/>
      <c r="K39" s="22"/>
      <c r="L39" s="91" t="str">
        <f t="shared" ca="1" si="19"/>
        <v/>
      </c>
      <c r="M39" s="196"/>
      <c r="N39" s="197"/>
      <c r="O39" s="141"/>
      <c r="P39" s="177"/>
      <c r="Q39" s="196"/>
      <c r="R39" s="22"/>
      <c r="S39" s="7"/>
      <c r="T39" s="23"/>
      <c r="U39" s="209"/>
      <c r="V39" s="45"/>
      <c r="W39" s="46"/>
      <c r="X39" s="22"/>
      <c r="Y39" s="23"/>
      <c r="Z39" s="23"/>
      <c r="AA39" s="45"/>
      <c r="AB39" s="35" t="str">
        <f t="shared" si="20"/>
        <v/>
      </c>
      <c r="AC39" s="48"/>
      <c r="AD39" s="117"/>
      <c r="AE39" s="37"/>
      <c r="AF39" s="24"/>
      <c r="AG39" s="24"/>
      <c r="AH39" s="170"/>
      <c r="AI39" s="22"/>
      <c r="AJ39" s="22"/>
      <c r="AK39" s="113"/>
      <c r="AL39" s="37"/>
      <c r="AM39" s="37"/>
      <c r="AN39" s="57"/>
      <c r="AO39" s="57"/>
      <c r="AP39" s="57"/>
      <c r="AQ39" s="114"/>
      <c r="AR39" s="198"/>
      <c r="AS39" s="199"/>
      <c r="AT39" s="7"/>
      <c r="AU39" s="15"/>
      <c r="AV39" s="181"/>
      <c r="AW39" s="116" t="str">
        <f t="shared" si="21"/>
        <v/>
      </c>
      <c r="AX39" s="52"/>
      <c r="AY39" s="37"/>
      <c r="AZ39" s="47"/>
      <c r="BA39" s="39"/>
    </row>
    <row r="40" spans="5:53">
      <c r="E40" s="37"/>
      <c r="F40" s="51" t="str">
        <f t="shared" si="17"/>
        <v/>
      </c>
      <c r="G40" s="47"/>
      <c r="H40" s="91" t="str">
        <f t="shared" ca="1" si="18"/>
        <v/>
      </c>
      <c r="I40" s="45"/>
      <c r="J40" s="22"/>
      <c r="K40" s="22"/>
      <c r="L40" s="91" t="str">
        <f t="shared" ca="1" si="19"/>
        <v/>
      </c>
      <c r="M40" s="196"/>
      <c r="N40" s="197"/>
      <c r="O40" s="141"/>
      <c r="P40" s="177"/>
      <c r="Q40" s="196"/>
      <c r="R40" s="22"/>
      <c r="S40" s="7"/>
      <c r="T40" s="23"/>
      <c r="U40" s="209"/>
      <c r="V40" s="45"/>
      <c r="W40" s="46"/>
      <c r="X40" s="22"/>
      <c r="Y40" s="23"/>
      <c r="Z40" s="23"/>
      <c r="AA40" s="45"/>
      <c r="AB40" s="35" t="str">
        <f t="shared" si="20"/>
        <v/>
      </c>
      <c r="AC40" s="48"/>
      <c r="AD40" s="117"/>
      <c r="AE40" s="37"/>
      <c r="AF40" s="24"/>
      <c r="AG40" s="24"/>
      <c r="AH40" s="170"/>
      <c r="AI40" s="22"/>
      <c r="AJ40" s="22"/>
      <c r="AK40" s="113"/>
      <c r="AL40" s="37"/>
      <c r="AM40" s="37"/>
      <c r="AN40" s="57"/>
      <c r="AO40" s="57"/>
      <c r="AP40" s="57"/>
      <c r="AQ40" s="114"/>
      <c r="AR40" s="198"/>
      <c r="AS40" s="199"/>
      <c r="AT40" s="7"/>
      <c r="AU40" s="15"/>
      <c r="AV40" s="181"/>
      <c r="AW40" s="116" t="str">
        <f t="shared" si="21"/>
        <v/>
      </c>
      <c r="AX40" s="52"/>
      <c r="AY40" s="37"/>
      <c r="AZ40" s="47"/>
      <c r="BA40" s="39"/>
    </row>
    <row r="41" spans="5:53">
      <c r="E41" s="37"/>
      <c r="F41" s="51" t="str">
        <f t="shared" si="17"/>
        <v/>
      </c>
      <c r="G41" s="47"/>
      <c r="H41" s="91" t="str">
        <f t="shared" ca="1" si="18"/>
        <v/>
      </c>
      <c r="I41" s="45"/>
      <c r="J41" s="22"/>
      <c r="K41" s="22"/>
      <c r="L41" s="91" t="str">
        <f t="shared" ca="1" si="19"/>
        <v/>
      </c>
      <c r="M41" s="196"/>
      <c r="N41" s="197"/>
      <c r="O41" s="141"/>
      <c r="P41" s="177"/>
      <c r="Q41" s="177"/>
      <c r="R41" s="22"/>
      <c r="S41" s="7"/>
      <c r="T41" s="23"/>
      <c r="U41" s="209"/>
      <c r="V41" s="45"/>
      <c r="W41" s="46"/>
      <c r="X41" s="15"/>
      <c r="Y41" s="23"/>
      <c r="Z41" s="23"/>
      <c r="AA41" s="45"/>
      <c r="AB41" s="35" t="str">
        <f t="shared" si="20"/>
        <v/>
      </c>
      <c r="AC41" s="48"/>
      <c r="AD41" s="117"/>
      <c r="AE41" s="37"/>
      <c r="AF41" s="24"/>
      <c r="AG41" s="24"/>
      <c r="AH41" s="170"/>
      <c r="AI41" s="22"/>
      <c r="AJ41" s="15"/>
      <c r="AK41" s="113"/>
      <c r="AL41" s="37"/>
      <c r="AM41" s="37"/>
      <c r="AN41" s="57"/>
      <c r="AO41" s="37"/>
      <c r="AP41" s="37"/>
      <c r="AQ41" s="114"/>
      <c r="AR41" s="198"/>
      <c r="AS41" s="199"/>
      <c r="AT41" s="7"/>
      <c r="AU41" s="15"/>
      <c r="AV41" s="181"/>
      <c r="AW41" s="116" t="str">
        <f t="shared" si="21"/>
        <v/>
      </c>
      <c r="AX41" s="52"/>
      <c r="AY41" s="37"/>
      <c r="AZ41" s="47"/>
      <c r="BA41" s="39"/>
    </row>
    <row r="42" spans="5:53">
      <c r="E42" s="37"/>
      <c r="F42" s="51" t="str">
        <f t="shared" si="17"/>
        <v/>
      </c>
      <c r="G42" s="47"/>
      <c r="H42" s="91" t="str">
        <f t="shared" ca="1" si="18"/>
        <v/>
      </c>
      <c r="I42" s="45"/>
      <c r="J42" s="22"/>
      <c r="K42" s="22"/>
      <c r="L42" s="91" t="str">
        <f t="shared" ca="1" si="19"/>
        <v/>
      </c>
      <c r="M42" s="196"/>
      <c r="N42" s="197"/>
      <c r="O42" s="141"/>
      <c r="P42" s="177"/>
      <c r="Q42" s="177"/>
      <c r="R42" s="22"/>
      <c r="S42" s="7"/>
      <c r="T42" s="23"/>
      <c r="U42" s="209"/>
      <c r="V42" s="45"/>
      <c r="W42" s="46"/>
      <c r="X42" s="15"/>
      <c r="Y42" s="23"/>
      <c r="Z42" s="23"/>
      <c r="AA42" s="45"/>
      <c r="AB42" s="35" t="str">
        <f t="shared" si="20"/>
        <v/>
      </c>
      <c r="AC42" s="48"/>
      <c r="AD42" s="117"/>
      <c r="AE42" s="37"/>
      <c r="AF42" s="24"/>
      <c r="AG42" s="24"/>
      <c r="AH42" s="170"/>
      <c r="AI42" s="22"/>
      <c r="AJ42" s="15"/>
      <c r="AK42" s="113"/>
      <c r="AL42" s="37"/>
      <c r="AM42" s="57"/>
      <c r="AN42" s="57"/>
      <c r="AO42" s="57"/>
      <c r="AP42" s="37"/>
      <c r="AQ42" s="114"/>
      <c r="AR42" s="198"/>
      <c r="AS42" s="199"/>
      <c r="AT42" s="7"/>
      <c r="AU42" s="15"/>
      <c r="AV42" s="181"/>
      <c r="AW42" s="116" t="str">
        <f t="shared" si="21"/>
        <v/>
      </c>
      <c r="AX42" s="52"/>
      <c r="AY42" s="37"/>
      <c r="AZ42" s="47"/>
      <c r="BA42" s="39"/>
    </row>
    <row r="43" spans="5:53">
      <c r="E43" s="37"/>
      <c r="F43" s="51" t="str">
        <f t="shared" si="17"/>
        <v/>
      </c>
      <c r="G43" s="47"/>
      <c r="H43" s="91" t="str">
        <f t="shared" ca="1" si="18"/>
        <v/>
      </c>
      <c r="I43" s="45"/>
      <c r="J43" s="22"/>
      <c r="K43" s="22"/>
      <c r="L43" s="91" t="str">
        <f t="shared" ca="1" si="19"/>
        <v/>
      </c>
      <c r="M43" s="196"/>
      <c r="N43" s="197"/>
      <c r="O43" s="141"/>
      <c r="P43" s="177"/>
      <c r="Q43" s="177"/>
      <c r="R43" s="22"/>
      <c r="S43" s="7"/>
      <c r="T43" s="23"/>
      <c r="U43" s="209"/>
      <c r="V43" s="45"/>
      <c r="W43" s="46"/>
      <c r="X43" s="15"/>
      <c r="Y43" s="23"/>
      <c r="Z43" s="23"/>
      <c r="AA43" s="45"/>
      <c r="AB43" s="35" t="str">
        <f t="shared" si="20"/>
        <v/>
      </c>
      <c r="AC43" s="48"/>
      <c r="AD43" s="117"/>
      <c r="AE43" s="37"/>
      <c r="AF43" s="24"/>
      <c r="AG43" s="24"/>
      <c r="AH43" s="170"/>
      <c r="AI43" s="22"/>
      <c r="AJ43" s="15"/>
      <c r="AK43" s="113"/>
      <c r="AL43" s="37"/>
      <c r="AM43" s="57"/>
      <c r="AN43" s="57"/>
      <c r="AO43" s="57"/>
      <c r="AP43" s="37"/>
      <c r="AQ43" s="114"/>
      <c r="AR43" s="115"/>
      <c r="AS43" s="199"/>
      <c r="AT43" s="177"/>
      <c r="AU43" s="181"/>
      <c r="AV43" s="181"/>
      <c r="AW43" s="116" t="str">
        <f t="shared" si="21"/>
        <v/>
      </c>
      <c r="AX43" s="52"/>
      <c r="AY43" s="37"/>
      <c r="AZ43" s="47"/>
      <c r="BA43" s="39"/>
    </row>
    <row r="44" spans="5:53">
      <c r="E44" s="37"/>
      <c r="F44" s="51" t="str">
        <f t="shared" si="17"/>
        <v/>
      </c>
      <c r="G44" s="47"/>
      <c r="H44" s="91" t="str">
        <f t="shared" ca="1" si="18"/>
        <v/>
      </c>
      <c r="I44" s="45"/>
      <c r="J44" s="22"/>
      <c r="K44" s="22"/>
      <c r="L44" s="91" t="str">
        <f t="shared" ca="1" si="19"/>
        <v/>
      </c>
      <c r="M44" s="196"/>
      <c r="N44" s="197"/>
      <c r="O44" s="141"/>
      <c r="P44" s="177"/>
      <c r="Q44" s="177"/>
      <c r="R44" s="22"/>
      <c r="S44" s="7"/>
      <c r="T44" s="23"/>
      <c r="U44" s="209"/>
      <c r="V44" s="45"/>
      <c r="W44" s="46"/>
      <c r="X44" s="15"/>
      <c r="Y44" s="23"/>
      <c r="Z44" s="23"/>
      <c r="AA44" s="45"/>
      <c r="AB44" s="35" t="str">
        <f t="shared" si="20"/>
        <v/>
      </c>
      <c r="AC44" s="48"/>
      <c r="AD44" s="117"/>
      <c r="AE44" s="37"/>
      <c r="AF44" s="24"/>
      <c r="AG44" s="24"/>
      <c r="AH44" s="170"/>
      <c r="AI44" s="22"/>
      <c r="AJ44" s="15"/>
      <c r="AK44" s="113"/>
      <c r="AL44" s="37"/>
      <c r="AM44" s="37"/>
      <c r="AN44" s="57"/>
      <c r="AO44" s="57"/>
      <c r="AP44" s="57"/>
      <c r="AQ44" s="114"/>
      <c r="AR44" s="198"/>
      <c r="AS44" s="199"/>
      <c r="AT44" s="177"/>
      <c r="AU44" s="181"/>
      <c r="AV44" s="181"/>
      <c r="AW44" s="116" t="str">
        <f t="shared" si="21"/>
        <v/>
      </c>
      <c r="AX44" s="52"/>
      <c r="AY44" s="37"/>
      <c r="AZ44" s="47"/>
      <c r="BA44" s="39"/>
    </row>
    <row r="45" spans="5:53">
      <c r="E45" s="37"/>
      <c r="F45" s="51" t="str">
        <f t="shared" si="17"/>
        <v/>
      </c>
      <c r="G45" s="47"/>
      <c r="H45" s="91" t="str">
        <f t="shared" ca="1" si="18"/>
        <v/>
      </c>
      <c r="I45" s="45"/>
      <c r="J45" s="22"/>
      <c r="K45" s="22"/>
      <c r="L45" s="91" t="str">
        <f t="shared" ca="1" si="19"/>
        <v/>
      </c>
      <c r="M45" s="196"/>
      <c r="N45" s="197"/>
      <c r="O45" s="141"/>
      <c r="P45" s="177"/>
      <c r="Q45" s="177"/>
      <c r="R45" s="22"/>
      <c r="S45" s="7"/>
      <c r="T45" s="23"/>
      <c r="U45" s="209"/>
      <c r="V45" s="45"/>
      <c r="W45" s="46"/>
      <c r="X45" s="22"/>
      <c r="Y45" s="23"/>
      <c r="Z45" s="23"/>
      <c r="AA45" s="45"/>
      <c r="AB45" s="35" t="str">
        <f t="shared" si="20"/>
        <v/>
      </c>
      <c r="AC45" s="48"/>
      <c r="AD45" s="117"/>
      <c r="AE45" s="37"/>
      <c r="AF45" s="24"/>
      <c r="AG45" s="24"/>
      <c r="AH45" s="170"/>
      <c r="AI45" s="22"/>
      <c r="AJ45" s="22"/>
      <c r="AK45" s="113"/>
      <c r="AL45" s="37"/>
      <c r="AM45" s="57"/>
      <c r="AN45" s="57"/>
      <c r="AO45" s="57"/>
      <c r="AP45" s="37"/>
      <c r="AQ45" s="114"/>
      <c r="AR45" s="115"/>
      <c r="AS45" s="199"/>
      <c r="AT45" s="177"/>
      <c r="AU45" s="181"/>
      <c r="AV45" s="181"/>
      <c r="AW45" s="116" t="str">
        <f>IF(ISBLANK(AU45),"",DATEDIF(AU45,AV45,"d")/365)</f>
        <v/>
      </c>
      <c r="AX45" s="52"/>
      <c r="AY45" s="37"/>
      <c r="AZ45" s="47"/>
      <c r="BA45" s="39"/>
    </row>
    <row r="46" spans="5:53">
      <c r="E46" s="37"/>
      <c r="F46" s="51" t="str">
        <f t="shared" si="17"/>
        <v/>
      </c>
      <c r="G46" s="47"/>
      <c r="H46" s="91" t="str">
        <f t="shared" ca="1" si="18"/>
        <v/>
      </c>
      <c r="I46" s="45"/>
      <c r="J46" s="22"/>
      <c r="K46" s="22"/>
      <c r="L46" s="91" t="str">
        <f t="shared" ca="1" si="19"/>
        <v/>
      </c>
      <c r="M46" s="196"/>
      <c r="N46" s="197"/>
      <c r="O46" s="141"/>
      <c r="P46" s="177"/>
      <c r="Q46" s="196"/>
      <c r="R46" s="22"/>
      <c r="S46" s="7"/>
      <c r="T46" s="23"/>
      <c r="U46" s="209"/>
      <c r="V46" s="45"/>
      <c r="W46" s="46"/>
      <c r="X46" s="22"/>
      <c r="Y46" s="23"/>
      <c r="Z46" s="23"/>
      <c r="AA46" s="45"/>
      <c r="AB46" s="35" t="str">
        <f t="shared" si="20"/>
        <v/>
      </c>
      <c r="AC46" s="48"/>
      <c r="AD46" s="117"/>
      <c r="AE46" s="37"/>
      <c r="AF46" s="24"/>
      <c r="AG46" s="24"/>
      <c r="AH46" s="170"/>
      <c r="AI46" s="22"/>
      <c r="AJ46" s="22"/>
      <c r="AK46" s="113"/>
      <c r="AL46" s="37"/>
      <c r="AM46" s="37"/>
      <c r="AN46" s="57"/>
      <c r="AO46" s="57"/>
      <c r="AP46" s="57"/>
      <c r="AQ46" s="114"/>
      <c r="AR46" s="198"/>
      <c r="AS46" s="199"/>
      <c r="AT46" s="177"/>
      <c r="AU46" s="181"/>
      <c r="AV46" s="181"/>
      <c r="AW46" s="116" t="str">
        <f t="shared" ref="AW46:AW52" si="22">IF(ISBLANK(AU46),"",DATEDIF(AU46,AV46,"d")/365)</f>
        <v/>
      </c>
      <c r="AX46" s="52"/>
      <c r="AY46" s="37"/>
      <c r="AZ46" s="47"/>
      <c r="BA46" s="39"/>
    </row>
    <row r="47" spans="5:53">
      <c r="E47" s="37"/>
      <c r="F47" s="51" t="str">
        <f t="shared" si="17"/>
        <v/>
      </c>
      <c r="G47" s="47"/>
      <c r="H47" s="91" t="str">
        <f t="shared" ca="1" si="18"/>
        <v/>
      </c>
      <c r="I47" s="45"/>
      <c r="J47" s="22"/>
      <c r="K47" s="22"/>
      <c r="L47" s="91" t="str">
        <f t="shared" ca="1" si="19"/>
        <v/>
      </c>
      <c r="M47" s="196"/>
      <c r="N47" s="197"/>
      <c r="O47" s="141"/>
      <c r="P47" s="177"/>
      <c r="Q47" s="177"/>
      <c r="R47" s="22"/>
      <c r="S47" s="7"/>
      <c r="T47" s="23"/>
      <c r="U47" s="209"/>
      <c r="V47" s="45"/>
      <c r="W47" s="46"/>
      <c r="X47" s="22"/>
      <c r="Y47" s="23"/>
      <c r="Z47" s="23"/>
      <c r="AA47" s="45"/>
      <c r="AB47" s="35" t="str">
        <f t="shared" si="20"/>
        <v/>
      </c>
      <c r="AC47" s="48"/>
      <c r="AD47" s="117"/>
      <c r="AE47" s="37"/>
      <c r="AF47" s="24"/>
      <c r="AG47" s="24"/>
      <c r="AH47" s="170"/>
      <c r="AI47" s="22"/>
      <c r="AJ47" s="22"/>
      <c r="AK47" s="113"/>
      <c r="AL47" s="37"/>
      <c r="AM47" s="37"/>
      <c r="AN47" s="57"/>
      <c r="AO47" s="57"/>
      <c r="AP47" s="57"/>
      <c r="AQ47" s="114"/>
      <c r="AR47" s="198"/>
      <c r="AS47" s="199"/>
      <c r="AT47" s="177"/>
      <c r="AU47" s="181"/>
      <c r="AV47" s="181"/>
      <c r="AW47" s="116" t="str">
        <f t="shared" si="22"/>
        <v/>
      </c>
      <c r="AX47" s="52"/>
      <c r="AY47" s="37"/>
      <c r="AZ47" s="47"/>
      <c r="BA47" s="39"/>
    </row>
    <row r="48" spans="5:53">
      <c r="E48" s="37"/>
      <c r="F48" s="51" t="str">
        <f t="shared" si="17"/>
        <v/>
      </c>
      <c r="G48" s="47"/>
      <c r="H48" s="91" t="str">
        <f t="shared" ca="1" si="18"/>
        <v/>
      </c>
      <c r="I48" s="45"/>
      <c r="J48" s="22"/>
      <c r="K48" s="22"/>
      <c r="L48" s="91" t="str">
        <f t="shared" ca="1" si="19"/>
        <v/>
      </c>
      <c r="M48" s="196"/>
      <c r="N48" s="197"/>
      <c r="O48" s="141"/>
      <c r="P48" s="177"/>
      <c r="Q48" s="196"/>
      <c r="R48" s="22"/>
      <c r="S48" s="7"/>
      <c r="T48" s="23"/>
      <c r="U48" s="209"/>
      <c r="V48" s="45"/>
      <c r="W48" s="46"/>
      <c r="X48" s="22"/>
      <c r="Y48" s="23"/>
      <c r="Z48" s="23"/>
      <c r="AA48" s="45"/>
      <c r="AB48" s="35" t="str">
        <f t="shared" si="20"/>
        <v/>
      </c>
      <c r="AC48" s="48"/>
      <c r="AD48" s="117"/>
      <c r="AE48" s="37"/>
      <c r="AF48" s="24"/>
      <c r="AG48" s="24"/>
      <c r="AH48" s="170"/>
      <c r="AI48" s="22"/>
      <c r="AJ48" s="22"/>
      <c r="AK48" s="113"/>
      <c r="AL48" s="37"/>
      <c r="AM48" s="57"/>
      <c r="AN48" s="57"/>
      <c r="AO48" s="57"/>
      <c r="AP48" s="37"/>
      <c r="AQ48" s="114"/>
      <c r="AR48" s="115"/>
      <c r="AS48" s="199"/>
      <c r="AT48" s="177"/>
      <c r="AU48" s="181"/>
      <c r="AV48" s="181"/>
      <c r="AW48" s="116" t="str">
        <f t="shared" si="22"/>
        <v/>
      </c>
      <c r="AX48" s="52"/>
      <c r="AY48" s="37"/>
      <c r="AZ48" s="47"/>
      <c r="BA48" s="39"/>
    </row>
    <row r="49" spans="5:53">
      <c r="E49" s="37"/>
      <c r="F49" s="51" t="str">
        <f t="shared" si="17"/>
        <v/>
      </c>
      <c r="G49" s="47"/>
      <c r="H49" s="91" t="str">
        <f t="shared" ca="1" si="18"/>
        <v/>
      </c>
      <c r="I49" s="45"/>
      <c r="J49" s="22"/>
      <c r="K49" s="22"/>
      <c r="L49" s="91" t="str">
        <f t="shared" ca="1" si="19"/>
        <v/>
      </c>
      <c r="M49" s="196"/>
      <c r="N49" s="197"/>
      <c r="O49" s="141"/>
      <c r="P49" s="177"/>
      <c r="Q49" s="177"/>
      <c r="R49" s="22"/>
      <c r="S49" s="7"/>
      <c r="T49" s="23"/>
      <c r="U49" s="209"/>
      <c r="V49" s="45"/>
      <c r="W49" s="46"/>
      <c r="X49" s="15"/>
      <c r="Y49" s="23"/>
      <c r="Z49" s="23"/>
      <c r="AA49" s="45"/>
      <c r="AB49" s="35" t="str">
        <f t="shared" si="20"/>
        <v/>
      </c>
      <c r="AC49" s="48"/>
      <c r="AD49" s="117"/>
      <c r="AE49" s="37"/>
      <c r="AF49" s="24"/>
      <c r="AG49" s="24"/>
      <c r="AH49" s="170"/>
      <c r="AI49" s="22"/>
      <c r="AJ49" s="15"/>
      <c r="AK49" s="113"/>
      <c r="AL49" s="37"/>
      <c r="AM49" s="57"/>
      <c r="AN49" s="57"/>
      <c r="AO49" s="57"/>
      <c r="AP49" s="37"/>
      <c r="AQ49" s="114"/>
      <c r="AR49" s="115"/>
      <c r="AS49" s="199"/>
      <c r="AT49" s="177"/>
      <c r="AU49" s="181"/>
      <c r="AV49" s="181"/>
      <c r="AW49" s="116" t="str">
        <f t="shared" si="22"/>
        <v/>
      </c>
      <c r="AX49" s="52"/>
      <c r="AY49" s="37"/>
      <c r="AZ49" s="47"/>
      <c r="BA49" s="39"/>
    </row>
    <row r="50" spans="5:53">
      <c r="E50" s="37"/>
      <c r="F50" s="51" t="str">
        <f t="shared" si="17"/>
        <v/>
      </c>
      <c r="G50" s="47"/>
      <c r="H50" s="91" t="str">
        <f t="shared" ca="1" si="18"/>
        <v/>
      </c>
      <c r="I50" s="45"/>
      <c r="J50" s="22"/>
      <c r="K50" s="22"/>
      <c r="L50" s="91" t="str">
        <f t="shared" ca="1" si="19"/>
        <v/>
      </c>
      <c r="M50" s="196"/>
      <c r="N50" s="197"/>
      <c r="O50" s="141"/>
      <c r="P50" s="177"/>
      <c r="Q50" s="196"/>
      <c r="R50" s="22"/>
      <c r="S50" s="7"/>
      <c r="T50" s="23"/>
      <c r="U50" s="209"/>
      <c r="V50" s="45"/>
      <c r="W50" s="46"/>
      <c r="X50" s="15"/>
      <c r="Y50" s="23"/>
      <c r="Z50" s="23"/>
      <c r="AA50" s="45"/>
      <c r="AB50" s="35" t="str">
        <f t="shared" si="20"/>
        <v/>
      </c>
      <c r="AC50" s="48"/>
      <c r="AD50" s="117"/>
      <c r="AE50" s="37"/>
      <c r="AF50" s="24"/>
      <c r="AG50" s="24"/>
      <c r="AH50" s="170"/>
      <c r="AI50" s="22"/>
      <c r="AJ50" s="15"/>
      <c r="AK50" s="113"/>
      <c r="AL50" s="37"/>
      <c r="AM50" s="37"/>
      <c r="AN50" s="57"/>
      <c r="AO50" s="57"/>
      <c r="AP50" s="57"/>
      <c r="AQ50" s="114"/>
      <c r="AR50" s="198"/>
      <c r="AS50" s="199"/>
      <c r="AT50" s="177"/>
      <c r="AU50" s="181"/>
      <c r="AV50" s="181"/>
      <c r="AW50" s="116" t="str">
        <f t="shared" si="22"/>
        <v/>
      </c>
      <c r="AX50" s="52"/>
      <c r="AY50" s="37"/>
      <c r="AZ50" s="47"/>
      <c r="BA50" s="39"/>
    </row>
    <row r="51" spans="5:53">
      <c r="E51" s="37"/>
      <c r="F51" s="51" t="str">
        <f t="shared" si="17"/>
        <v/>
      </c>
      <c r="G51" s="47"/>
      <c r="H51" s="91" t="str">
        <f t="shared" ca="1" si="18"/>
        <v/>
      </c>
      <c r="I51" s="45"/>
      <c r="J51" s="22"/>
      <c r="K51" s="22"/>
      <c r="L51" s="91" t="str">
        <f t="shared" ca="1" si="19"/>
        <v/>
      </c>
      <c r="M51" s="196"/>
      <c r="N51" s="197"/>
      <c r="O51" s="141"/>
      <c r="P51" s="177"/>
      <c r="Q51" s="177"/>
      <c r="R51" s="22"/>
      <c r="S51" s="7"/>
      <c r="T51" s="23"/>
      <c r="U51" s="209"/>
      <c r="V51" s="45"/>
      <c r="W51" s="46"/>
      <c r="X51" s="15"/>
      <c r="Y51" s="23"/>
      <c r="Z51" s="23"/>
      <c r="AA51" s="45"/>
      <c r="AB51" s="35" t="str">
        <f t="shared" si="20"/>
        <v/>
      </c>
      <c r="AC51" s="48"/>
      <c r="AD51" s="117"/>
      <c r="AE51" s="37"/>
      <c r="AF51" s="24"/>
      <c r="AG51" s="24"/>
      <c r="AH51" s="170"/>
      <c r="AI51" s="22"/>
      <c r="AJ51" s="15"/>
      <c r="AK51" s="113"/>
      <c r="AL51" s="37"/>
      <c r="AM51" s="37"/>
      <c r="AN51" s="57"/>
      <c r="AO51" s="57"/>
      <c r="AP51" s="57"/>
      <c r="AQ51" s="207"/>
      <c r="AR51" s="115"/>
      <c r="AS51" s="199"/>
      <c r="AT51" s="177"/>
      <c r="AU51" s="181"/>
      <c r="AV51" s="181"/>
      <c r="AW51" s="116" t="str">
        <f t="shared" si="22"/>
        <v/>
      </c>
      <c r="AX51" s="52"/>
      <c r="AY51" s="37"/>
      <c r="AZ51" s="47"/>
      <c r="BA51" s="39"/>
    </row>
    <row r="52" spans="5:53">
      <c r="E52" s="37"/>
      <c r="F52" s="51" t="str">
        <f>IF(ISBLANK($E52), "", VLOOKUP($E52,대표이사_참여인력_개요,2,FALSE))</f>
        <v/>
      </c>
      <c r="G52" s="47"/>
      <c r="H52" s="91" t="str">
        <f t="shared" ca="1" si="18"/>
        <v/>
      </c>
      <c r="I52" s="45"/>
      <c r="J52" s="22"/>
      <c r="K52" s="22"/>
      <c r="L52" s="91" t="str">
        <f t="shared" ca="1" si="19"/>
        <v/>
      </c>
      <c r="M52" s="196"/>
      <c r="N52" s="197"/>
      <c r="O52" s="141"/>
      <c r="P52" s="177"/>
      <c r="Q52" s="177"/>
      <c r="R52" s="22"/>
      <c r="S52" s="7"/>
      <c r="T52" s="23"/>
      <c r="U52" s="209"/>
      <c r="V52" s="45"/>
      <c r="W52" s="46"/>
      <c r="X52" s="15"/>
      <c r="Y52" s="23"/>
      <c r="Z52" s="23"/>
      <c r="AA52" s="45"/>
      <c r="AB52" s="35" t="str">
        <f t="shared" si="20"/>
        <v/>
      </c>
      <c r="AC52" s="48"/>
      <c r="AD52" s="117"/>
      <c r="AE52" s="37"/>
      <c r="AF52" s="24"/>
      <c r="AG52" s="24"/>
      <c r="AH52" s="170"/>
      <c r="AI52" s="22"/>
      <c r="AJ52" s="15"/>
      <c r="AK52" s="113"/>
      <c r="AL52" s="37"/>
      <c r="AM52" s="37"/>
      <c r="AN52" s="57"/>
      <c r="AO52" s="57"/>
      <c r="AP52" s="57"/>
      <c r="AQ52" s="114"/>
      <c r="AR52" s="115"/>
      <c r="AS52" s="199"/>
      <c r="AT52" s="177"/>
      <c r="AU52" s="181"/>
      <c r="AV52" s="181"/>
      <c r="AW52" s="116" t="str">
        <f t="shared" si="22"/>
        <v/>
      </c>
      <c r="AX52" s="52"/>
      <c r="AY52" s="37"/>
      <c r="AZ52" s="47"/>
      <c r="BA52" s="39"/>
    </row>
    <row r="53" spans="5:53">
      <c r="E53" s="37"/>
      <c r="F53" s="51" t="str">
        <f t="shared" si="17"/>
        <v/>
      </c>
      <c r="G53" s="47"/>
      <c r="H53" s="91" t="str">
        <f t="shared" ca="1" si="18"/>
        <v/>
      </c>
      <c r="I53" s="45"/>
      <c r="J53" s="22"/>
      <c r="K53" s="22"/>
      <c r="L53" s="91" t="str">
        <f t="shared" ca="1" si="19"/>
        <v/>
      </c>
      <c r="M53" s="196"/>
      <c r="N53" s="197"/>
      <c r="O53" s="141"/>
      <c r="P53" s="177"/>
      <c r="Q53" s="196"/>
      <c r="R53" s="22"/>
      <c r="S53" s="7"/>
      <c r="T53" s="23"/>
      <c r="U53" s="209"/>
      <c r="V53" s="45"/>
      <c r="W53" s="46"/>
      <c r="X53" s="22"/>
      <c r="Y53" s="23"/>
      <c r="Z53" s="23"/>
      <c r="AA53" s="45"/>
      <c r="AB53" s="35" t="str">
        <f t="shared" si="20"/>
        <v/>
      </c>
      <c r="AC53" s="48"/>
      <c r="AD53" s="117"/>
      <c r="AE53" s="37"/>
      <c r="AF53" s="24"/>
      <c r="AG53" s="24"/>
      <c r="AH53" s="170"/>
      <c r="AI53" s="22"/>
      <c r="AJ53" s="22"/>
      <c r="AK53" s="113"/>
      <c r="AL53" s="37"/>
      <c r="AM53" s="37"/>
      <c r="AN53" s="57"/>
      <c r="AO53" s="57"/>
      <c r="AP53" s="57"/>
      <c r="AQ53" s="114"/>
      <c r="AR53" s="198"/>
      <c r="AS53" s="199"/>
      <c r="AT53" s="177"/>
      <c r="AU53" s="181"/>
      <c r="AV53" s="181"/>
      <c r="AW53" s="116" t="str">
        <f>IF(ISBLANK(AU53),"",DATEDIF(AU53,AV53,"d")/365)</f>
        <v/>
      </c>
      <c r="AX53" s="52"/>
      <c r="AY53" s="37"/>
      <c r="AZ53" s="47"/>
      <c r="BA53" s="39"/>
    </row>
    <row r="54" spans="5:53">
      <c r="E54" s="37"/>
      <c r="F54" s="51" t="str">
        <f t="shared" si="17"/>
        <v/>
      </c>
      <c r="G54" s="47"/>
      <c r="H54" s="91" t="str">
        <f t="shared" ca="1" si="18"/>
        <v/>
      </c>
      <c r="I54" s="45"/>
      <c r="J54" s="22"/>
      <c r="K54" s="22"/>
      <c r="L54" s="91" t="str">
        <f t="shared" ca="1" si="19"/>
        <v/>
      </c>
      <c r="M54" s="196"/>
      <c r="N54" s="197"/>
      <c r="O54" s="141"/>
      <c r="P54" s="177"/>
      <c r="Q54" s="177"/>
      <c r="R54" s="22"/>
      <c r="S54" s="7"/>
      <c r="T54" s="23"/>
      <c r="U54" s="209"/>
      <c r="V54" s="45"/>
      <c r="W54" s="46"/>
      <c r="X54" s="22"/>
      <c r="Y54" s="23"/>
      <c r="Z54" s="23"/>
      <c r="AA54" s="45"/>
      <c r="AB54" s="35" t="str">
        <f t="shared" si="20"/>
        <v/>
      </c>
      <c r="AC54" s="48"/>
      <c r="AD54" s="117"/>
      <c r="AE54" s="37"/>
      <c r="AF54" s="24"/>
      <c r="AG54" s="24"/>
      <c r="AH54" s="170"/>
      <c r="AI54" s="22"/>
      <c r="AJ54" s="22"/>
      <c r="AK54" s="113"/>
      <c r="AL54" s="37"/>
      <c r="AM54" s="37"/>
      <c r="AN54" s="57"/>
      <c r="AO54" s="57"/>
      <c r="AP54" s="57"/>
      <c r="AQ54" s="114"/>
      <c r="AR54" s="115"/>
      <c r="AS54" s="199"/>
      <c r="AT54" s="177"/>
      <c r="AU54" s="181"/>
      <c r="AV54" s="181"/>
      <c r="AW54" s="116" t="str">
        <f t="shared" ref="AW54:AW60" si="23">IF(ISBLANK(AU54),"",DATEDIF(AU54,AV54,"d")/365)</f>
        <v/>
      </c>
      <c r="AX54" s="52"/>
      <c r="AY54" s="37"/>
      <c r="AZ54" s="47"/>
      <c r="BA54" s="39"/>
    </row>
    <row r="55" spans="5:53">
      <c r="E55" s="37"/>
      <c r="F55" s="51" t="str">
        <f t="shared" si="17"/>
        <v/>
      </c>
      <c r="G55" s="47"/>
      <c r="H55" s="91" t="str">
        <f t="shared" ca="1" si="18"/>
        <v/>
      </c>
      <c r="I55" s="45"/>
      <c r="J55" s="22"/>
      <c r="K55" s="22"/>
      <c r="L55" s="91" t="str">
        <f t="shared" ca="1" si="19"/>
        <v/>
      </c>
      <c r="M55" s="196"/>
      <c r="N55" s="197"/>
      <c r="O55" s="141"/>
      <c r="P55" s="177"/>
      <c r="Q55" s="196"/>
      <c r="R55" s="22"/>
      <c r="S55" s="7"/>
      <c r="T55" s="23"/>
      <c r="U55" s="209"/>
      <c r="V55" s="45"/>
      <c r="W55" s="46"/>
      <c r="X55" s="22"/>
      <c r="Y55" s="23"/>
      <c r="Z55" s="23"/>
      <c r="AA55" s="45"/>
      <c r="AB55" s="35" t="str">
        <f t="shared" si="20"/>
        <v/>
      </c>
      <c r="AC55" s="48"/>
      <c r="AD55" s="117"/>
      <c r="AE55" s="37"/>
      <c r="AF55" s="24"/>
      <c r="AG55" s="24"/>
      <c r="AH55" s="170"/>
      <c r="AI55" s="22"/>
      <c r="AJ55" s="22"/>
      <c r="AK55" s="113"/>
      <c r="AL55" s="37"/>
      <c r="AM55" s="37"/>
      <c r="AN55" s="57"/>
      <c r="AO55" s="57"/>
      <c r="AP55" s="57"/>
      <c r="AQ55" s="114"/>
      <c r="AR55" s="198"/>
      <c r="AS55" s="199"/>
      <c r="AT55" s="177"/>
      <c r="AU55" s="181"/>
      <c r="AV55" s="181"/>
      <c r="AW55" s="116" t="str">
        <f t="shared" si="23"/>
        <v/>
      </c>
      <c r="AX55" s="52"/>
      <c r="AY55" s="37"/>
      <c r="AZ55" s="47"/>
      <c r="BA55" s="39"/>
    </row>
    <row r="56" spans="5:53">
      <c r="E56" s="37"/>
      <c r="F56" s="51" t="str">
        <f t="shared" si="17"/>
        <v/>
      </c>
      <c r="G56" s="47"/>
      <c r="H56" s="91" t="str">
        <f t="shared" ca="1" si="18"/>
        <v/>
      </c>
      <c r="I56" s="45"/>
      <c r="J56" s="22"/>
      <c r="K56" s="22"/>
      <c r="L56" s="91" t="str">
        <f t="shared" ca="1" si="19"/>
        <v/>
      </c>
      <c r="M56" s="196"/>
      <c r="N56" s="197"/>
      <c r="O56" s="141"/>
      <c r="P56" s="177"/>
      <c r="Q56" s="177"/>
      <c r="R56" s="22"/>
      <c r="S56" s="7"/>
      <c r="T56" s="23"/>
      <c r="U56" s="209"/>
      <c r="V56" s="45"/>
      <c r="W56" s="46"/>
      <c r="X56" s="22"/>
      <c r="Y56" s="23"/>
      <c r="Z56" s="23"/>
      <c r="AA56" s="45"/>
      <c r="AB56" s="35" t="str">
        <f t="shared" si="20"/>
        <v/>
      </c>
      <c r="AC56" s="48"/>
      <c r="AD56" s="117"/>
      <c r="AE56" s="37"/>
      <c r="AF56" s="24"/>
      <c r="AG56" s="24"/>
      <c r="AH56" s="170"/>
      <c r="AI56" s="22"/>
      <c r="AJ56" s="22"/>
      <c r="AK56" s="113"/>
      <c r="AL56" s="37"/>
      <c r="AM56" s="37"/>
      <c r="AN56" s="57"/>
      <c r="AO56" s="57"/>
      <c r="AP56" s="57"/>
      <c r="AQ56" s="114"/>
      <c r="AR56" s="115"/>
      <c r="AS56" s="199"/>
      <c r="AT56" s="177"/>
      <c r="AU56" s="181"/>
      <c r="AV56" s="181"/>
      <c r="AW56" s="116" t="str">
        <f t="shared" si="23"/>
        <v/>
      </c>
      <c r="AX56" s="52"/>
      <c r="AY56" s="37"/>
      <c r="AZ56" s="47"/>
      <c r="BA56" s="39"/>
    </row>
    <row r="57" spans="5:53">
      <c r="E57" s="37"/>
      <c r="F57" s="51" t="str">
        <f t="shared" si="17"/>
        <v/>
      </c>
      <c r="G57" s="47"/>
      <c r="H57" s="91" t="str">
        <f t="shared" ca="1" si="18"/>
        <v/>
      </c>
      <c r="I57" s="45"/>
      <c r="J57" s="22"/>
      <c r="K57" s="22"/>
      <c r="L57" s="91" t="str">
        <f t="shared" ca="1" si="19"/>
        <v/>
      </c>
      <c r="M57" s="196"/>
      <c r="N57" s="197"/>
      <c r="O57" s="141"/>
      <c r="P57" s="177"/>
      <c r="Q57" s="196"/>
      <c r="R57" s="22"/>
      <c r="S57" s="7"/>
      <c r="T57" s="23"/>
      <c r="U57" s="209"/>
      <c r="V57" s="45"/>
      <c r="W57" s="46"/>
      <c r="X57" s="15"/>
      <c r="Y57" s="23"/>
      <c r="Z57" s="23"/>
      <c r="AA57" s="45"/>
      <c r="AB57" s="35" t="str">
        <f t="shared" si="20"/>
        <v/>
      </c>
      <c r="AC57" s="48"/>
      <c r="AD57" s="117"/>
      <c r="AE57" s="37"/>
      <c r="AF57" s="24"/>
      <c r="AG57" s="24"/>
      <c r="AH57" s="170"/>
      <c r="AI57" s="22"/>
      <c r="AJ57" s="15"/>
      <c r="AK57" s="113"/>
      <c r="AL57" s="37"/>
      <c r="AM57" s="37"/>
      <c r="AN57" s="57"/>
      <c r="AO57" s="57"/>
      <c r="AP57" s="57"/>
      <c r="AQ57" s="114"/>
      <c r="AR57" s="198"/>
      <c r="AS57" s="199"/>
      <c r="AT57" s="177"/>
      <c r="AU57" s="181"/>
      <c r="AV57" s="181"/>
      <c r="AW57" s="116" t="str">
        <f t="shared" si="23"/>
        <v/>
      </c>
      <c r="AX57" s="52"/>
      <c r="AY57" s="37"/>
      <c r="AZ57" s="47"/>
      <c r="BA57" s="39"/>
    </row>
    <row r="58" spans="5:53">
      <c r="E58" s="37"/>
      <c r="F58" s="51" t="str">
        <f t="shared" si="17"/>
        <v/>
      </c>
      <c r="G58" s="47"/>
      <c r="H58" s="91" t="str">
        <f t="shared" ca="1" si="18"/>
        <v/>
      </c>
      <c r="I58" s="45"/>
      <c r="J58" s="22"/>
      <c r="K58" s="22"/>
      <c r="L58" s="91" t="str">
        <f t="shared" ca="1" si="19"/>
        <v/>
      </c>
      <c r="M58" s="196"/>
      <c r="N58" s="197"/>
      <c r="O58" s="141"/>
      <c r="P58" s="177"/>
      <c r="Q58" s="196"/>
      <c r="R58" s="22"/>
      <c r="S58" s="7"/>
      <c r="T58" s="23"/>
      <c r="U58" s="209"/>
      <c r="V58" s="45"/>
      <c r="W58" s="46"/>
      <c r="X58" s="15"/>
      <c r="Y58" s="23"/>
      <c r="Z58" s="23"/>
      <c r="AA58" s="45"/>
      <c r="AB58" s="35" t="str">
        <f t="shared" si="20"/>
        <v/>
      </c>
      <c r="AC58" s="48"/>
      <c r="AD58" s="117"/>
      <c r="AE58" s="37"/>
      <c r="AF58" s="24"/>
      <c r="AG58" s="24"/>
      <c r="AH58" s="170"/>
      <c r="AI58" s="22"/>
      <c r="AJ58" s="15"/>
      <c r="AK58" s="113"/>
      <c r="AL58" s="37"/>
      <c r="AM58" s="37"/>
      <c r="AN58" s="57"/>
      <c r="AO58" s="57"/>
      <c r="AP58" s="57"/>
      <c r="AQ58" s="114"/>
      <c r="AR58" s="198"/>
      <c r="AS58" s="199"/>
      <c r="AT58" s="7"/>
      <c r="AU58" s="15"/>
      <c r="AV58" s="181"/>
      <c r="AW58" s="116" t="str">
        <f t="shared" si="23"/>
        <v/>
      </c>
      <c r="AX58" s="52"/>
      <c r="AY58" s="37"/>
      <c r="AZ58" s="47"/>
      <c r="BA58" s="39"/>
    </row>
    <row r="59" spans="5:53">
      <c r="E59" s="37"/>
      <c r="F59" s="51" t="str">
        <f t="shared" si="17"/>
        <v/>
      </c>
      <c r="G59" s="47"/>
      <c r="H59" s="91" t="str">
        <f t="shared" ca="1" si="18"/>
        <v/>
      </c>
      <c r="I59" s="45"/>
      <c r="J59" s="22"/>
      <c r="K59" s="22"/>
      <c r="L59" s="91" t="str">
        <f t="shared" ca="1" si="19"/>
        <v/>
      </c>
      <c r="M59" s="196"/>
      <c r="N59" s="197"/>
      <c r="O59" s="141"/>
      <c r="P59" s="177"/>
      <c r="Q59" s="196"/>
      <c r="R59" s="22"/>
      <c r="S59" s="7"/>
      <c r="T59" s="23"/>
      <c r="U59" s="209"/>
      <c r="V59" s="45"/>
      <c r="W59" s="46"/>
      <c r="X59" s="15"/>
      <c r="Y59" s="23"/>
      <c r="Z59" s="23"/>
      <c r="AA59" s="45"/>
      <c r="AB59" s="35" t="str">
        <f t="shared" si="20"/>
        <v/>
      </c>
      <c r="AC59" s="48"/>
      <c r="AD59" s="117"/>
      <c r="AE59" s="37"/>
      <c r="AF59" s="24"/>
      <c r="AG59" s="24"/>
      <c r="AH59" s="170"/>
      <c r="AI59" s="22"/>
      <c r="AJ59" s="15"/>
      <c r="AK59" s="113"/>
      <c r="AL59" s="37"/>
      <c r="AM59" s="37"/>
      <c r="AN59" s="57"/>
      <c r="AO59" s="57"/>
      <c r="AP59" s="57"/>
      <c r="AQ59" s="114"/>
      <c r="AR59" s="198"/>
      <c r="AS59" s="199"/>
      <c r="AT59" s="7"/>
      <c r="AU59" s="15"/>
      <c r="AV59" s="181"/>
      <c r="AW59" s="116" t="str">
        <f t="shared" si="23"/>
        <v/>
      </c>
      <c r="AX59" s="52"/>
      <c r="AY59" s="37"/>
      <c r="AZ59" s="47"/>
      <c r="BA59" s="39"/>
    </row>
    <row r="60" spans="5:53">
      <c r="E60" s="37"/>
      <c r="F60" s="51" t="str">
        <f t="shared" si="17"/>
        <v/>
      </c>
      <c r="G60" s="47"/>
      <c r="H60" s="91" t="str">
        <f t="shared" ca="1" si="18"/>
        <v/>
      </c>
      <c r="I60" s="45"/>
      <c r="J60" s="22"/>
      <c r="K60" s="22"/>
      <c r="L60" s="91" t="str">
        <f t="shared" ca="1" si="19"/>
        <v/>
      </c>
      <c r="M60" s="196"/>
      <c r="N60" s="197"/>
      <c r="O60" s="141"/>
      <c r="P60" s="177"/>
      <c r="Q60" s="177"/>
      <c r="R60" s="22"/>
      <c r="S60" s="7"/>
      <c r="T60" s="23"/>
      <c r="U60" s="209"/>
      <c r="V60" s="45"/>
      <c r="W60" s="46"/>
      <c r="X60" s="15"/>
      <c r="Y60" s="23"/>
      <c r="Z60" s="23"/>
      <c r="AA60" s="45"/>
      <c r="AB60" s="35" t="str">
        <f t="shared" si="20"/>
        <v/>
      </c>
      <c r="AC60" s="48"/>
      <c r="AD60" s="117"/>
      <c r="AE60" s="37"/>
      <c r="AF60" s="24"/>
      <c r="AG60" s="24"/>
      <c r="AH60" s="170"/>
      <c r="AI60" s="22"/>
      <c r="AJ60" s="15"/>
      <c r="AK60" s="113"/>
      <c r="AL60" s="37"/>
      <c r="AM60" s="37"/>
      <c r="AN60" s="57"/>
      <c r="AO60" s="57"/>
      <c r="AP60" s="57"/>
      <c r="AQ60" s="114"/>
      <c r="AR60" s="198"/>
      <c r="AS60" s="199"/>
      <c r="AT60" s="7"/>
      <c r="AU60" s="15"/>
      <c r="AV60" s="181"/>
      <c r="AW60" s="116" t="str">
        <f t="shared" si="23"/>
        <v/>
      </c>
      <c r="AX60" s="52"/>
      <c r="AY60" s="37"/>
      <c r="AZ60" s="47"/>
      <c r="BA60" s="39"/>
    </row>
    <row r="61" spans="5:53">
      <c r="E61" s="37"/>
      <c r="F61" s="51" t="str">
        <f t="shared" si="17"/>
        <v/>
      </c>
      <c r="G61" s="47"/>
      <c r="H61" s="91" t="str">
        <f t="shared" ca="1" si="18"/>
        <v/>
      </c>
      <c r="I61" s="45"/>
      <c r="J61" s="22"/>
      <c r="K61" s="22"/>
      <c r="L61" s="91" t="str">
        <f t="shared" ca="1" si="19"/>
        <v/>
      </c>
      <c r="M61" s="196"/>
      <c r="N61" s="197"/>
      <c r="O61" s="141"/>
      <c r="P61" s="177"/>
      <c r="Q61" s="196"/>
      <c r="R61" s="22"/>
      <c r="S61" s="7"/>
      <c r="T61" s="23"/>
      <c r="U61" s="209"/>
      <c r="V61" s="45"/>
      <c r="W61" s="46"/>
      <c r="X61" s="22"/>
      <c r="Y61" s="23"/>
      <c r="Z61" s="23"/>
      <c r="AA61" s="45"/>
      <c r="AB61" s="35" t="str">
        <f t="shared" si="20"/>
        <v/>
      </c>
      <c r="AC61" s="48"/>
      <c r="AD61" s="117"/>
      <c r="AE61" s="37"/>
      <c r="AF61" s="24"/>
      <c r="AG61" s="24"/>
      <c r="AH61" s="170"/>
      <c r="AI61" s="22"/>
      <c r="AJ61" s="22"/>
      <c r="AK61" s="113"/>
      <c r="AL61" s="37"/>
      <c r="AM61" s="37"/>
      <c r="AN61" s="57"/>
      <c r="AO61" s="57"/>
      <c r="AP61" s="57"/>
      <c r="AQ61" s="114"/>
      <c r="AR61" s="198"/>
      <c r="AS61" s="199"/>
      <c r="AT61" s="7"/>
      <c r="AU61" s="15"/>
      <c r="AV61" s="181"/>
      <c r="AW61" s="116" t="str">
        <f>IF(ISBLANK(AU61),"",DATEDIF(AU61,AV61,"d")/365)</f>
        <v/>
      </c>
      <c r="AX61" s="52"/>
      <c r="AY61" s="37"/>
      <c r="AZ61" s="47"/>
      <c r="BA61" s="39"/>
    </row>
    <row r="62" spans="5:53">
      <c r="E62" s="37"/>
      <c r="F62" s="51" t="str">
        <f t="shared" si="17"/>
        <v/>
      </c>
      <c r="G62" s="47"/>
      <c r="H62" s="91" t="str">
        <f t="shared" ca="1" si="18"/>
        <v/>
      </c>
      <c r="I62" s="45"/>
      <c r="J62" s="22"/>
      <c r="K62" s="22"/>
      <c r="L62" s="91" t="str">
        <f t="shared" ca="1" si="19"/>
        <v/>
      </c>
      <c r="M62" s="196"/>
      <c r="N62" s="197"/>
      <c r="O62" s="141"/>
      <c r="P62" s="177"/>
      <c r="Q62" s="177"/>
      <c r="R62" s="22"/>
      <c r="S62" s="7"/>
      <c r="T62" s="23"/>
      <c r="U62" s="209"/>
      <c r="V62" s="45"/>
      <c r="W62" s="46"/>
      <c r="X62" s="22"/>
      <c r="Y62" s="23"/>
      <c r="Z62" s="23"/>
      <c r="AA62" s="45"/>
      <c r="AB62" s="35" t="str">
        <f t="shared" si="20"/>
        <v/>
      </c>
      <c r="AC62" s="48"/>
      <c r="AD62" s="117"/>
      <c r="AE62" s="37"/>
      <c r="AF62" s="24"/>
      <c r="AG62" s="24"/>
      <c r="AH62" s="170"/>
      <c r="AI62" s="22"/>
      <c r="AJ62" s="22"/>
      <c r="AK62" s="113"/>
      <c r="AL62" s="37"/>
      <c r="AM62" s="37"/>
      <c r="AN62" s="57"/>
      <c r="AO62" s="37"/>
      <c r="AP62" s="37"/>
      <c r="AQ62" s="114"/>
      <c r="AR62" s="198"/>
      <c r="AS62" s="199"/>
      <c r="AT62" s="7"/>
      <c r="AU62" s="15"/>
      <c r="AV62" s="181"/>
      <c r="AW62" s="116" t="str">
        <f t="shared" ref="AW62:AW68" si="24">IF(ISBLANK(AU62),"",DATEDIF(AU62,AV62,"d")/365)</f>
        <v/>
      </c>
      <c r="AX62" s="52"/>
      <c r="AY62" s="37"/>
      <c r="AZ62" s="47"/>
      <c r="BA62" s="39"/>
    </row>
    <row r="63" spans="5:53">
      <c r="E63" s="37"/>
      <c r="F63" s="51" t="str">
        <f t="shared" si="17"/>
        <v/>
      </c>
      <c r="G63" s="47"/>
      <c r="H63" s="91" t="str">
        <f t="shared" ca="1" si="18"/>
        <v/>
      </c>
      <c r="I63" s="45"/>
      <c r="J63" s="22"/>
      <c r="K63" s="22"/>
      <c r="L63" s="91" t="str">
        <f t="shared" ca="1" si="19"/>
        <v/>
      </c>
      <c r="M63" s="196"/>
      <c r="N63" s="197"/>
      <c r="O63" s="141"/>
      <c r="P63" s="177"/>
      <c r="Q63" s="177"/>
      <c r="R63" s="22"/>
      <c r="S63" s="7"/>
      <c r="T63" s="23"/>
      <c r="U63" s="209"/>
      <c r="V63" s="45"/>
      <c r="W63" s="46"/>
      <c r="X63" s="22"/>
      <c r="Y63" s="23"/>
      <c r="Z63" s="23"/>
      <c r="AA63" s="45"/>
      <c r="AB63" s="35" t="str">
        <f t="shared" si="20"/>
        <v/>
      </c>
      <c r="AC63" s="48"/>
      <c r="AD63" s="117"/>
      <c r="AE63" s="37"/>
      <c r="AF63" s="24"/>
      <c r="AG63" s="24"/>
      <c r="AH63" s="170"/>
      <c r="AI63" s="22"/>
      <c r="AJ63" s="22"/>
      <c r="AK63" s="113"/>
      <c r="AL63" s="37"/>
      <c r="AM63" s="37"/>
      <c r="AN63" s="57"/>
      <c r="AO63" s="57"/>
      <c r="AP63" s="57"/>
      <c r="AQ63" s="114"/>
      <c r="AR63" s="198"/>
      <c r="AS63" s="199"/>
      <c r="AT63" s="7"/>
      <c r="AU63" s="15"/>
      <c r="AV63" s="181"/>
      <c r="AW63" s="116" t="str">
        <f t="shared" si="24"/>
        <v/>
      </c>
      <c r="AX63" s="52"/>
      <c r="AY63" s="37"/>
      <c r="AZ63" s="47"/>
      <c r="BA63" s="39"/>
    </row>
    <row r="64" spans="5:53">
      <c r="E64" s="37"/>
      <c r="F64" s="51" t="str">
        <f t="shared" si="17"/>
        <v/>
      </c>
      <c r="G64" s="47"/>
      <c r="H64" s="91" t="str">
        <f t="shared" ca="1" si="18"/>
        <v/>
      </c>
      <c r="I64" s="45"/>
      <c r="J64" s="22"/>
      <c r="K64" s="22"/>
      <c r="L64" s="91" t="str">
        <f t="shared" ca="1" si="19"/>
        <v/>
      </c>
      <c r="M64" s="196"/>
      <c r="N64" s="197"/>
      <c r="O64" s="141"/>
      <c r="P64" s="177"/>
      <c r="Q64" s="196"/>
      <c r="R64" s="22"/>
      <c r="S64" s="7"/>
      <c r="T64" s="23"/>
      <c r="U64" s="209"/>
      <c r="V64" s="45"/>
      <c r="W64" s="46"/>
      <c r="X64" s="22"/>
      <c r="Y64" s="23"/>
      <c r="Z64" s="23"/>
      <c r="AA64" s="45"/>
      <c r="AB64" s="35" t="str">
        <f t="shared" si="20"/>
        <v/>
      </c>
      <c r="AC64" s="48"/>
      <c r="AD64" s="117"/>
      <c r="AE64" s="37"/>
      <c r="AF64" s="24"/>
      <c r="AG64" s="24"/>
      <c r="AH64" s="170"/>
      <c r="AI64" s="22"/>
      <c r="AJ64" s="22"/>
      <c r="AK64" s="113"/>
      <c r="AL64" s="37"/>
      <c r="AM64" s="37"/>
      <c r="AN64" s="57"/>
      <c r="AO64" s="57"/>
      <c r="AP64" s="57"/>
      <c r="AQ64" s="114"/>
      <c r="AR64" s="198"/>
      <c r="AS64" s="199"/>
      <c r="AT64" s="7"/>
      <c r="AU64" s="15"/>
      <c r="AV64" s="181"/>
      <c r="AW64" s="116" t="str">
        <f t="shared" si="24"/>
        <v/>
      </c>
      <c r="AX64" s="52"/>
      <c r="AY64" s="37"/>
      <c r="AZ64" s="47"/>
      <c r="BA64" s="39"/>
    </row>
    <row r="65" spans="5:53">
      <c r="E65" s="37"/>
      <c r="F65" s="51" t="str">
        <f t="shared" si="17"/>
        <v/>
      </c>
      <c r="G65" s="47"/>
      <c r="H65" s="91" t="str">
        <f t="shared" ca="1" si="18"/>
        <v/>
      </c>
      <c r="I65" s="45"/>
      <c r="J65" s="22"/>
      <c r="K65" s="22"/>
      <c r="L65" s="91" t="str">
        <f t="shared" ca="1" si="19"/>
        <v/>
      </c>
      <c r="M65" s="196"/>
      <c r="N65" s="197"/>
      <c r="O65" s="141"/>
      <c r="P65" s="177"/>
      <c r="Q65" s="177"/>
      <c r="R65" s="22"/>
      <c r="S65" s="7"/>
      <c r="T65" s="23"/>
      <c r="U65" s="209"/>
      <c r="V65" s="45"/>
      <c r="W65" s="46"/>
      <c r="X65" s="15"/>
      <c r="Y65" s="23"/>
      <c r="Z65" s="23"/>
      <c r="AA65" s="45"/>
      <c r="AB65" s="35" t="str">
        <f t="shared" si="20"/>
        <v/>
      </c>
      <c r="AC65" s="48"/>
      <c r="AD65" s="117"/>
      <c r="AE65" s="37"/>
      <c r="AF65" s="24"/>
      <c r="AG65" s="24"/>
      <c r="AH65" s="170"/>
      <c r="AI65" s="22"/>
      <c r="AJ65" s="15"/>
      <c r="AK65" s="113"/>
      <c r="AL65" s="37"/>
      <c r="AM65" s="37"/>
      <c r="AN65" s="57"/>
      <c r="AO65" s="57"/>
      <c r="AP65" s="57"/>
      <c r="AQ65" s="114"/>
      <c r="AR65" s="198"/>
      <c r="AS65" s="199"/>
      <c r="AT65" s="7"/>
      <c r="AU65" s="15"/>
      <c r="AV65" s="181"/>
      <c r="AW65" s="116" t="str">
        <f t="shared" si="24"/>
        <v/>
      </c>
      <c r="AX65" s="52"/>
      <c r="AY65" s="37"/>
      <c r="AZ65" s="47"/>
      <c r="BA65" s="39"/>
    </row>
    <row r="66" spans="5:53">
      <c r="E66" s="37"/>
      <c r="F66" s="51" t="str">
        <f t="shared" si="17"/>
        <v/>
      </c>
      <c r="G66" s="47"/>
      <c r="H66" s="91" t="str">
        <f t="shared" ca="1" si="18"/>
        <v/>
      </c>
      <c r="I66" s="45"/>
      <c r="J66" s="22"/>
      <c r="K66" s="22"/>
      <c r="L66" s="91" t="str">
        <f t="shared" ca="1" si="19"/>
        <v/>
      </c>
      <c r="M66" s="196"/>
      <c r="N66" s="197"/>
      <c r="O66" s="141"/>
      <c r="P66" s="177"/>
      <c r="Q66" s="177"/>
      <c r="R66" s="22"/>
      <c r="S66" s="7"/>
      <c r="T66" s="23"/>
      <c r="U66" s="209"/>
      <c r="V66" s="45"/>
      <c r="W66" s="46"/>
      <c r="X66" s="15"/>
      <c r="Y66" s="23"/>
      <c r="Z66" s="23"/>
      <c r="AA66" s="45"/>
      <c r="AB66" s="35" t="str">
        <f t="shared" si="20"/>
        <v/>
      </c>
      <c r="AC66" s="48"/>
      <c r="AD66" s="117"/>
      <c r="AE66" s="37"/>
      <c r="AF66" s="24"/>
      <c r="AG66" s="24"/>
      <c r="AH66" s="170"/>
      <c r="AI66" s="22"/>
      <c r="AJ66" s="15"/>
      <c r="AK66" s="113"/>
      <c r="AL66" s="37"/>
      <c r="AM66" s="37"/>
      <c r="AN66" s="57"/>
      <c r="AO66" s="57"/>
      <c r="AP66" s="57"/>
      <c r="AQ66" s="114"/>
      <c r="AR66" s="198"/>
      <c r="AS66" s="199"/>
      <c r="AT66" s="7"/>
      <c r="AU66" s="15"/>
      <c r="AV66" s="181"/>
      <c r="AW66" s="116" t="str">
        <f t="shared" si="24"/>
        <v/>
      </c>
      <c r="AX66" s="52"/>
      <c r="AY66" s="37"/>
      <c r="AZ66" s="47"/>
      <c r="BA66" s="39"/>
    </row>
    <row r="67" spans="5:53">
      <c r="E67" s="37"/>
      <c r="F67" s="51" t="str">
        <f t="shared" si="17"/>
        <v/>
      </c>
      <c r="G67" s="47"/>
      <c r="H67" s="91" t="str">
        <f t="shared" ca="1" si="18"/>
        <v/>
      </c>
      <c r="I67" s="45"/>
      <c r="J67" s="22"/>
      <c r="K67" s="22"/>
      <c r="L67" s="91" t="str">
        <f t="shared" ca="1" si="19"/>
        <v/>
      </c>
      <c r="M67" s="196"/>
      <c r="N67" s="197"/>
      <c r="O67" s="141"/>
      <c r="P67" s="177"/>
      <c r="Q67" s="177"/>
      <c r="R67" s="22"/>
      <c r="S67" s="7"/>
      <c r="T67" s="23"/>
      <c r="U67" s="209"/>
      <c r="V67" s="45"/>
      <c r="W67" s="46"/>
      <c r="X67" s="15"/>
      <c r="Y67" s="23"/>
      <c r="Z67" s="23"/>
      <c r="AA67" s="45"/>
      <c r="AB67" s="35" t="str">
        <f t="shared" si="20"/>
        <v/>
      </c>
      <c r="AC67" s="48"/>
      <c r="AD67" s="117"/>
      <c r="AE67" s="37"/>
      <c r="AF67" s="24"/>
      <c r="AG67" s="24"/>
      <c r="AH67" s="170"/>
      <c r="AI67" s="22"/>
      <c r="AJ67" s="15"/>
      <c r="AK67" s="113"/>
      <c r="AL67" s="37"/>
      <c r="AM67" s="37"/>
      <c r="AN67" s="57"/>
      <c r="AO67" s="57"/>
      <c r="AP67" s="57"/>
      <c r="AQ67" s="114"/>
      <c r="AR67" s="198"/>
      <c r="AS67" s="199"/>
      <c r="AT67" s="7"/>
      <c r="AU67" s="15"/>
      <c r="AV67" s="181"/>
      <c r="AW67" s="116" t="str">
        <f t="shared" si="24"/>
        <v/>
      </c>
      <c r="AX67" s="52"/>
      <c r="AY67" s="37"/>
      <c r="AZ67" s="47"/>
      <c r="BA67" s="39"/>
    </row>
    <row r="68" spans="5:53">
      <c r="E68" s="37"/>
      <c r="F68" s="51" t="str">
        <f t="shared" si="17"/>
        <v/>
      </c>
      <c r="G68" s="47"/>
      <c r="H68" s="91" t="str">
        <f t="shared" ca="1" si="18"/>
        <v/>
      </c>
      <c r="I68" s="45"/>
      <c r="J68" s="22"/>
      <c r="K68" s="22"/>
      <c r="L68" s="91" t="str">
        <f t="shared" ca="1" si="19"/>
        <v/>
      </c>
      <c r="M68" s="196"/>
      <c r="N68" s="197"/>
      <c r="O68" s="141"/>
      <c r="P68" s="177"/>
      <c r="Q68" s="177"/>
      <c r="R68" s="22"/>
      <c r="S68" s="7"/>
      <c r="T68" s="23"/>
      <c r="U68" s="209"/>
      <c r="V68" s="45"/>
      <c r="W68" s="46"/>
      <c r="X68" s="15"/>
      <c r="Y68" s="23"/>
      <c r="Z68" s="23"/>
      <c r="AA68" s="45"/>
      <c r="AB68" s="35" t="str">
        <f t="shared" si="20"/>
        <v/>
      </c>
      <c r="AC68" s="48"/>
      <c r="AD68" s="117"/>
      <c r="AE68" s="37"/>
      <c r="AF68" s="24"/>
      <c r="AG68" s="24"/>
      <c r="AH68" s="170"/>
      <c r="AI68" s="22"/>
      <c r="AJ68" s="15"/>
      <c r="AK68" s="113"/>
      <c r="AL68" s="37"/>
      <c r="AM68" s="37"/>
      <c r="AN68" s="57"/>
      <c r="AO68" s="57"/>
      <c r="AP68" s="57"/>
      <c r="AQ68" s="114"/>
      <c r="AR68" s="198"/>
      <c r="AS68" s="199"/>
      <c r="AT68" s="7"/>
      <c r="AU68" s="15"/>
      <c r="AV68" s="181"/>
      <c r="AW68" s="116" t="str">
        <f t="shared" si="24"/>
        <v/>
      </c>
      <c r="AX68" s="52"/>
      <c r="AY68" s="37"/>
      <c r="AZ68" s="47"/>
      <c r="BA68" s="39"/>
    </row>
    <row r="69" spans="5:53">
      <c r="E69" s="37"/>
      <c r="F69" s="51" t="str">
        <f t="shared" si="17"/>
        <v/>
      </c>
      <c r="G69" s="47"/>
      <c r="H69" s="91" t="str">
        <f t="shared" ca="1" si="18"/>
        <v/>
      </c>
      <c r="I69" s="45"/>
      <c r="J69" s="22"/>
      <c r="K69" s="22"/>
      <c r="L69" s="91" t="str">
        <f t="shared" ca="1" si="19"/>
        <v/>
      </c>
      <c r="M69" s="196"/>
      <c r="N69" s="197"/>
      <c r="O69" s="141"/>
      <c r="P69" s="177"/>
      <c r="Q69" s="177"/>
      <c r="R69" s="171"/>
      <c r="S69" s="177"/>
      <c r="T69" s="24"/>
      <c r="U69" s="209"/>
      <c r="V69" s="45"/>
      <c r="W69" s="46"/>
      <c r="X69" s="22"/>
      <c r="Y69" s="23"/>
      <c r="Z69" s="23"/>
      <c r="AA69" s="45"/>
      <c r="AB69" s="35" t="str">
        <f t="shared" si="20"/>
        <v/>
      </c>
      <c r="AC69" s="48"/>
      <c r="AD69" s="117"/>
      <c r="AE69" s="37"/>
      <c r="AF69" s="24"/>
      <c r="AG69" s="24"/>
      <c r="AH69" s="170"/>
      <c r="AI69" s="22"/>
      <c r="AJ69" s="22"/>
      <c r="AK69" s="113"/>
      <c r="AL69" s="37"/>
      <c r="AM69" s="57"/>
      <c r="AN69" s="57"/>
      <c r="AO69" s="57"/>
      <c r="AP69" s="37"/>
      <c r="AQ69" s="114"/>
      <c r="AR69" s="198"/>
      <c r="AS69" s="199"/>
      <c r="AT69" s="7"/>
      <c r="AU69" s="15"/>
      <c r="AV69" s="181"/>
      <c r="AW69" s="116" t="str">
        <f>IF(ISBLANK(AU69),"",DATEDIF(AU69,AV69,"d")/365)</f>
        <v/>
      </c>
      <c r="AX69" s="52"/>
      <c r="AY69" s="37"/>
      <c r="AZ69" s="47"/>
      <c r="BA69" s="39"/>
    </row>
    <row r="70" spans="5:53">
      <c r="E70" s="37"/>
      <c r="F70" s="51" t="str">
        <f t="shared" si="17"/>
        <v/>
      </c>
      <c r="G70" s="47"/>
      <c r="H70" s="91" t="str">
        <f t="shared" ca="1" si="18"/>
        <v/>
      </c>
      <c r="I70" s="45"/>
      <c r="J70" s="22"/>
      <c r="K70" s="22"/>
      <c r="L70" s="91" t="str">
        <f t="shared" ca="1" si="19"/>
        <v/>
      </c>
      <c r="M70" s="196"/>
      <c r="N70" s="197"/>
      <c r="O70" s="141"/>
      <c r="P70" s="177"/>
      <c r="Q70" s="177"/>
      <c r="R70" s="22"/>
      <c r="S70" s="7"/>
      <c r="T70" s="23"/>
      <c r="U70" s="209"/>
      <c r="V70" s="45"/>
      <c r="W70" s="46"/>
      <c r="X70" s="22"/>
      <c r="Y70" s="23"/>
      <c r="Z70" s="23"/>
      <c r="AA70" s="45"/>
      <c r="AB70" s="35" t="str">
        <f t="shared" ref="AB70:AB101" si="25">IF(ISBLANK(X70),"",IF(DATEDIF(R70,제안서작성기준일,"d")/365,DATEDIF(R70,X70,"d")/365))</f>
        <v/>
      </c>
      <c r="AC70" s="48"/>
      <c r="AD70" s="117"/>
      <c r="AE70" s="37"/>
      <c r="AF70" s="24"/>
      <c r="AG70" s="24"/>
      <c r="AH70" s="170"/>
      <c r="AI70" s="22"/>
      <c r="AJ70" s="22"/>
      <c r="AK70" s="113"/>
      <c r="AL70" s="37"/>
      <c r="AM70" s="57"/>
      <c r="AN70" s="57"/>
      <c r="AO70" s="57"/>
      <c r="AP70" s="57"/>
      <c r="AQ70" s="114"/>
      <c r="AR70" s="198"/>
      <c r="AS70" s="199"/>
      <c r="AT70" s="7"/>
      <c r="AU70" s="15"/>
      <c r="AV70" s="181"/>
      <c r="AW70" s="116" t="str">
        <f t="shared" ref="AW70:AW76" si="26">IF(ISBLANK(AU70),"",DATEDIF(AU70,AV70,"d")/365)</f>
        <v/>
      </c>
      <c r="AX70" s="52"/>
      <c r="AY70" s="37"/>
      <c r="AZ70" s="47"/>
      <c r="BA70" s="39"/>
    </row>
    <row r="71" spans="5:53">
      <c r="E71" s="37"/>
      <c r="F71" s="51" t="str">
        <f t="shared" si="17"/>
        <v/>
      </c>
      <c r="G71" s="47"/>
      <c r="H71" s="91" t="str">
        <f t="shared" ca="1" si="18"/>
        <v/>
      </c>
      <c r="I71" s="45"/>
      <c r="J71" s="22"/>
      <c r="K71" s="22"/>
      <c r="L71" s="91" t="str">
        <f t="shared" ca="1" si="19"/>
        <v/>
      </c>
      <c r="M71" s="196"/>
      <c r="N71" s="197"/>
      <c r="O71" s="141"/>
      <c r="P71" s="177"/>
      <c r="Q71" s="177"/>
      <c r="R71" s="171"/>
      <c r="S71" s="177"/>
      <c r="T71" s="24"/>
      <c r="U71" s="209"/>
      <c r="V71" s="45"/>
      <c r="W71" s="46"/>
      <c r="X71" s="22"/>
      <c r="Y71" s="23"/>
      <c r="Z71" s="23"/>
      <c r="AA71" s="45"/>
      <c r="AB71" s="35" t="str">
        <f t="shared" si="25"/>
        <v/>
      </c>
      <c r="AC71" s="48"/>
      <c r="AD71" s="117"/>
      <c r="AE71" s="37"/>
      <c r="AF71" s="24"/>
      <c r="AG71" s="24"/>
      <c r="AH71" s="170"/>
      <c r="AI71" s="22"/>
      <c r="AJ71" s="22"/>
      <c r="AK71" s="113"/>
      <c r="AL71" s="37"/>
      <c r="AM71" s="57"/>
      <c r="AN71" s="57"/>
      <c r="AO71" s="57"/>
      <c r="AP71" s="57"/>
      <c r="AQ71" s="114"/>
      <c r="AR71" s="198"/>
      <c r="AS71" s="199"/>
      <c r="AT71" s="7"/>
      <c r="AU71" s="15"/>
      <c r="AV71" s="181"/>
      <c r="AW71" s="116" t="str">
        <f t="shared" si="26"/>
        <v/>
      </c>
      <c r="AX71" s="52"/>
      <c r="AY71" s="37"/>
      <c r="AZ71" s="47"/>
      <c r="BA71" s="39"/>
    </row>
    <row r="72" spans="5:53">
      <c r="E72" s="37"/>
      <c r="F72" s="51" t="str">
        <f t="shared" si="17"/>
        <v/>
      </c>
      <c r="G72" s="47"/>
      <c r="H72" s="91" t="str">
        <f t="shared" ca="1" si="18"/>
        <v/>
      </c>
      <c r="I72" s="45"/>
      <c r="J72" s="22"/>
      <c r="K72" s="22"/>
      <c r="L72" s="91" t="str">
        <f t="shared" ca="1" si="19"/>
        <v/>
      </c>
      <c r="M72" s="196"/>
      <c r="N72" s="197"/>
      <c r="O72" s="141"/>
      <c r="P72" s="177"/>
      <c r="Q72" s="177"/>
      <c r="R72" s="171"/>
      <c r="S72" s="177"/>
      <c r="T72" s="24"/>
      <c r="U72" s="209"/>
      <c r="V72" s="45"/>
      <c r="W72" s="46"/>
      <c r="X72" s="22"/>
      <c r="Y72" s="23"/>
      <c r="Z72" s="23"/>
      <c r="AA72" s="45"/>
      <c r="AB72" s="35" t="str">
        <f t="shared" si="25"/>
        <v/>
      </c>
      <c r="AC72" s="48"/>
      <c r="AD72" s="117"/>
      <c r="AE72" s="37"/>
      <c r="AF72" s="24"/>
      <c r="AG72" s="24"/>
      <c r="AH72" s="170"/>
      <c r="AI72" s="22"/>
      <c r="AJ72" s="22"/>
      <c r="AK72" s="113"/>
      <c r="AL72" s="37"/>
      <c r="AM72" s="57"/>
      <c r="AN72" s="57"/>
      <c r="AO72" s="57"/>
      <c r="AP72" s="57"/>
      <c r="AQ72" s="114"/>
      <c r="AR72" s="198"/>
      <c r="AS72" s="199"/>
      <c r="AT72" s="7"/>
      <c r="AU72" s="15"/>
      <c r="AV72" s="181"/>
      <c r="AW72" s="116" t="str">
        <f t="shared" si="26"/>
        <v/>
      </c>
      <c r="AX72" s="52"/>
      <c r="AY72" s="37"/>
      <c r="AZ72" s="47"/>
      <c r="BA72" s="39"/>
    </row>
    <row r="73" spans="5:53">
      <c r="E73" s="37"/>
      <c r="F73" s="51" t="str">
        <f t="shared" si="17"/>
        <v/>
      </c>
      <c r="G73" s="47"/>
      <c r="H73" s="91" t="str">
        <f t="shared" ca="1" si="18"/>
        <v/>
      </c>
      <c r="I73" s="45"/>
      <c r="J73" s="22"/>
      <c r="K73" s="22"/>
      <c r="L73" s="91" t="str">
        <f t="shared" ca="1" si="19"/>
        <v/>
      </c>
      <c r="M73" s="196"/>
      <c r="N73" s="197"/>
      <c r="O73" s="141"/>
      <c r="P73" s="177"/>
      <c r="Q73" s="177"/>
      <c r="R73" s="22"/>
      <c r="S73" s="7"/>
      <c r="T73" s="23"/>
      <c r="U73" s="209"/>
      <c r="V73" s="45"/>
      <c r="W73" s="46"/>
      <c r="X73" s="15"/>
      <c r="Y73" s="23"/>
      <c r="Z73" s="23"/>
      <c r="AA73" s="45"/>
      <c r="AB73" s="35" t="str">
        <f t="shared" si="25"/>
        <v/>
      </c>
      <c r="AC73" s="48"/>
      <c r="AD73" s="117"/>
      <c r="AE73" s="37"/>
      <c r="AF73" s="24"/>
      <c r="AG73" s="24"/>
      <c r="AH73" s="170"/>
      <c r="AI73" s="22"/>
      <c r="AJ73" s="15"/>
      <c r="AK73" s="113"/>
      <c r="AL73" s="37"/>
      <c r="AM73" s="57"/>
      <c r="AN73" s="57"/>
      <c r="AO73" s="57"/>
      <c r="AP73" s="37"/>
      <c r="AQ73" s="114"/>
      <c r="AR73" s="198"/>
      <c r="AS73" s="199"/>
      <c r="AT73" s="7"/>
      <c r="AU73" s="15"/>
      <c r="AV73" s="181"/>
      <c r="AW73" s="116" t="str">
        <f t="shared" si="26"/>
        <v/>
      </c>
      <c r="AX73" s="52"/>
      <c r="AY73" s="37"/>
      <c r="AZ73" s="47"/>
      <c r="BA73" s="39"/>
    </row>
    <row r="74" spans="5:53">
      <c r="E74" s="37"/>
      <c r="F74" s="51" t="str">
        <f t="shared" si="17"/>
        <v/>
      </c>
      <c r="G74" s="47"/>
      <c r="H74" s="91" t="str">
        <f t="shared" ca="1" si="18"/>
        <v/>
      </c>
      <c r="I74" s="45"/>
      <c r="J74" s="22"/>
      <c r="K74" s="22"/>
      <c r="L74" s="91" t="str">
        <f t="shared" ca="1" si="19"/>
        <v/>
      </c>
      <c r="M74" s="196"/>
      <c r="N74" s="197"/>
      <c r="O74" s="141"/>
      <c r="P74" s="177"/>
      <c r="Q74" s="177"/>
      <c r="R74" s="22"/>
      <c r="S74" s="7"/>
      <c r="T74" s="23"/>
      <c r="U74" s="209"/>
      <c r="V74" s="45"/>
      <c r="W74" s="46"/>
      <c r="X74" s="15"/>
      <c r="Y74" s="23"/>
      <c r="Z74" s="23"/>
      <c r="AA74" s="45"/>
      <c r="AB74" s="35" t="str">
        <f t="shared" si="25"/>
        <v/>
      </c>
      <c r="AC74" s="48"/>
      <c r="AD74" s="117"/>
      <c r="AE74" s="57"/>
      <c r="AF74" s="24"/>
      <c r="AG74" s="24"/>
      <c r="AH74" s="170"/>
      <c r="AI74" s="22"/>
      <c r="AJ74" s="15"/>
      <c r="AK74" s="113"/>
      <c r="AL74" s="37"/>
      <c r="AM74" s="57"/>
      <c r="AN74" s="57"/>
      <c r="AO74" s="57"/>
      <c r="AP74" s="37"/>
      <c r="AQ74" s="114"/>
      <c r="AR74" s="198"/>
      <c r="AS74" s="199"/>
      <c r="AT74" s="7"/>
      <c r="AU74" s="15"/>
      <c r="AV74" s="181"/>
      <c r="AW74" s="116" t="str">
        <f t="shared" si="26"/>
        <v/>
      </c>
      <c r="AX74" s="52"/>
      <c r="AY74" s="37"/>
      <c r="AZ74" s="47"/>
      <c r="BA74" s="39"/>
    </row>
    <row r="75" spans="5:53">
      <c r="E75" s="37"/>
      <c r="F75" s="51" t="str">
        <f t="shared" si="17"/>
        <v/>
      </c>
      <c r="G75" s="47"/>
      <c r="H75" s="91" t="str">
        <f t="shared" ca="1" si="18"/>
        <v/>
      </c>
      <c r="I75" s="45"/>
      <c r="J75" s="22"/>
      <c r="K75" s="22"/>
      <c r="L75" s="91" t="str">
        <f t="shared" ca="1" si="19"/>
        <v/>
      </c>
      <c r="M75" s="196"/>
      <c r="N75" s="197"/>
      <c r="O75" s="141"/>
      <c r="P75" s="177"/>
      <c r="Q75" s="177"/>
      <c r="R75" s="22"/>
      <c r="S75" s="7"/>
      <c r="T75" s="23"/>
      <c r="U75" s="209"/>
      <c r="V75" s="45"/>
      <c r="W75" s="46"/>
      <c r="X75" s="15"/>
      <c r="Y75" s="23"/>
      <c r="Z75" s="23"/>
      <c r="AA75" s="45"/>
      <c r="AB75" s="35" t="str">
        <f t="shared" si="25"/>
        <v/>
      </c>
      <c r="AC75" s="48"/>
      <c r="AD75" s="117"/>
      <c r="AE75" s="37"/>
      <c r="AF75" s="24"/>
      <c r="AG75" s="24"/>
      <c r="AH75" s="170"/>
      <c r="AI75" s="22"/>
      <c r="AJ75" s="15"/>
      <c r="AK75" s="113"/>
      <c r="AL75" s="37"/>
      <c r="AM75" s="57"/>
      <c r="AN75" s="57"/>
      <c r="AO75" s="37"/>
      <c r="AP75" s="37"/>
      <c r="AQ75" s="114"/>
      <c r="AR75" s="198"/>
      <c r="AS75" s="199"/>
      <c r="AT75" s="7"/>
      <c r="AU75" s="15"/>
      <c r="AV75" s="181"/>
      <c r="AW75" s="116" t="str">
        <f t="shared" si="26"/>
        <v/>
      </c>
      <c r="AX75" s="52"/>
      <c r="AY75" s="37"/>
      <c r="AZ75" s="47"/>
      <c r="BA75" s="39"/>
    </row>
    <row r="76" spans="5:53">
      <c r="E76" s="37"/>
      <c r="F76" s="51" t="str">
        <f t="shared" si="17"/>
        <v/>
      </c>
      <c r="G76" s="47"/>
      <c r="H76" s="91" t="str">
        <f t="shared" ca="1" si="18"/>
        <v/>
      </c>
      <c r="I76" s="45"/>
      <c r="J76" s="22"/>
      <c r="K76" s="22"/>
      <c r="L76" s="91" t="str">
        <f t="shared" ca="1" si="19"/>
        <v/>
      </c>
      <c r="M76" s="196"/>
      <c r="N76" s="197"/>
      <c r="O76" s="141"/>
      <c r="P76" s="177"/>
      <c r="Q76" s="177"/>
      <c r="R76" s="22"/>
      <c r="S76" s="7"/>
      <c r="T76" s="23"/>
      <c r="U76" s="209"/>
      <c r="V76" s="45"/>
      <c r="W76" s="46"/>
      <c r="X76" s="15"/>
      <c r="Y76" s="23"/>
      <c r="Z76" s="23"/>
      <c r="AA76" s="45"/>
      <c r="AB76" s="35" t="str">
        <f t="shared" si="25"/>
        <v/>
      </c>
      <c r="AC76" s="48"/>
      <c r="AD76" s="117"/>
      <c r="AE76" s="37"/>
      <c r="AF76" s="24"/>
      <c r="AG76" s="24"/>
      <c r="AH76" s="170"/>
      <c r="AI76" s="22"/>
      <c r="AJ76" s="15"/>
      <c r="AK76" s="113"/>
      <c r="AL76" s="37"/>
      <c r="AM76" s="57"/>
      <c r="AN76" s="57"/>
      <c r="AO76" s="37"/>
      <c r="AP76" s="37"/>
      <c r="AQ76" s="114"/>
      <c r="AR76" s="198"/>
      <c r="AS76" s="199"/>
      <c r="AT76" s="7"/>
      <c r="AU76" s="15"/>
      <c r="AV76" s="181"/>
      <c r="AW76" s="116" t="str">
        <f t="shared" si="26"/>
        <v/>
      </c>
      <c r="AX76" s="52"/>
      <c r="AY76" s="37"/>
      <c r="AZ76" s="47"/>
      <c r="BA76" s="39"/>
    </row>
    <row r="77" spans="5:53">
      <c r="E77" s="37"/>
      <c r="F77" s="51" t="str">
        <f t="shared" si="17"/>
        <v/>
      </c>
      <c r="G77" s="47"/>
      <c r="H77" s="91" t="str">
        <f t="shared" ca="1" si="18"/>
        <v/>
      </c>
      <c r="I77" s="45"/>
      <c r="J77" s="22"/>
      <c r="K77" s="22"/>
      <c r="L77" s="91" t="str">
        <f t="shared" ca="1" si="19"/>
        <v/>
      </c>
      <c r="M77" s="196"/>
      <c r="N77" s="197"/>
      <c r="O77" s="141"/>
      <c r="P77" s="177"/>
      <c r="Q77" s="177"/>
      <c r="R77" s="22"/>
      <c r="S77" s="7"/>
      <c r="T77" s="23"/>
      <c r="U77" s="209"/>
      <c r="V77" s="45"/>
      <c r="W77" s="46"/>
      <c r="X77" s="22"/>
      <c r="Y77" s="23"/>
      <c r="Z77" s="23"/>
      <c r="AA77" s="45"/>
      <c r="AB77" s="35" t="str">
        <f t="shared" si="25"/>
        <v/>
      </c>
      <c r="AC77" s="48"/>
      <c r="AD77" s="117"/>
      <c r="AE77" s="37"/>
      <c r="AF77" s="24"/>
      <c r="AG77" s="24"/>
      <c r="AH77" s="170"/>
      <c r="AI77" s="22"/>
      <c r="AJ77" s="22"/>
      <c r="AK77" s="113"/>
      <c r="AL77" s="37"/>
      <c r="AM77" s="57"/>
      <c r="AN77" s="57"/>
      <c r="AO77" s="57"/>
      <c r="AP77" s="37"/>
      <c r="AQ77" s="114"/>
      <c r="AR77" s="198"/>
      <c r="AS77" s="199"/>
      <c r="AT77" s="7"/>
      <c r="AU77" s="15"/>
      <c r="AV77" s="181"/>
      <c r="AW77" s="116" t="str">
        <f>IF(ISBLANK(AU77),"",DATEDIF(AU77,AV77,"d")/365)</f>
        <v/>
      </c>
      <c r="AX77" s="52"/>
      <c r="AY77" s="37"/>
      <c r="AZ77" s="47"/>
      <c r="BA77" s="39"/>
    </row>
    <row r="78" spans="5:53">
      <c r="E78" s="37"/>
      <c r="F78" s="51" t="str">
        <f t="shared" si="17"/>
        <v/>
      </c>
      <c r="G78" s="47"/>
      <c r="H78" s="91" t="str">
        <f t="shared" ca="1" si="18"/>
        <v/>
      </c>
      <c r="I78" s="45"/>
      <c r="J78" s="22"/>
      <c r="K78" s="22"/>
      <c r="L78" s="91" t="str">
        <f t="shared" ca="1" si="19"/>
        <v/>
      </c>
      <c r="M78" s="196"/>
      <c r="N78" s="197"/>
      <c r="O78" s="141"/>
      <c r="P78" s="177"/>
      <c r="Q78" s="177"/>
      <c r="R78" s="22"/>
      <c r="S78" s="7"/>
      <c r="T78" s="23"/>
      <c r="U78" s="209"/>
      <c r="V78" s="45"/>
      <c r="W78" s="46"/>
      <c r="X78" s="22"/>
      <c r="Y78" s="23"/>
      <c r="Z78" s="23"/>
      <c r="AA78" s="45"/>
      <c r="AB78" s="35" t="str">
        <f t="shared" si="25"/>
        <v/>
      </c>
      <c r="AC78" s="48"/>
      <c r="AD78" s="117"/>
      <c r="AE78" s="37"/>
      <c r="AF78" s="24"/>
      <c r="AG78" s="24"/>
      <c r="AH78" s="170"/>
      <c r="AI78" s="22"/>
      <c r="AJ78" s="22"/>
      <c r="AK78" s="113"/>
      <c r="AL78" s="37"/>
      <c r="AM78" s="57"/>
      <c r="AN78" s="57"/>
      <c r="AO78" s="57"/>
      <c r="AP78" s="37"/>
      <c r="AQ78" s="114"/>
      <c r="AR78" s="198"/>
      <c r="AS78" s="199"/>
      <c r="AT78" s="7"/>
      <c r="AU78" s="15"/>
      <c r="AV78" s="181"/>
      <c r="AW78" s="116" t="str">
        <f t="shared" ref="AW78:AW84" si="27">IF(ISBLANK(AU78),"",DATEDIF(AU78,AV78,"d")/365)</f>
        <v/>
      </c>
      <c r="AX78" s="52"/>
      <c r="AY78" s="37"/>
      <c r="AZ78" s="47"/>
      <c r="BA78" s="39"/>
    </row>
    <row r="79" spans="5:53">
      <c r="E79" s="37"/>
      <c r="F79" s="51" t="str">
        <f t="shared" si="17"/>
        <v/>
      </c>
      <c r="G79" s="47"/>
      <c r="H79" s="91" t="str">
        <f t="shared" ca="1" si="18"/>
        <v/>
      </c>
      <c r="I79" s="45"/>
      <c r="J79" s="22"/>
      <c r="K79" s="22"/>
      <c r="L79" s="91" t="str">
        <f t="shared" ca="1" si="19"/>
        <v/>
      </c>
      <c r="M79" s="196"/>
      <c r="N79" s="197"/>
      <c r="O79" s="141"/>
      <c r="P79" s="177"/>
      <c r="Q79" s="7"/>
      <c r="R79" s="22"/>
      <c r="S79" s="7"/>
      <c r="T79" s="23"/>
      <c r="U79" s="209"/>
      <c r="V79" s="45"/>
      <c r="W79" s="46"/>
      <c r="X79" s="22"/>
      <c r="Y79" s="23"/>
      <c r="Z79" s="23"/>
      <c r="AA79" s="45"/>
      <c r="AB79" s="35" t="str">
        <f t="shared" si="25"/>
        <v/>
      </c>
      <c r="AC79" s="48"/>
      <c r="AD79" s="117"/>
      <c r="AE79" s="37"/>
      <c r="AF79" s="24"/>
      <c r="AG79" s="24"/>
      <c r="AH79" s="170"/>
      <c r="AI79" s="22"/>
      <c r="AJ79" s="22"/>
      <c r="AK79" s="113"/>
      <c r="AL79" s="37"/>
      <c r="AM79" s="57"/>
      <c r="AN79" s="57"/>
      <c r="AO79" s="37"/>
      <c r="AP79" s="37"/>
      <c r="AQ79" s="114"/>
      <c r="AR79" s="198"/>
      <c r="AS79" s="199"/>
      <c r="AT79" s="7"/>
      <c r="AU79" s="15"/>
      <c r="AV79" s="181"/>
      <c r="AW79" s="116" t="str">
        <f t="shared" si="27"/>
        <v/>
      </c>
      <c r="AX79" s="52"/>
      <c r="AY79" s="37"/>
      <c r="AZ79" s="47"/>
      <c r="BA79" s="39"/>
    </row>
    <row r="80" spans="5:53">
      <c r="E80" s="37"/>
      <c r="F80" s="51" t="str">
        <f t="shared" si="17"/>
        <v/>
      </c>
      <c r="G80" s="47"/>
      <c r="H80" s="91" t="str">
        <f t="shared" ca="1" si="18"/>
        <v/>
      </c>
      <c r="I80" s="45"/>
      <c r="J80" s="22"/>
      <c r="K80" s="22"/>
      <c r="L80" s="91" t="str">
        <f t="shared" ca="1" si="19"/>
        <v/>
      </c>
      <c r="M80" s="196"/>
      <c r="N80" s="197"/>
      <c r="O80" s="141"/>
      <c r="P80" s="177"/>
      <c r="Q80" s="7"/>
      <c r="R80" s="22"/>
      <c r="S80" s="7"/>
      <c r="T80" s="23"/>
      <c r="U80" s="209"/>
      <c r="V80" s="45"/>
      <c r="W80" s="46"/>
      <c r="X80" s="22"/>
      <c r="Y80" s="23"/>
      <c r="Z80" s="23"/>
      <c r="AA80" s="45"/>
      <c r="AB80" s="35" t="str">
        <f t="shared" si="25"/>
        <v/>
      </c>
      <c r="AC80" s="48"/>
      <c r="AD80" s="117"/>
      <c r="AE80" s="37"/>
      <c r="AF80" s="24"/>
      <c r="AG80" s="24"/>
      <c r="AH80" s="170"/>
      <c r="AI80" s="22"/>
      <c r="AJ80" s="22"/>
      <c r="AK80" s="113"/>
      <c r="AL80" s="37"/>
      <c r="AM80" s="57"/>
      <c r="AN80" s="57"/>
      <c r="AO80" s="37"/>
      <c r="AP80" s="37"/>
      <c r="AQ80" s="114"/>
      <c r="AR80" s="198"/>
      <c r="AS80" s="199"/>
      <c r="AT80" s="7"/>
      <c r="AU80" s="15"/>
      <c r="AV80" s="181"/>
      <c r="AW80" s="116" t="str">
        <f t="shared" si="27"/>
        <v/>
      </c>
      <c r="AX80" s="52"/>
      <c r="AY80" s="37"/>
      <c r="AZ80" s="47"/>
      <c r="BA80" s="39"/>
    </row>
    <row r="81" spans="5:53">
      <c r="E81" s="37"/>
      <c r="F81" s="51" t="str">
        <f t="shared" si="17"/>
        <v/>
      </c>
      <c r="G81" s="47"/>
      <c r="H81" s="91" t="str">
        <f t="shared" ca="1" si="18"/>
        <v/>
      </c>
      <c r="I81" s="45"/>
      <c r="J81" s="22"/>
      <c r="K81" s="22"/>
      <c r="L81" s="91" t="str">
        <f t="shared" ca="1" si="19"/>
        <v/>
      </c>
      <c r="M81" s="196"/>
      <c r="N81" s="197"/>
      <c r="O81" s="141"/>
      <c r="P81" s="177"/>
      <c r="Q81" s="177"/>
      <c r="R81" s="22"/>
      <c r="S81" s="7"/>
      <c r="T81" s="23"/>
      <c r="U81" s="209"/>
      <c r="V81" s="45"/>
      <c r="W81" s="46"/>
      <c r="X81" s="15"/>
      <c r="Y81" s="23"/>
      <c r="Z81" s="23"/>
      <c r="AA81" s="45"/>
      <c r="AB81" s="35" t="str">
        <f t="shared" si="25"/>
        <v/>
      </c>
      <c r="AC81" s="48"/>
      <c r="AD81" s="117"/>
      <c r="AE81" s="37"/>
      <c r="AF81" s="24"/>
      <c r="AG81" s="24"/>
      <c r="AH81" s="170"/>
      <c r="AI81" s="22"/>
      <c r="AJ81" s="15"/>
      <c r="AK81" s="113"/>
      <c r="AL81" s="37"/>
      <c r="AM81" s="57"/>
      <c r="AN81" s="57"/>
      <c r="AO81" s="57"/>
      <c r="AP81" s="37"/>
      <c r="AQ81" s="114"/>
      <c r="AR81" s="198"/>
      <c r="AS81" s="199"/>
      <c r="AT81" s="7"/>
      <c r="AU81" s="15"/>
      <c r="AV81" s="181"/>
      <c r="AW81" s="116" t="str">
        <f t="shared" si="27"/>
        <v/>
      </c>
      <c r="AX81" s="52"/>
      <c r="AY81" s="37"/>
      <c r="AZ81" s="47"/>
      <c r="BA81" s="39"/>
    </row>
    <row r="82" spans="5:53">
      <c r="E82" s="37"/>
      <c r="F82" s="51" t="str">
        <f t="shared" si="17"/>
        <v/>
      </c>
      <c r="G82" s="47"/>
      <c r="H82" s="91" t="str">
        <f t="shared" ca="1" si="18"/>
        <v/>
      </c>
      <c r="I82" s="45"/>
      <c r="J82" s="22"/>
      <c r="K82" s="22"/>
      <c r="L82" s="91" t="str">
        <f t="shared" ca="1" si="19"/>
        <v/>
      </c>
      <c r="M82" s="196"/>
      <c r="N82" s="197"/>
      <c r="O82" s="141"/>
      <c r="P82" s="177"/>
      <c r="Q82" s="177"/>
      <c r="R82" s="22"/>
      <c r="S82" s="7"/>
      <c r="T82" s="23"/>
      <c r="U82" s="209"/>
      <c r="V82" s="45"/>
      <c r="W82" s="46"/>
      <c r="X82" s="15"/>
      <c r="Y82" s="23"/>
      <c r="Z82" s="23"/>
      <c r="AA82" s="45"/>
      <c r="AB82" s="35" t="str">
        <f t="shared" si="25"/>
        <v/>
      </c>
      <c r="AC82" s="48"/>
      <c r="AD82" s="117"/>
      <c r="AE82" s="37"/>
      <c r="AF82" s="24"/>
      <c r="AG82" s="24"/>
      <c r="AH82" s="170"/>
      <c r="AI82" s="22"/>
      <c r="AJ82" s="15"/>
      <c r="AK82" s="113"/>
      <c r="AL82" s="37"/>
      <c r="AM82" s="57"/>
      <c r="AN82" s="57"/>
      <c r="AO82" s="57"/>
      <c r="AP82" s="37"/>
      <c r="AQ82" s="114"/>
      <c r="AR82" s="198"/>
      <c r="AS82" s="199"/>
      <c r="AT82" s="7"/>
      <c r="AU82" s="15"/>
      <c r="AV82" s="181"/>
      <c r="AW82" s="116" t="str">
        <f t="shared" si="27"/>
        <v/>
      </c>
      <c r="AX82" s="52"/>
      <c r="AY82" s="37"/>
      <c r="AZ82" s="47"/>
      <c r="BA82" s="39"/>
    </row>
    <row r="83" spans="5:53">
      <c r="E83" s="37"/>
      <c r="F83" s="51" t="str">
        <f t="shared" si="17"/>
        <v/>
      </c>
      <c r="G83" s="47"/>
      <c r="H83" s="91" t="str">
        <f t="shared" ca="1" si="18"/>
        <v/>
      </c>
      <c r="I83" s="45"/>
      <c r="J83" s="22"/>
      <c r="K83" s="22"/>
      <c r="L83" s="91" t="str">
        <f t="shared" ca="1" si="19"/>
        <v/>
      </c>
      <c r="M83" s="196"/>
      <c r="N83" s="197"/>
      <c r="O83" s="141"/>
      <c r="P83" s="177"/>
      <c r="Q83" s="177"/>
      <c r="R83" s="22"/>
      <c r="S83" s="7"/>
      <c r="T83" s="23"/>
      <c r="U83" s="209"/>
      <c r="V83" s="45"/>
      <c r="W83" s="46"/>
      <c r="X83" s="15"/>
      <c r="Y83" s="23"/>
      <c r="Z83" s="23"/>
      <c r="AA83" s="45"/>
      <c r="AB83" s="35" t="str">
        <f t="shared" si="25"/>
        <v/>
      </c>
      <c r="AC83" s="48"/>
      <c r="AD83" s="117"/>
      <c r="AE83" s="37"/>
      <c r="AF83" s="24"/>
      <c r="AG83" s="24"/>
      <c r="AH83" s="170"/>
      <c r="AI83" s="22"/>
      <c r="AJ83" s="15"/>
      <c r="AK83" s="113"/>
      <c r="AL83" s="37"/>
      <c r="AM83" s="37"/>
      <c r="AN83" s="57"/>
      <c r="AO83" s="57"/>
      <c r="AP83" s="37"/>
      <c r="AQ83" s="114"/>
      <c r="AR83" s="198"/>
      <c r="AS83" s="199"/>
      <c r="AT83" s="7"/>
      <c r="AU83" s="15"/>
      <c r="AV83" s="181"/>
      <c r="AW83" s="116" t="str">
        <f t="shared" si="27"/>
        <v/>
      </c>
      <c r="AX83" s="52"/>
      <c r="AY83" s="37"/>
      <c r="AZ83" s="47"/>
      <c r="BA83" s="39"/>
    </row>
    <row r="84" spans="5:53">
      <c r="E84" s="37"/>
      <c r="F84" s="51" t="str">
        <f t="shared" si="17"/>
        <v/>
      </c>
      <c r="G84" s="47"/>
      <c r="H84" s="91" t="str">
        <f t="shared" ca="1" si="18"/>
        <v/>
      </c>
      <c r="I84" s="45"/>
      <c r="J84" s="22"/>
      <c r="K84" s="22"/>
      <c r="L84" s="91" t="str">
        <f t="shared" ca="1" si="19"/>
        <v/>
      </c>
      <c r="M84" s="196"/>
      <c r="N84" s="197"/>
      <c r="O84" s="141"/>
      <c r="P84" s="177"/>
      <c r="Q84" s="177"/>
      <c r="R84" s="22"/>
      <c r="S84" s="7"/>
      <c r="T84" s="23"/>
      <c r="U84" s="209"/>
      <c r="V84" s="45"/>
      <c r="W84" s="46"/>
      <c r="X84" s="15"/>
      <c r="Y84" s="23"/>
      <c r="Z84" s="23"/>
      <c r="AA84" s="45"/>
      <c r="AB84" s="35" t="str">
        <f t="shared" si="25"/>
        <v/>
      </c>
      <c r="AC84" s="48"/>
      <c r="AD84" s="117"/>
      <c r="AE84" s="37"/>
      <c r="AF84" s="24"/>
      <c r="AG84" s="24"/>
      <c r="AH84" s="170"/>
      <c r="AI84" s="22"/>
      <c r="AJ84" s="15"/>
      <c r="AK84" s="113"/>
      <c r="AL84" s="37"/>
      <c r="AM84" s="37"/>
      <c r="AN84" s="57"/>
      <c r="AO84" s="57"/>
      <c r="AP84" s="37"/>
      <c r="AQ84" s="114"/>
      <c r="AR84" s="198"/>
      <c r="AS84" s="199"/>
      <c r="AT84" s="7"/>
      <c r="AU84" s="15"/>
      <c r="AV84" s="181"/>
      <c r="AW84" s="116" t="str">
        <f t="shared" si="27"/>
        <v/>
      </c>
      <c r="AX84" s="52"/>
      <c r="AY84" s="37"/>
      <c r="AZ84" s="47"/>
      <c r="BA84" s="39"/>
    </row>
    <row r="85" spans="5:53">
      <c r="E85" s="37"/>
      <c r="F85" s="51" t="str">
        <f t="shared" si="17"/>
        <v/>
      </c>
      <c r="G85" s="47"/>
      <c r="H85" s="91" t="str">
        <f t="shared" ca="1" si="18"/>
        <v/>
      </c>
      <c r="I85" s="45"/>
      <c r="J85" s="22"/>
      <c r="K85" s="22"/>
      <c r="L85" s="91" t="str">
        <f t="shared" ca="1" si="19"/>
        <v/>
      </c>
      <c r="M85" s="196"/>
      <c r="N85" s="197"/>
      <c r="O85" s="141"/>
      <c r="P85" s="177"/>
      <c r="Q85" s="177"/>
      <c r="R85" s="22"/>
      <c r="S85" s="7"/>
      <c r="T85" s="23"/>
      <c r="U85" s="209"/>
      <c r="V85" s="45"/>
      <c r="W85" s="46"/>
      <c r="X85" s="22"/>
      <c r="Y85" s="23"/>
      <c r="Z85" s="23"/>
      <c r="AA85" s="45"/>
      <c r="AB85" s="35" t="str">
        <f t="shared" si="25"/>
        <v/>
      </c>
      <c r="AC85" s="48"/>
      <c r="AD85" s="117"/>
      <c r="AE85" s="37"/>
      <c r="AF85" s="24"/>
      <c r="AG85" s="24"/>
      <c r="AH85" s="170"/>
      <c r="AI85" s="22"/>
      <c r="AJ85" s="22"/>
      <c r="AK85" s="113"/>
      <c r="AL85" s="37"/>
      <c r="AM85" s="37"/>
      <c r="AN85" s="57"/>
      <c r="AO85" s="57"/>
      <c r="AP85" s="37"/>
      <c r="AQ85" s="114"/>
      <c r="AR85" s="198"/>
      <c r="AS85" s="199"/>
      <c r="AT85" s="7"/>
      <c r="AU85" s="15"/>
      <c r="AV85" s="181"/>
      <c r="AW85" s="116" t="str">
        <f>IF(ISBLANK(AU85),"",DATEDIF(AU85,AV85,"d")/365)</f>
        <v/>
      </c>
      <c r="AX85" s="52"/>
      <c r="AY85" s="37"/>
      <c r="AZ85" s="47"/>
      <c r="BA85" s="39"/>
    </row>
    <row r="86" spans="5:53">
      <c r="E86" s="37"/>
      <c r="F86" s="51" t="str">
        <f t="shared" si="17"/>
        <v/>
      </c>
      <c r="G86" s="47"/>
      <c r="H86" s="91" t="str">
        <f t="shared" ca="1" si="18"/>
        <v/>
      </c>
      <c r="I86" s="45"/>
      <c r="J86" s="22"/>
      <c r="K86" s="22"/>
      <c r="L86" s="91" t="str">
        <f t="shared" ca="1" si="19"/>
        <v/>
      </c>
      <c r="M86" s="196"/>
      <c r="N86" s="197"/>
      <c r="O86" s="141"/>
      <c r="P86" s="177"/>
      <c r="Q86" s="177"/>
      <c r="R86" s="22"/>
      <c r="S86" s="7"/>
      <c r="T86" s="23"/>
      <c r="U86" s="209"/>
      <c r="V86" s="45"/>
      <c r="W86" s="46"/>
      <c r="X86" s="22"/>
      <c r="Y86" s="23"/>
      <c r="Z86" s="23"/>
      <c r="AA86" s="45"/>
      <c r="AB86" s="35" t="str">
        <f t="shared" si="25"/>
        <v/>
      </c>
      <c r="AC86" s="48"/>
      <c r="AD86" s="117"/>
      <c r="AE86" s="37"/>
      <c r="AF86" s="24"/>
      <c r="AG86" s="24"/>
      <c r="AH86" s="170"/>
      <c r="AI86" s="22"/>
      <c r="AJ86" s="22"/>
      <c r="AK86" s="113"/>
      <c r="AL86" s="37"/>
      <c r="AM86" s="37"/>
      <c r="AN86" s="57"/>
      <c r="AO86" s="57"/>
      <c r="AP86" s="37"/>
      <c r="AQ86" s="114"/>
      <c r="AR86" s="198"/>
      <c r="AS86" s="199"/>
      <c r="AT86" s="7"/>
      <c r="AU86" s="15"/>
      <c r="AV86" s="181"/>
      <c r="AW86" s="116" t="str">
        <f t="shared" ref="AW86:AW92" si="28">IF(ISBLANK(AU86),"",DATEDIF(AU86,AV86,"d")/365)</f>
        <v/>
      </c>
      <c r="AX86" s="52"/>
      <c r="AY86" s="37"/>
      <c r="AZ86" s="47"/>
      <c r="BA86" s="39"/>
    </row>
    <row r="87" spans="5:53">
      <c r="E87" s="37"/>
      <c r="F87" s="51" t="str">
        <f t="shared" si="17"/>
        <v/>
      </c>
      <c r="G87" s="47"/>
      <c r="H87" s="91" t="str">
        <f t="shared" ca="1" si="18"/>
        <v/>
      </c>
      <c r="I87" s="45"/>
      <c r="J87" s="22"/>
      <c r="K87" s="22"/>
      <c r="L87" s="91" t="str">
        <f t="shared" ca="1" si="19"/>
        <v/>
      </c>
      <c r="M87" s="196"/>
      <c r="N87" s="197"/>
      <c r="O87" s="141"/>
      <c r="P87" s="177"/>
      <c r="Q87" s="177"/>
      <c r="R87" s="22"/>
      <c r="S87" s="7"/>
      <c r="T87" s="23"/>
      <c r="U87" s="209"/>
      <c r="V87" s="45"/>
      <c r="W87" s="46"/>
      <c r="X87" s="22"/>
      <c r="Y87" s="23"/>
      <c r="Z87" s="23"/>
      <c r="AA87" s="45"/>
      <c r="AB87" s="35" t="str">
        <f t="shared" si="25"/>
        <v/>
      </c>
      <c r="AC87" s="48"/>
      <c r="AD87" s="117"/>
      <c r="AE87" s="37"/>
      <c r="AF87" s="24"/>
      <c r="AG87" s="24"/>
      <c r="AH87" s="170"/>
      <c r="AI87" s="22"/>
      <c r="AJ87" s="22"/>
      <c r="AK87" s="113"/>
      <c r="AL87" s="37"/>
      <c r="AM87" s="37"/>
      <c r="AN87" s="57"/>
      <c r="AO87" s="57"/>
      <c r="AP87" s="37"/>
      <c r="AQ87" s="114"/>
      <c r="AR87" s="198"/>
      <c r="AS87" s="199"/>
      <c r="AT87" s="7"/>
      <c r="AU87" s="15"/>
      <c r="AV87" s="181"/>
      <c r="AW87" s="116" t="str">
        <f t="shared" si="28"/>
        <v/>
      </c>
      <c r="AX87" s="52"/>
      <c r="AY87" s="37"/>
      <c r="AZ87" s="47"/>
      <c r="BA87" s="39"/>
    </row>
    <row r="88" spans="5:53">
      <c r="E88" s="37"/>
      <c r="F88" s="51" t="str">
        <f t="shared" si="17"/>
        <v/>
      </c>
      <c r="G88" s="47"/>
      <c r="H88" s="91" t="str">
        <f t="shared" ca="1" si="18"/>
        <v/>
      </c>
      <c r="I88" s="45"/>
      <c r="J88" s="22"/>
      <c r="K88" s="22"/>
      <c r="L88" s="91" t="str">
        <f t="shared" ca="1" si="19"/>
        <v/>
      </c>
      <c r="M88" s="196"/>
      <c r="N88" s="197"/>
      <c r="O88" s="141"/>
      <c r="P88" s="177"/>
      <c r="Q88" s="177"/>
      <c r="R88" s="22"/>
      <c r="S88" s="7"/>
      <c r="T88" s="23"/>
      <c r="U88" s="209"/>
      <c r="V88" s="45"/>
      <c r="W88" s="46"/>
      <c r="X88" s="22"/>
      <c r="Y88" s="23"/>
      <c r="Z88" s="23"/>
      <c r="AA88" s="45"/>
      <c r="AB88" s="35" t="str">
        <f t="shared" si="25"/>
        <v/>
      </c>
      <c r="AC88" s="48"/>
      <c r="AD88" s="117"/>
      <c r="AE88" s="37"/>
      <c r="AF88" s="24"/>
      <c r="AG88" s="24"/>
      <c r="AH88" s="170"/>
      <c r="AI88" s="22"/>
      <c r="AJ88" s="22"/>
      <c r="AK88" s="113"/>
      <c r="AL88" s="37"/>
      <c r="AM88" s="37"/>
      <c r="AN88" s="57"/>
      <c r="AO88" s="57"/>
      <c r="AP88" s="37"/>
      <c r="AQ88" s="114"/>
      <c r="AR88" s="198"/>
      <c r="AS88" s="199"/>
      <c r="AT88" s="7"/>
      <c r="AU88" s="15"/>
      <c r="AV88" s="181"/>
      <c r="AW88" s="116" t="str">
        <f t="shared" si="28"/>
        <v/>
      </c>
      <c r="AX88" s="52"/>
      <c r="AY88" s="37"/>
      <c r="AZ88" s="47"/>
      <c r="BA88" s="39"/>
    </row>
    <row r="89" spans="5:53">
      <c r="E89" s="37"/>
      <c r="F89" s="51" t="str">
        <f t="shared" si="17"/>
        <v/>
      </c>
      <c r="G89" s="47"/>
      <c r="H89" s="91" t="str">
        <f t="shared" ca="1" si="18"/>
        <v/>
      </c>
      <c r="I89" s="45"/>
      <c r="J89" s="22"/>
      <c r="K89" s="22"/>
      <c r="L89" s="91" t="str">
        <f t="shared" ca="1" si="19"/>
        <v/>
      </c>
      <c r="M89" s="196"/>
      <c r="N89" s="197"/>
      <c r="O89" s="141"/>
      <c r="P89" s="177"/>
      <c r="Q89" s="177"/>
      <c r="R89" s="22"/>
      <c r="S89" s="7"/>
      <c r="T89" s="23"/>
      <c r="U89" s="209"/>
      <c r="V89" s="45"/>
      <c r="W89" s="46"/>
      <c r="X89" s="15"/>
      <c r="Y89" s="23"/>
      <c r="Z89" s="23"/>
      <c r="AA89" s="45"/>
      <c r="AB89" s="35" t="str">
        <f t="shared" si="25"/>
        <v/>
      </c>
      <c r="AC89" s="48"/>
      <c r="AD89" s="117"/>
      <c r="AE89" s="37"/>
      <c r="AF89" s="24"/>
      <c r="AG89" s="24"/>
      <c r="AH89" s="170"/>
      <c r="AI89" s="22"/>
      <c r="AJ89" s="15"/>
      <c r="AK89" s="113"/>
      <c r="AL89" s="37"/>
      <c r="AM89" s="37"/>
      <c r="AN89" s="57"/>
      <c r="AO89" s="57"/>
      <c r="AP89" s="37"/>
      <c r="AQ89" s="114"/>
      <c r="AR89" s="198"/>
      <c r="AS89" s="199"/>
      <c r="AT89" s="7"/>
      <c r="AU89" s="15"/>
      <c r="AV89" s="181"/>
      <c r="AW89" s="116" t="str">
        <f t="shared" si="28"/>
        <v/>
      </c>
      <c r="AX89" s="52"/>
      <c r="AY89" s="37"/>
      <c r="AZ89" s="47"/>
      <c r="BA89" s="39"/>
    </row>
    <row r="90" spans="5:53">
      <c r="E90" s="37"/>
      <c r="F90" s="51" t="str">
        <f t="shared" si="17"/>
        <v/>
      </c>
      <c r="G90" s="47"/>
      <c r="H90" s="91" t="str">
        <f t="shared" ca="1" si="18"/>
        <v/>
      </c>
      <c r="I90" s="45"/>
      <c r="J90" s="22"/>
      <c r="K90" s="22"/>
      <c r="L90" s="91" t="str">
        <f t="shared" ca="1" si="19"/>
        <v/>
      </c>
      <c r="M90" s="196"/>
      <c r="N90" s="197"/>
      <c r="O90" s="141"/>
      <c r="P90" s="177"/>
      <c r="Q90" s="177"/>
      <c r="R90" s="22"/>
      <c r="S90" s="7"/>
      <c r="T90" s="23"/>
      <c r="U90" s="209"/>
      <c r="V90" s="45"/>
      <c r="W90" s="46"/>
      <c r="X90" s="15"/>
      <c r="Y90" s="23"/>
      <c r="Z90" s="23"/>
      <c r="AA90" s="45"/>
      <c r="AB90" s="35" t="str">
        <f t="shared" si="25"/>
        <v/>
      </c>
      <c r="AC90" s="48"/>
      <c r="AD90" s="117"/>
      <c r="AE90" s="37"/>
      <c r="AF90" s="24"/>
      <c r="AG90" s="24"/>
      <c r="AH90" s="170"/>
      <c r="AI90" s="22"/>
      <c r="AJ90" s="15"/>
      <c r="AK90" s="113"/>
      <c r="AL90" s="37"/>
      <c r="AM90" s="37"/>
      <c r="AN90" s="57"/>
      <c r="AO90" s="57"/>
      <c r="AP90" s="37"/>
      <c r="AQ90" s="114"/>
      <c r="AR90" s="198"/>
      <c r="AS90" s="199"/>
      <c r="AT90" s="7"/>
      <c r="AU90" s="15"/>
      <c r="AV90" s="181"/>
      <c r="AW90" s="116" t="str">
        <f t="shared" si="28"/>
        <v/>
      </c>
      <c r="AX90" s="52"/>
      <c r="AY90" s="37"/>
      <c r="AZ90" s="47"/>
      <c r="BA90" s="39"/>
    </row>
    <row r="91" spans="5:53">
      <c r="E91" s="37"/>
      <c r="F91" s="51" t="str">
        <f t="shared" si="17"/>
        <v/>
      </c>
      <c r="G91" s="47"/>
      <c r="H91" s="91" t="str">
        <f t="shared" ca="1" si="18"/>
        <v/>
      </c>
      <c r="I91" s="45"/>
      <c r="J91" s="22"/>
      <c r="K91" s="22"/>
      <c r="L91" s="91" t="str">
        <f t="shared" ca="1" si="19"/>
        <v/>
      </c>
      <c r="M91" s="196"/>
      <c r="N91" s="197"/>
      <c r="O91" s="141"/>
      <c r="P91" s="177"/>
      <c r="Q91" s="177"/>
      <c r="R91" s="22"/>
      <c r="S91" s="7"/>
      <c r="T91" s="23"/>
      <c r="U91" s="209"/>
      <c r="V91" s="45"/>
      <c r="W91" s="46"/>
      <c r="X91" s="15"/>
      <c r="Y91" s="23"/>
      <c r="Z91" s="23"/>
      <c r="AA91" s="45"/>
      <c r="AB91" s="35" t="str">
        <f t="shared" si="25"/>
        <v/>
      </c>
      <c r="AC91" s="48"/>
      <c r="AD91" s="117"/>
      <c r="AE91" s="37"/>
      <c r="AF91" s="24"/>
      <c r="AG91" s="24"/>
      <c r="AH91" s="170"/>
      <c r="AI91" s="22"/>
      <c r="AJ91" s="15"/>
      <c r="AK91" s="113"/>
      <c r="AL91" s="37"/>
      <c r="AM91" s="37"/>
      <c r="AN91" s="57"/>
      <c r="AO91" s="57"/>
      <c r="AP91" s="37"/>
      <c r="AQ91" s="114"/>
      <c r="AR91" s="198"/>
      <c r="AS91" s="199"/>
      <c r="AT91" s="7"/>
      <c r="AU91" s="15"/>
      <c r="AV91" s="181"/>
      <c r="AW91" s="116" t="str">
        <f t="shared" si="28"/>
        <v/>
      </c>
      <c r="AX91" s="52"/>
      <c r="AY91" s="37"/>
      <c r="AZ91" s="47"/>
      <c r="BA91" s="39"/>
    </row>
    <row r="92" spans="5:53">
      <c r="E92" s="37"/>
      <c r="F92" s="51" t="str">
        <f t="shared" si="17"/>
        <v/>
      </c>
      <c r="G92" s="47"/>
      <c r="H92" s="91" t="str">
        <f t="shared" ca="1" si="18"/>
        <v/>
      </c>
      <c r="I92" s="45"/>
      <c r="J92" s="22"/>
      <c r="K92" s="22"/>
      <c r="L92" s="91" t="str">
        <f t="shared" ca="1" si="19"/>
        <v/>
      </c>
      <c r="M92" s="196"/>
      <c r="N92" s="197"/>
      <c r="O92" s="141"/>
      <c r="P92" s="177"/>
      <c r="Q92" s="7"/>
      <c r="R92" s="22"/>
      <c r="S92" s="7"/>
      <c r="T92" s="23"/>
      <c r="U92" s="209"/>
      <c r="V92" s="45"/>
      <c r="W92" s="46"/>
      <c r="X92" s="15"/>
      <c r="Y92" s="23"/>
      <c r="Z92" s="23"/>
      <c r="AA92" s="45"/>
      <c r="AB92" s="35" t="str">
        <f t="shared" si="25"/>
        <v/>
      </c>
      <c r="AC92" s="48"/>
      <c r="AD92" s="117"/>
      <c r="AE92" s="37"/>
      <c r="AF92" s="24"/>
      <c r="AG92" s="24"/>
      <c r="AH92" s="170"/>
      <c r="AI92" s="22"/>
      <c r="AJ92" s="15"/>
      <c r="AK92" s="113"/>
      <c r="AL92" s="37"/>
      <c r="AM92" s="37"/>
      <c r="AN92" s="57"/>
      <c r="AO92" s="57"/>
      <c r="AP92" s="37"/>
      <c r="AQ92" s="114"/>
      <c r="AR92" s="198"/>
      <c r="AS92" s="199"/>
      <c r="AT92" s="7"/>
      <c r="AU92" s="15"/>
      <c r="AV92" s="181"/>
      <c r="AW92" s="116" t="str">
        <f t="shared" si="28"/>
        <v/>
      </c>
      <c r="AX92" s="52"/>
      <c r="AY92" s="37"/>
      <c r="AZ92" s="47"/>
      <c r="BA92" s="39"/>
    </row>
    <row r="93" spans="5:53">
      <c r="E93" s="37"/>
      <c r="F93" s="51" t="str">
        <f t="shared" si="17"/>
        <v/>
      </c>
      <c r="G93" s="47"/>
      <c r="H93" s="91" t="str">
        <f t="shared" ca="1" si="18"/>
        <v/>
      </c>
      <c r="I93" s="45"/>
      <c r="J93" s="22"/>
      <c r="K93" s="22"/>
      <c r="L93" s="91" t="str">
        <f t="shared" ca="1" si="19"/>
        <v/>
      </c>
      <c r="M93" s="196"/>
      <c r="N93" s="197"/>
      <c r="O93" s="141"/>
      <c r="P93" s="177"/>
      <c r="Q93" s="177"/>
      <c r="R93" s="22"/>
      <c r="S93" s="7"/>
      <c r="T93" s="23"/>
      <c r="U93" s="209"/>
      <c r="V93" s="45"/>
      <c r="W93" s="46"/>
      <c r="X93" s="22"/>
      <c r="Y93" s="23"/>
      <c r="Z93" s="23"/>
      <c r="AA93" s="45"/>
      <c r="AB93" s="35" t="str">
        <f t="shared" si="25"/>
        <v/>
      </c>
      <c r="AC93" s="48"/>
      <c r="AD93" s="117"/>
      <c r="AE93" s="37"/>
      <c r="AF93" s="24"/>
      <c r="AG93" s="24"/>
      <c r="AH93" s="170"/>
      <c r="AI93" s="22"/>
      <c r="AJ93" s="22"/>
      <c r="AK93" s="113"/>
      <c r="AL93" s="37"/>
      <c r="AM93" s="37"/>
      <c r="AN93" s="57"/>
      <c r="AO93" s="57"/>
      <c r="AP93" s="37"/>
      <c r="AQ93" s="114"/>
      <c r="AR93" s="198"/>
      <c r="AS93" s="199"/>
      <c r="AT93" s="7"/>
      <c r="AU93" s="15"/>
      <c r="AV93" s="181"/>
      <c r="AW93" s="116" t="str">
        <f>IF(ISBLANK(AU93),"",DATEDIF(AU93,AV93,"d")/365)</f>
        <v/>
      </c>
      <c r="AX93" s="52"/>
      <c r="AY93" s="37"/>
      <c r="AZ93" s="47"/>
      <c r="BA93" s="39"/>
    </row>
    <row r="94" spans="5:53">
      <c r="E94" s="37"/>
      <c r="F94" s="51" t="str">
        <f t="shared" si="17"/>
        <v/>
      </c>
      <c r="G94" s="47"/>
      <c r="H94" s="91" t="str">
        <f t="shared" ca="1" si="18"/>
        <v/>
      </c>
      <c r="I94" s="45"/>
      <c r="J94" s="22"/>
      <c r="K94" s="22"/>
      <c r="L94" s="91" t="str">
        <f t="shared" ca="1" si="19"/>
        <v/>
      </c>
      <c r="M94" s="196"/>
      <c r="N94" s="197"/>
      <c r="O94" s="141"/>
      <c r="P94" s="177"/>
      <c r="Q94" s="177"/>
      <c r="R94" s="22"/>
      <c r="S94" s="7"/>
      <c r="T94" s="23"/>
      <c r="U94" s="209"/>
      <c r="V94" s="45"/>
      <c r="W94" s="46"/>
      <c r="X94" s="22"/>
      <c r="Y94" s="23"/>
      <c r="Z94" s="23"/>
      <c r="AA94" s="45"/>
      <c r="AB94" s="35" t="str">
        <f t="shared" si="25"/>
        <v/>
      </c>
      <c r="AC94" s="48"/>
      <c r="AD94" s="117"/>
      <c r="AE94" s="37"/>
      <c r="AF94" s="24"/>
      <c r="AG94" s="24"/>
      <c r="AH94" s="170"/>
      <c r="AI94" s="22"/>
      <c r="AJ94" s="22"/>
      <c r="AK94" s="113"/>
      <c r="AL94" s="37"/>
      <c r="AM94" s="37"/>
      <c r="AN94" s="57"/>
      <c r="AO94" s="57"/>
      <c r="AP94" s="37"/>
      <c r="AQ94" s="114"/>
      <c r="AR94" s="198"/>
      <c r="AS94" s="199"/>
      <c r="AT94" s="7"/>
      <c r="AU94" s="15"/>
      <c r="AV94" s="181"/>
      <c r="AW94" s="116" t="str">
        <f t="shared" ref="AW94:AW100" si="29">IF(ISBLANK(AU94),"",DATEDIF(AU94,AV94,"d")/365)</f>
        <v/>
      </c>
      <c r="AX94" s="52"/>
      <c r="AY94" s="37"/>
      <c r="AZ94" s="47"/>
      <c r="BA94" s="39"/>
    </row>
    <row r="95" spans="5:53">
      <c r="E95" s="37"/>
      <c r="F95" s="51" t="str">
        <f t="shared" si="17"/>
        <v/>
      </c>
      <c r="G95" s="47"/>
      <c r="H95" s="91" t="str">
        <f t="shared" ca="1" si="18"/>
        <v/>
      </c>
      <c r="I95" s="45"/>
      <c r="J95" s="22"/>
      <c r="K95" s="22"/>
      <c r="L95" s="91" t="str">
        <f t="shared" ca="1" si="19"/>
        <v/>
      </c>
      <c r="M95" s="196"/>
      <c r="N95" s="197"/>
      <c r="O95" s="141"/>
      <c r="P95" s="177"/>
      <c r="Q95" s="177"/>
      <c r="R95" s="22"/>
      <c r="S95" s="7"/>
      <c r="T95" s="23"/>
      <c r="U95" s="209"/>
      <c r="V95" s="45"/>
      <c r="W95" s="46"/>
      <c r="X95" s="22"/>
      <c r="Y95" s="23"/>
      <c r="Z95" s="23"/>
      <c r="AA95" s="45"/>
      <c r="AB95" s="35" t="str">
        <f t="shared" si="25"/>
        <v/>
      </c>
      <c r="AC95" s="48"/>
      <c r="AD95" s="117"/>
      <c r="AE95" s="37"/>
      <c r="AF95" s="24"/>
      <c r="AG95" s="24"/>
      <c r="AH95" s="170"/>
      <c r="AI95" s="22"/>
      <c r="AJ95" s="22"/>
      <c r="AK95" s="113"/>
      <c r="AL95" s="37"/>
      <c r="AM95" s="37"/>
      <c r="AN95" s="57"/>
      <c r="AO95" s="57"/>
      <c r="AP95" s="37"/>
      <c r="AQ95" s="114"/>
      <c r="AR95" s="198"/>
      <c r="AS95" s="199"/>
      <c r="AT95" s="7"/>
      <c r="AU95" s="15"/>
      <c r="AV95" s="181"/>
      <c r="AW95" s="116" t="str">
        <f t="shared" si="29"/>
        <v/>
      </c>
      <c r="AX95" s="52"/>
      <c r="AY95" s="37"/>
      <c r="AZ95" s="47"/>
      <c r="BA95" s="39"/>
    </row>
    <row r="96" spans="5:53">
      <c r="E96" s="37"/>
      <c r="F96" s="51" t="str">
        <f t="shared" si="17"/>
        <v/>
      </c>
      <c r="G96" s="47"/>
      <c r="H96" s="91" t="str">
        <f t="shared" ca="1" si="18"/>
        <v/>
      </c>
      <c r="I96" s="45"/>
      <c r="J96" s="22"/>
      <c r="K96" s="22"/>
      <c r="L96" s="91" t="str">
        <f t="shared" ca="1" si="19"/>
        <v/>
      </c>
      <c r="M96" s="196"/>
      <c r="N96" s="197"/>
      <c r="O96" s="141"/>
      <c r="P96" s="177"/>
      <c r="Q96" s="177"/>
      <c r="R96" s="22"/>
      <c r="S96" s="7"/>
      <c r="T96" s="23"/>
      <c r="U96" s="209"/>
      <c r="V96" s="45"/>
      <c r="W96" s="46"/>
      <c r="X96" s="22"/>
      <c r="Y96" s="23"/>
      <c r="Z96" s="23"/>
      <c r="AA96" s="45"/>
      <c r="AB96" s="35" t="str">
        <f t="shared" si="25"/>
        <v/>
      </c>
      <c r="AC96" s="48"/>
      <c r="AD96" s="117"/>
      <c r="AE96" s="37"/>
      <c r="AF96" s="24"/>
      <c r="AG96" s="24"/>
      <c r="AH96" s="170"/>
      <c r="AI96" s="22"/>
      <c r="AJ96" s="22"/>
      <c r="AK96" s="113"/>
      <c r="AL96" s="37"/>
      <c r="AM96" s="37"/>
      <c r="AN96" s="57"/>
      <c r="AO96" s="57"/>
      <c r="AP96" s="37"/>
      <c r="AQ96" s="114"/>
      <c r="AR96" s="198"/>
      <c r="AS96" s="199"/>
      <c r="AT96" s="7"/>
      <c r="AU96" s="15"/>
      <c r="AV96" s="181"/>
      <c r="AW96" s="116" t="str">
        <f t="shared" si="29"/>
        <v/>
      </c>
      <c r="AX96" s="52"/>
      <c r="AY96" s="37"/>
      <c r="AZ96" s="47"/>
      <c r="BA96" s="39"/>
    </row>
    <row r="97" spans="5:53">
      <c r="E97" s="37"/>
      <c r="F97" s="51" t="str">
        <f t="shared" si="17"/>
        <v/>
      </c>
      <c r="G97" s="47"/>
      <c r="H97" s="91" t="str">
        <f t="shared" ca="1" si="18"/>
        <v/>
      </c>
      <c r="I97" s="45"/>
      <c r="J97" s="22"/>
      <c r="K97" s="22"/>
      <c r="L97" s="91" t="str">
        <f t="shared" ca="1" si="19"/>
        <v/>
      </c>
      <c r="M97" s="196"/>
      <c r="N97" s="197"/>
      <c r="O97" s="141"/>
      <c r="P97" s="177"/>
      <c r="Q97" s="177"/>
      <c r="R97" s="22"/>
      <c r="S97" s="7"/>
      <c r="T97" s="23"/>
      <c r="U97" s="209"/>
      <c r="V97" s="45"/>
      <c r="W97" s="46"/>
      <c r="X97" s="15"/>
      <c r="Y97" s="23"/>
      <c r="Z97" s="23"/>
      <c r="AA97" s="45"/>
      <c r="AB97" s="35" t="str">
        <f t="shared" si="25"/>
        <v/>
      </c>
      <c r="AC97" s="48"/>
      <c r="AD97" s="117"/>
      <c r="AE97" s="37"/>
      <c r="AF97" s="24"/>
      <c r="AG97" s="24"/>
      <c r="AH97" s="170"/>
      <c r="AI97" s="22"/>
      <c r="AJ97" s="15"/>
      <c r="AK97" s="113"/>
      <c r="AL97" s="37"/>
      <c r="AM97" s="37"/>
      <c r="AN97" s="57"/>
      <c r="AO97" s="57"/>
      <c r="AP97" s="37"/>
      <c r="AQ97" s="114"/>
      <c r="AR97" s="198"/>
      <c r="AS97" s="199"/>
      <c r="AT97" s="7"/>
      <c r="AU97" s="15"/>
      <c r="AV97" s="181"/>
      <c r="AW97" s="116" t="str">
        <f t="shared" si="29"/>
        <v/>
      </c>
      <c r="AX97" s="52"/>
      <c r="AY97" s="37"/>
      <c r="AZ97" s="47"/>
      <c r="BA97" s="39"/>
    </row>
    <row r="98" spans="5:53">
      <c r="E98" s="37"/>
      <c r="F98" s="51" t="str">
        <f t="shared" si="17"/>
        <v/>
      </c>
      <c r="G98" s="47"/>
      <c r="H98" s="91" t="str">
        <f t="shared" ca="1" si="18"/>
        <v/>
      </c>
      <c r="I98" s="45"/>
      <c r="J98" s="22"/>
      <c r="K98" s="22"/>
      <c r="L98" s="91" t="str">
        <f t="shared" ca="1" si="19"/>
        <v/>
      </c>
      <c r="M98" s="196"/>
      <c r="N98" s="197"/>
      <c r="O98" s="141"/>
      <c r="P98" s="177"/>
      <c r="Q98" s="177"/>
      <c r="R98" s="22"/>
      <c r="S98" s="7"/>
      <c r="T98" s="23"/>
      <c r="U98" s="209"/>
      <c r="V98" s="45"/>
      <c r="W98" s="46"/>
      <c r="X98" s="15"/>
      <c r="Y98" s="23"/>
      <c r="Z98" s="23"/>
      <c r="AA98" s="45"/>
      <c r="AB98" s="35" t="str">
        <f t="shared" si="25"/>
        <v/>
      </c>
      <c r="AC98" s="48"/>
      <c r="AD98" s="117"/>
      <c r="AE98" s="37"/>
      <c r="AF98" s="24"/>
      <c r="AG98" s="24"/>
      <c r="AH98" s="170"/>
      <c r="AI98" s="22"/>
      <c r="AJ98" s="15"/>
      <c r="AK98" s="113"/>
      <c r="AL98" s="37"/>
      <c r="AM98" s="37"/>
      <c r="AN98" s="57"/>
      <c r="AO98" s="57"/>
      <c r="AP98" s="37"/>
      <c r="AQ98" s="114"/>
      <c r="AR98" s="198"/>
      <c r="AS98" s="199"/>
      <c r="AT98" s="7"/>
      <c r="AU98" s="15"/>
      <c r="AV98" s="181"/>
      <c r="AW98" s="116" t="str">
        <f t="shared" si="29"/>
        <v/>
      </c>
      <c r="AX98" s="52"/>
      <c r="AY98" s="37"/>
      <c r="AZ98" s="47"/>
      <c r="BA98" s="39"/>
    </row>
    <row r="99" spans="5:53">
      <c r="E99" s="37"/>
      <c r="F99" s="51" t="str">
        <f t="shared" si="17"/>
        <v/>
      </c>
      <c r="G99" s="47"/>
      <c r="H99" s="91" t="str">
        <f t="shared" ca="1" si="18"/>
        <v/>
      </c>
      <c r="I99" s="45"/>
      <c r="J99" s="22"/>
      <c r="K99" s="22"/>
      <c r="L99" s="91" t="str">
        <f t="shared" ca="1" si="19"/>
        <v/>
      </c>
      <c r="M99" s="196"/>
      <c r="N99" s="197"/>
      <c r="O99" s="141"/>
      <c r="P99" s="177"/>
      <c r="Q99" s="177"/>
      <c r="R99" s="22"/>
      <c r="S99" s="7"/>
      <c r="T99" s="23"/>
      <c r="U99" s="209"/>
      <c r="V99" s="45"/>
      <c r="W99" s="46"/>
      <c r="X99" s="15"/>
      <c r="Y99" s="23"/>
      <c r="Z99" s="23"/>
      <c r="AA99" s="45"/>
      <c r="AB99" s="35" t="str">
        <f t="shared" si="25"/>
        <v/>
      </c>
      <c r="AC99" s="48"/>
      <c r="AD99" s="117"/>
      <c r="AE99" s="37"/>
      <c r="AF99" s="24"/>
      <c r="AG99" s="24"/>
      <c r="AH99" s="170"/>
      <c r="AI99" s="22"/>
      <c r="AJ99" s="15"/>
      <c r="AK99" s="113"/>
      <c r="AL99" s="37"/>
      <c r="AM99" s="37"/>
      <c r="AN99" s="57"/>
      <c r="AO99" s="57"/>
      <c r="AP99" s="37"/>
      <c r="AQ99" s="114"/>
      <c r="AR99" s="198"/>
      <c r="AS99" s="199"/>
      <c r="AT99" s="7"/>
      <c r="AU99" s="15"/>
      <c r="AV99" s="181"/>
      <c r="AW99" s="116" t="str">
        <f t="shared" si="29"/>
        <v/>
      </c>
      <c r="AX99" s="52"/>
      <c r="AY99" s="37"/>
      <c r="AZ99" s="47"/>
      <c r="BA99" s="39"/>
    </row>
    <row r="100" spans="5:53">
      <c r="E100" s="37"/>
      <c r="F100" s="51" t="str">
        <f t="shared" si="17"/>
        <v/>
      </c>
      <c r="G100" s="47"/>
      <c r="H100" s="91" t="str">
        <f t="shared" ca="1" si="18"/>
        <v/>
      </c>
      <c r="I100" s="45"/>
      <c r="J100" s="22"/>
      <c r="K100" s="22"/>
      <c r="L100" s="91" t="str">
        <f t="shared" ca="1" si="19"/>
        <v/>
      </c>
      <c r="M100" s="196"/>
      <c r="N100" s="197"/>
      <c r="O100" s="141"/>
      <c r="P100" s="177"/>
      <c r="Q100" s="177"/>
      <c r="R100" s="22"/>
      <c r="S100" s="7"/>
      <c r="T100" s="23"/>
      <c r="U100" s="209"/>
      <c r="V100" s="45"/>
      <c r="W100" s="46"/>
      <c r="X100" s="15"/>
      <c r="Y100" s="23"/>
      <c r="Z100" s="23"/>
      <c r="AA100" s="45"/>
      <c r="AB100" s="35" t="str">
        <f t="shared" si="25"/>
        <v/>
      </c>
      <c r="AC100" s="48"/>
      <c r="AD100" s="117"/>
      <c r="AE100" s="37"/>
      <c r="AF100" s="24"/>
      <c r="AG100" s="24"/>
      <c r="AH100" s="170"/>
      <c r="AI100" s="22"/>
      <c r="AJ100" s="15"/>
      <c r="AK100" s="113"/>
      <c r="AL100" s="37"/>
      <c r="AM100" s="37"/>
      <c r="AN100" s="57"/>
      <c r="AO100" s="57"/>
      <c r="AP100" s="37"/>
      <c r="AQ100" s="114"/>
      <c r="AR100" s="198"/>
      <c r="AS100" s="199"/>
      <c r="AT100" s="7"/>
      <c r="AU100" s="15"/>
      <c r="AV100" s="181"/>
      <c r="AW100" s="116" t="str">
        <f t="shared" si="29"/>
        <v/>
      </c>
      <c r="AX100" s="52"/>
      <c r="AY100" s="37"/>
      <c r="AZ100" s="47"/>
      <c r="BA100" s="39"/>
    </row>
    <row r="101" spans="5:53">
      <c r="E101" s="37"/>
      <c r="F101" s="51" t="str">
        <f t="shared" si="17"/>
        <v/>
      </c>
      <c r="G101" s="47"/>
      <c r="H101" s="91" t="str">
        <f t="shared" ca="1" si="18"/>
        <v/>
      </c>
      <c r="I101" s="45"/>
      <c r="J101" s="22"/>
      <c r="K101" s="22"/>
      <c r="L101" s="91" t="str">
        <f t="shared" ca="1" si="19"/>
        <v/>
      </c>
      <c r="M101" s="196"/>
      <c r="N101" s="197"/>
      <c r="O101" s="141"/>
      <c r="P101" s="177"/>
      <c r="Q101" s="177"/>
      <c r="R101" s="22"/>
      <c r="S101" s="7"/>
      <c r="T101" s="23"/>
      <c r="U101" s="209"/>
      <c r="V101" s="45"/>
      <c r="W101" s="46"/>
      <c r="X101" s="22"/>
      <c r="Y101" s="23"/>
      <c r="Z101" s="23"/>
      <c r="AA101" s="45"/>
      <c r="AB101" s="35" t="str">
        <f t="shared" si="25"/>
        <v/>
      </c>
      <c r="AC101" s="48"/>
      <c r="AD101" s="117"/>
      <c r="AE101" s="37"/>
      <c r="AF101" s="24"/>
      <c r="AG101" s="24"/>
      <c r="AH101" s="170"/>
      <c r="AI101" s="22"/>
      <c r="AJ101" s="22"/>
      <c r="AK101" s="113"/>
      <c r="AL101" s="37"/>
      <c r="AM101" s="37"/>
      <c r="AN101" s="57"/>
      <c r="AO101" s="57"/>
      <c r="AP101" s="37"/>
      <c r="AQ101" s="114"/>
      <c r="AR101" s="198"/>
      <c r="AS101" s="199"/>
      <c r="AT101" s="7"/>
      <c r="AU101" s="15"/>
      <c r="AV101" s="181"/>
      <c r="AW101" s="116" t="str">
        <f>IF(ISBLANK(AU101),"",DATEDIF(AU101,AV101,"d")/365)</f>
        <v/>
      </c>
      <c r="AX101" s="52"/>
      <c r="AY101" s="37"/>
      <c r="AZ101" s="47"/>
      <c r="BA101" s="39"/>
    </row>
    <row r="102" spans="5:53">
      <c r="E102" s="37"/>
      <c r="F102" s="51" t="str">
        <f t="shared" si="17"/>
        <v/>
      </c>
      <c r="G102" s="47"/>
      <c r="H102" s="91" t="str">
        <f t="shared" ca="1" si="18"/>
        <v/>
      </c>
      <c r="I102" s="45"/>
      <c r="J102" s="22"/>
      <c r="K102" s="22"/>
      <c r="L102" s="91" t="str">
        <f t="shared" ca="1" si="19"/>
        <v/>
      </c>
      <c r="M102" s="196"/>
      <c r="N102" s="197"/>
      <c r="O102" s="141"/>
      <c r="P102" s="177"/>
      <c r="Q102" s="7"/>
      <c r="R102" s="22"/>
      <c r="S102" s="7"/>
      <c r="T102" s="23"/>
      <c r="U102" s="209"/>
      <c r="V102" s="45"/>
      <c r="W102" s="46"/>
      <c r="X102" s="22"/>
      <c r="Y102" s="23"/>
      <c r="Z102" s="23"/>
      <c r="AA102" s="45"/>
      <c r="AB102" s="35" t="str">
        <f t="shared" ref="AB102:AB133" si="30">IF(ISBLANK(X102),"",IF(DATEDIF(R102,제안서작성기준일,"d")/365,DATEDIF(R102,X102,"d")/365))</f>
        <v/>
      </c>
      <c r="AC102" s="48"/>
      <c r="AD102" s="117"/>
      <c r="AE102" s="37"/>
      <c r="AF102" s="24"/>
      <c r="AG102" s="24"/>
      <c r="AH102" s="170"/>
      <c r="AI102" s="22"/>
      <c r="AJ102" s="22"/>
      <c r="AK102" s="113"/>
      <c r="AL102" s="37"/>
      <c r="AM102" s="37"/>
      <c r="AN102" s="57"/>
      <c r="AO102" s="57"/>
      <c r="AP102" s="37"/>
      <c r="AQ102" s="114"/>
      <c r="AR102" s="198"/>
      <c r="AS102" s="199"/>
      <c r="AT102" s="7"/>
      <c r="AU102" s="15"/>
      <c r="AV102" s="181"/>
      <c r="AW102" s="116" t="str">
        <f t="shared" ref="AW102:AW108" si="31">IF(ISBLANK(AU102),"",DATEDIF(AU102,AV102,"d")/365)</f>
        <v/>
      </c>
      <c r="AX102" s="52"/>
      <c r="AY102" s="37"/>
      <c r="AZ102" s="47"/>
      <c r="BA102" s="39"/>
    </row>
    <row r="103" spans="5:53">
      <c r="E103" s="37"/>
      <c r="F103" s="51" t="str">
        <f t="shared" si="17"/>
        <v/>
      </c>
      <c r="G103" s="47"/>
      <c r="H103" s="91" t="str">
        <f t="shared" ca="1" si="18"/>
        <v/>
      </c>
      <c r="I103" s="45"/>
      <c r="J103" s="22"/>
      <c r="K103" s="22"/>
      <c r="L103" s="91" t="str">
        <f t="shared" ca="1" si="19"/>
        <v/>
      </c>
      <c r="M103" s="196"/>
      <c r="N103" s="197"/>
      <c r="O103" s="141"/>
      <c r="P103" s="177"/>
      <c r="Q103" s="177"/>
      <c r="R103" s="22"/>
      <c r="S103" s="7"/>
      <c r="T103" s="23"/>
      <c r="U103" s="209"/>
      <c r="V103" s="45"/>
      <c r="W103" s="46"/>
      <c r="X103" s="22"/>
      <c r="Y103" s="23"/>
      <c r="Z103" s="23"/>
      <c r="AA103" s="45"/>
      <c r="AB103" s="35" t="str">
        <f t="shared" si="30"/>
        <v/>
      </c>
      <c r="AC103" s="48"/>
      <c r="AD103" s="117"/>
      <c r="AE103" s="37"/>
      <c r="AF103" s="24"/>
      <c r="AG103" s="24"/>
      <c r="AH103" s="170"/>
      <c r="AI103" s="22"/>
      <c r="AJ103" s="22"/>
      <c r="AK103" s="113"/>
      <c r="AL103" s="37"/>
      <c r="AM103" s="37"/>
      <c r="AN103" s="57"/>
      <c r="AO103" s="57"/>
      <c r="AP103" s="37"/>
      <c r="AQ103" s="114"/>
      <c r="AR103" s="198"/>
      <c r="AS103" s="199"/>
      <c r="AT103" s="7"/>
      <c r="AU103" s="15"/>
      <c r="AV103" s="181"/>
      <c r="AW103" s="116" t="str">
        <f t="shared" si="31"/>
        <v/>
      </c>
      <c r="AX103" s="52"/>
      <c r="AY103" s="37"/>
      <c r="AZ103" s="47"/>
      <c r="BA103" s="39"/>
    </row>
    <row r="104" spans="5:53">
      <c r="E104" s="37"/>
      <c r="F104" s="51" t="str">
        <f t="shared" si="17"/>
        <v/>
      </c>
      <c r="G104" s="47"/>
      <c r="H104" s="91" t="str">
        <f t="shared" ca="1" si="18"/>
        <v/>
      </c>
      <c r="I104" s="45"/>
      <c r="J104" s="22"/>
      <c r="K104" s="22"/>
      <c r="L104" s="91" t="str">
        <f t="shared" ca="1" si="19"/>
        <v/>
      </c>
      <c r="M104" s="196"/>
      <c r="N104" s="197"/>
      <c r="O104" s="141"/>
      <c r="P104" s="177"/>
      <c r="Q104" s="177"/>
      <c r="R104" s="22"/>
      <c r="S104" s="7"/>
      <c r="T104" s="23"/>
      <c r="U104" s="209"/>
      <c r="V104" s="45"/>
      <c r="W104" s="46"/>
      <c r="X104" s="22"/>
      <c r="Y104" s="23"/>
      <c r="Z104" s="23"/>
      <c r="AA104" s="45"/>
      <c r="AB104" s="35" t="str">
        <f t="shared" si="30"/>
        <v/>
      </c>
      <c r="AC104" s="48"/>
      <c r="AD104" s="117"/>
      <c r="AE104" s="37"/>
      <c r="AF104" s="24"/>
      <c r="AG104" s="24"/>
      <c r="AH104" s="170"/>
      <c r="AI104" s="22"/>
      <c r="AJ104" s="22"/>
      <c r="AK104" s="113"/>
      <c r="AL104" s="37"/>
      <c r="AM104" s="37"/>
      <c r="AN104" s="57"/>
      <c r="AO104" s="57"/>
      <c r="AP104" s="37"/>
      <c r="AQ104" s="114"/>
      <c r="AR104" s="198"/>
      <c r="AS104" s="199"/>
      <c r="AT104" s="7"/>
      <c r="AU104" s="15"/>
      <c r="AV104" s="181"/>
      <c r="AW104" s="116" t="str">
        <f t="shared" si="31"/>
        <v/>
      </c>
      <c r="AX104" s="52"/>
      <c r="AY104" s="37"/>
      <c r="AZ104" s="47"/>
      <c r="BA104" s="39"/>
    </row>
    <row r="105" spans="5:53">
      <c r="E105" s="37"/>
      <c r="F105" s="51" t="str">
        <f t="shared" si="17"/>
        <v/>
      </c>
      <c r="G105" s="47"/>
      <c r="H105" s="91" t="str">
        <f t="shared" ca="1" si="18"/>
        <v/>
      </c>
      <c r="I105" s="45"/>
      <c r="J105" s="22"/>
      <c r="K105" s="22"/>
      <c r="L105" s="91" t="str">
        <f t="shared" ca="1" si="19"/>
        <v/>
      </c>
      <c r="M105" s="196"/>
      <c r="N105" s="197"/>
      <c r="O105" s="141"/>
      <c r="P105" s="177"/>
      <c r="Q105" s="177"/>
      <c r="R105" s="22"/>
      <c r="S105" s="7"/>
      <c r="T105" s="23"/>
      <c r="U105" s="209"/>
      <c r="V105" s="45"/>
      <c r="W105" s="46"/>
      <c r="X105" s="15"/>
      <c r="Y105" s="23"/>
      <c r="Z105" s="23"/>
      <c r="AA105" s="45"/>
      <c r="AB105" s="35" t="str">
        <f t="shared" si="30"/>
        <v/>
      </c>
      <c r="AC105" s="48"/>
      <c r="AD105" s="117"/>
      <c r="AE105" s="37"/>
      <c r="AF105" s="24"/>
      <c r="AG105" s="24"/>
      <c r="AH105" s="170"/>
      <c r="AI105" s="22"/>
      <c r="AJ105" s="15"/>
      <c r="AK105" s="113"/>
      <c r="AL105" s="37"/>
      <c r="AM105" s="37"/>
      <c r="AN105" s="57"/>
      <c r="AO105" s="57"/>
      <c r="AP105" s="37"/>
      <c r="AQ105" s="114"/>
      <c r="AR105" s="198"/>
      <c r="AS105" s="199"/>
      <c r="AT105" s="7"/>
      <c r="AU105" s="15"/>
      <c r="AV105" s="181"/>
      <c r="AW105" s="116" t="str">
        <f t="shared" si="31"/>
        <v/>
      </c>
      <c r="AX105" s="52"/>
      <c r="AY105" s="37"/>
      <c r="AZ105" s="47"/>
      <c r="BA105" s="39"/>
    </row>
    <row r="106" spans="5:53">
      <c r="E106" s="37"/>
      <c r="F106" s="51" t="str">
        <f t="shared" si="17"/>
        <v/>
      </c>
      <c r="G106" s="47"/>
      <c r="H106" s="91" t="str">
        <f t="shared" ca="1" si="18"/>
        <v/>
      </c>
      <c r="I106" s="45"/>
      <c r="J106" s="22"/>
      <c r="K106" s="22"/>
      <c r="L106" s="91" t="str">
        <f t="shared" ca="1" si="19"/>
        <v/>
      </c>
      <c r="M106" s="196"/>
      <c r="N106" s="197"/>
      <c r="O106" s="141"/>
      <c r="P106" s="177"/>
      <c r="Q106" s="7"/>
      <c r="R106" s="22"/>
      <c r="S106" s="7"/>
      <c r="T106" s="23"/>
      <c r="U106" s="209"/>
      <c r="V106" s="45"/>
      <c r="W106" s="46"/>
      <c r="X106" s="15"/>
      <c r="Y106" s="23"/>
      <c r="Z106" s="23"/>
      <c r="AA106" s="45"/>
      <c r="AB106" s="35" t="str">
        <f t="shared" si="30"/>
        <v/>
      </c>
      <c r="AC106" s="48"/>
      <c r="AD106" s="117"/>
      <c r="AE106" s="37"/>
      <c r="AF106" s="24"/>
      <c r="AG106" s="24"/>
      <c r="AH106" s="170"/>
      <c r="AI106" s="22"/>
      <c r="AJ106" s="15"/>
      <c r="AK106" s="113"/>
      <c r="AL106" s="37"/>
      <c r="AM106" s="37"/>
      <c r="AN106" s="57"/>
      <c r="AO106" s="57"/>
      <c r="AP106" s="37"/>
      <c r="AQ106" s="114"/>
      <c r="AR106" s="198"/>
      <c r="AS106" s="199"/>
      <c r="AT106" s="7"/>
      <c r="AU106" s="15"/>
      <c r="AV106" s="181"/>
      <c r="AW106" s="116" t="str">
        <f t="shared" si="31"/>
        <v/>
      </c>
      <c r="AX106" s="52"/>
      <c r="AY106" s="37"/>
      <c r="AZ106" s="47"/>
      <c r="BA106" s="39"/>
    </row>
    <row r="107" spans="5:53">
      <c r="E107" s="37"/>
      <c r="F107" s="51" t="str">
        <f t="shared" si="17"/>
        <v/>
      </c>
      <c r="G107" s="47"/>
      <c r="H107" s="91" t="str">
        <f t="shared" ca="1" si="18"/>
        <v/>
      </c>
      <c r="I107" s="45"/>
      <c r="J107" s="22"/>
      <c r="K107" s="22"/>
      <c r="L107" s="91" t="str">
        <f t="shared" ca="1" si="19"/>
        <v/>
      </c>
      <c r="M107" s="196"/>
      <c r="N107" s="197"/>
      <c r="O107" s="141"/>
      <c r="P107" s="177"/>
      <c r="Q107" s="177"/>
      <c r="R107" s="22"/>
      <c r="S107" s="7"/>
      <c r="T107" s="23"/>
      <c r="U107" s="209"/>
      <c r="V107" s="45"/>
      <c r="W107" s="46"/>
      <c r="X107" s="15"/>
      <c r="Y107" s="23"/>
      <c r="Z107" s="23"/>
      <c r="AA107" s="45"/>
      <c r="AB107" s="35" t="str">
        <f t="shared" si="30"/>
        <v/>
      </c>
      <c r="AC107" s="48"/>
      <c r="AD107" s="117"/>
      <c r="AE107" s="37"/>
      <c r="AF107" s="24"/>
      <c r="AG107" s="24"/>
      <c r="AH107" s="170"/>
      <c r="AI107" s="22"/>
      <c r="AJ107" s="15"/>
      <c r="AK107" s="113"/>
      <c r="AL107" s="37"/>
      <c r="AM107" s="37"/>
      <c r="AN107" s="57"/>
      <c r="AO107" s="57"/>
      <c r="AP107" s="37"/>
      <c r="AQ107" s="114"/>
      <c r="AR107" s="198"/>
      <c r="AS107" s="199"/>
      <c r="AT107" s="7"/>
      <c r="AU107" s="15"/>
      <c r="AV107" s="181"/>
      <c r="AW107" s="116" t="str">
        <f t="shared" si="31"/>
        <v/>
      </c>
      <c r="AX107" s="52"/>
      <c r="AY107" s="37"/>
      <c r="AZ107" s="47"/>
      <c r="BA107" s="39"/>
    </row>
    <row r="108" spans="5:53">
      <c r="E108" s="37"/>
      <c r="F108" s="51" t="str">
        <f t="shared" si="17"/>
        <v/>
      </c>
      <c r="G108" s="47"/>
      <c r="H108" s="91" t="str">
        <f t="shared" ca="1" si="18"/>
        <v/>
      </c>
      <c r="I108" s="45"/>
      <c r="J108" s="22"/>
      <c r="K108" s="22"/>
      <c r="L108" s="91" t="str">
        <f t="shared" ca="1" si="19"/>
        <v/>
      </c>
      <c r="M108" s="196"/>
      <c r="N108" s="197"/>
      <c r="O108" s="141"/>
      <c r="P108" s="177"/>
      <c r="Q108" s="177"/>
      <c r="R108" s="22"/>
      <c r="S108" s="7"/>
      <c r="T108" s="23"/>
      <c r="U108" s="209"/>
      <c r="V108" s="45"/>
      <c r="W108" s="46"/>
      <c r="X108" s="15"/>
      <c r="Y108" s="23"/>
      <c r="Z108" s="23"/>
      <c r="AA108" s="45"/>
      <c r="AB108" s="35" t="str">
        <f t="shared" si="30"/>
        <v/>
      </c>
      <c r="AC108" s="48"/>
      <c r="AD108" s="117"/>
      <c r="AE108" s="37"/>
      <c r="AF108" s="24"/>
      <c r="AG108" s="24"/>
      <c r="AH108" s="170"/>
      <c r="AI108" s="22"/>
      <c r="AJ108" s="15"/>
      <c r="AK108" s="113"/>
      <c r="AL108" s="37"/>
      <c r="AM108" s="37"/>
      <c r="AN108" s="57"/>
      <c r="AO108" s="57"/>
      <c r="AP108" s="37"/>
      <c r="AQ108" s="114"/>
      <c r="AR108" s="198"/>
      <c r="AS108" s="199"/>
      <c r="AT108" s="7"/>
      <c r="AU108" s="15"/>
      <c r="AV108" s="181"/>
      <c r="AW108" s="116" t="str">
        <f t="shared" si="31"/>
        <v/>
      </c>
      <c r="AX108" s="52"/>
      <c r="AY108" s="37"/>
      <c r="AZ108" s="47"/>
      <c r="BA108" s="39"/>
    </row>
    <row r="109" spans="5:53">
      <c r="E109" s="37"/>
      <c r="F109" s="51" t="str">
        <f t="shared" si="17"/>
        <v/>
      </c>
      <c r="G109" s="47"/>
      <c r="H109" s="91" t="str">
        <f t="shared" ca="1" si="18"/>
        <v/>
      </c>
      <c r="I109" s="45"/>
      <c r="J109" s="22"/>
      <c r="K109" s="22"/>
      <c r="L109" s="91" t="str">
        <f t="shared" ca="1" si="19"/>
        <v/>
      </c>
      <c r="M109" s="196"/>
      <c r="N109" s="197"/>
      <c r="O109" s="141"/>
      <c r="P109" s="177"/>
      <c r="Q109" s="177"/>
      <c r="R109" s="22"/>
      <c r="S109" s="7"/>
      <c r="T109" s="23"/>
      <c r="U109" s="209"/>
      <c r="V109" s="45"/>
      <c r="W109" s="46"/>
      <c r="X109" s="22"/>
      <c r="Y109" s="23"/>
      <c r="Z109" s="23"/>
      <c r="AA109" s="45"/>
      <c r="AB109" s="35" t="str">
        <f t="shared" si="30"/>
        <v/>
      </c>
      <c r="AC109" s="48"/>
      <c r="AD109" s="117"/>
      <c r="AE109" s="37"/>
      <c r="AF109" s="24"/>
      <c r="AG109" s="24"/>
      <c r="AH109" s="170"/>
      <c r="AI109" s="22"/>
      <c r="AJ109" s="22"/>
      <c r="AK109" s="113"/>
      <c r="AL109" s="37"/>
      <c r="AM109" s="37"/>
      <c r="AN109" s="57"/>
      <c r="AO109" s="57"/>
      <c r="AP109" s="37"/>
      <c r="AQ109" s="114"/>
      <c r="AR109" s="198"/>
      <c r="AS109" s="199"/>
      <c r="AT109" s="7"/>
      <c r="AU109" s="15"/>
      <c r="AV109" s="181"/>
      <c r="AW109" s="116" t="str">
        <f>IF(ISBLANK(AU109),"",DATEDIF(AU109,AV109,"d")/365)</f>
        <v/>
      </c>
      <c r="AX109" s="52"/>
      <c r="AY109" s="37"/>
      <c r="AZ109" s="47"/>
      <c r="BA109" s="39"/>
    </row>
    <row r="110" spans="5:53">
      <c r="E110" s="37"/>
      <c r="F110" s="51" t="str">
        <f t="shared" si="17"/>
        <v/>
      </c>
      <c r="G110" s="47"/>
      <c r="H110" s="91" t="str">
        <f t="shared" ca="1" si="18"/>
        <v/>
      </c>
      <c r="I110" s="45"/>
      <c r="J110" s="22"/>
      <c r="K110" s="22"/>
      <c r="L110" s="91" t="str">
        <f t="shared" ca="1" si="19"/>
        <v/>
      </c>
      <c r="M110" s="196"/>
      <c r="N110" s="197"/>
      <c r="O110" s="141"/>
      <c r="P110" s="177"/>
      <c r="Q110" s="177"/>
      <c r="R110" s="22"/>
      <c r="S110" s="7"/>
      <c r="T110" s="23"/>
      <c r="U110" s="209"/>
      <c r="V110" s="45"/>
      <c r="W110" s="46"/>
      <c r="X110" s="22"/>
      <c r="Y110" s="23"/>
      <c r="Z110" s="23"/>
      <c r="AA110" s="45"/>
      <c r="AB110" s="35" t="str">
        <f t="shared" si="30"/>
        <v/>
      </c>
      <c r="AC110" s="48"/>
      <c r="AD110" s="117"/>
      <c r="AE110" s="37"/>
      <c r="AF110" s="24"/>
      <c r="AG110" s="24"/>
      <c r="AH110" s="170"/>
      <c r="AI110" s="22"/>
      <c r="AJ110" s="22"/>
      <c r="AK110" s="113"/>
      <c r="AL110" s="37"/>
      <c r="AM110" s="37"/>
      <c r="AN110" s="57"/>
      <c r="AO110" s="57"/>
      <c r="AP110" s="37"/>
      <c r="AQ110" s="114"/>
      <c r="AR110" s="198"/>
      <c r="AS110" s="199"/>
      <c r="AT110" s="7"/>
      <c r="AU110" s="15"/>
      <c r="AV110" s="181"/>
      <c r="AW110" s="116" t="str">
        <f t="shared" ref="AW110:AW114" si="32">IF(ISBLANK(AU110),"",DATEDIF(AU110,AV110,"d")/365)</f>
        <v/>
      </c>
      <c r="AX110" s="52"/>
      <c r="AY110" s="37"/>
      <c r="AZ110" s="47"/>
      <c r="BA110" s="39"/>
    </row>
    <row r="111" spans="5:53">
      <c r="E111" s="37"/>
      <c r="F111" s="51" t="str">
        <f t="shared" si="17"/>
        <v/>
      </c>
      <c r="G111" s="47"/>
      <c r="H111" s="91" t="str">
        <f t="shared" ca="1" si="18"/>
        <v/>
      </c>
      <c r="I111" s="45"/>
      <c r="J111" s="22"/>
      <c r="K111" s="22"/>
      <c r="L111" s="91" t="str">
        <f t="shared" ca="1" si="19"/>
        <v/>
      </c>
      <c r="M111" s="196"/>
      <c r="N111" s="197"/>
      <c r="O111" s="141"/>
      <c r="P111" s="177"/>
      <c r="Q111" s="7"/>
      <c r="R111" s="22"/>
      <c r="S111" s="7"/>
      <c r="T111" s="23"/>
      <c r="U111" s="209"/>
      <c r="V111" s="45"/>
      <c r="W111" s="46"/>
      <c r="X111" s="22"/>
      <c r="Y111" s="23"/>
      <c r="Z111" s="23"/>
      <c r="AA111" s="45"/>
      <c r="AB111" s="35" t="str">
        <f t="shared" si="30"/>
        <v/>
      </c>
      <c r="AC111" s="48"/>
      <c r="AD111" s="117"/>
      <c r="AE111" s="37"/>
      <c r="AF111" s="24"/>
      <c r="AG111" s="24"/>
      <c r="AH111" s="170"/>
      <c r="AI111" s="22"/>
      <c r="AJ111" s="22"/>
      <c r="AK111" s="113"/>
      <c r="AL111" s="37"/>
      <c r="AM111" s="37"/>
      <c r="AN111" s="57"/>
      <c r="AO111" s="57"/>
      <c r="AP111" s="37"/>
      <c r="AQ111" s="114"/>
      <c r="AR111" s="198"/>
      <c r="AS111" s="199"/>
      <c r="AT111" s="7"/>
      <c r="AU111" s="15"/>
      <c r="AV111" s="181"/>
      <c r="AW111" s="116" t="str">
        <f t="shared" si="32"/>
        <v/>
      </c>
      <c r="AX111" s="52"/>
      <c r="AY111" s="37"/>
      <c r="AZ111" s="47"/>
      <c r="BA111" s="39"/>
    </row>
    <row r="112" spans="5:53">
      <c r="E112" s="37"/>
      <c r="F112" s="51" t="str">
        <f t="shared" si="17"/>
        <v/>
      </c>
      <c r="G112" s="47"/>
      <c r="H112" s="91" t="str">
        <f t="shared" ca="1" si="18"/>
        <v/>
      </c>
      <c r="I112" s="45"/>
      <c r="J112" s="22"/>
      <c r="K112" s="22"/>
      <c r="L112" s="91" t="str">
        <f t="shared" ca="1" si="19"/>
        <v/>
      </c>
      <c r="M112" s="196"/>
      <c r="N112" s="197"/>
      <c r="O112" s="141"/>
      <c r="P112" s="177"/>
      <c r="Q112" s="177"/>
      <c r="R112" s="22"/>
      <c r="S112" s="7"/>
      <c r="T112" s="23"/>
      <c r="U112" s="209"/>
      <c r="V112" s="45"/>
      <c r="W112" s="46"/>
      <c r="X112" s="22"/>
      <c r="Y112" s="23"/>
      <c r="Z112" s="23"/>
      <c r="AA112" s="45"/>
      <c r="AB112" s="35" t="str">
        <f t="shared" si="30"/>
        <v/>
      </c>
      <c r="AC112" s="48"/>
      <c r="AD112" s="117"/>
      <c r="AE112" s="37"/>
      <c r="AF112" s="24"/>
      <c r="AG112" s="24"/>
      <c r="AH112" s="170"/>
      <c r="AI112" s="22"/>
      <c r="AJ112" s="22"/>
      <c r="AK112" s="113"/>
      <c r="AL112" s="37"/>
      <c r="AM112" s="37"/>
      <c r="AN112" s="57"/>
      <c r="AO112" s="57"/>
      <c r="AP112" s="37"/>
      <c r="AQ112" s="114"/>
      <c r="AR112" s="198"/>
      <c r="AS112" s="199"/>
      <c r="AT112" s="7"/>
      <c r="AU112" s="15"/>
      <c r="AV112" s="181"/>
      <c r="AW112" s="116" t="str">
        <f t="shared" si="32"/>
        <v/>
      </c>
      <c r="AX112" s="52"/>
      <c r="AY112" s="37"/>
      <c r="AZ112" s="47"/>
      <c r="BA112" s="39"/>
    </row>
    <row r="113" spans="5:53">
      <c r="E113" s="37"/>
      <c r="F113" s="51" t="str">
        <f t="shared" si="17"/>
        <v/>
      </c>
      <c r="G113" s="47"/>
      <c r="H113" s="91" t="str">
        <f t="shared" ca="1" si="18"/>
        <v/>
      </c>
      <c r="I113" s="45"/>
      <c r="J113" s="22"/>
      <c r="K113" s="22"/>
      <c r="L113" s="91" t="str">
        <f t="shared" ca="1" si="19"/>
        <v/>
      </c>
      <c r="M113" s="196"/>
      <c r="N113" s="197"/>
      <c r="O113" s="141"/>
      <c r="P113" s="177"/>
      <c r="Q113" s="177"/>
      <c r="R113" s="171"/>
      <c r="S113" s="177"/>
      <c r="T113" s="24"/>
      <c r="U113" s="209"/>
      <c r="V113" s="178"/>
      <c r="W113" s="46"/>
      <c r="X113" s="15"/>
      <c r="Y113" s="23"/>
      <c r="Z113" s="23"/>
      <c r="AA113" s="45"/>
      <c r="AB113" s="35" t="str">
        <f t="shared" si="30"/>
        <v/>
      </c>
      <c r="AC113" s="48"/>
      <c r="AD113" s="117"/>
      <c r="AE113" s="37"/>
      <c r="AF113" s="24"/>
      <c r="AG113" s="24"/>
      <c r="AH113" s="170"/>
      <c r="AI113" s="22"/>
      <c r="AJ113" s="15"/>
      <c r="AK113" s="113"/>
      <c r="AL113" s="37"/>
      <c r="AM113" s="37"/>
      <c r="AN113" s="57"/>
      <c r="AO113" s="57"/>
      <c r="AP113" s="37"/>
      <c r="AQ113" s="114"/>
      <c r="AR113" s="198"/>
      <c r="AS113" s="199"/>
      <c r="AT113" s="7"/>
      <c r="AU113" s="15"/>
      <c r="AV113" s="181"/>
      <c r="AW113" s="116" t="str">
        <f t="shared" si="32"/>
        <v/>
      </c>
      <c r="AX113" s="52"/>
      <c r="AY113" s="37"/>
      <c r="AZ113" s="47"/>
      <c r="BA113" s="39"/>
    </row>
    <row r="114" spans="5:53">
      <c r="E114" s="37"/>
      <c r="F114" s="51" t="str">
        <f t="shared" si="17"/>
        <v/>
      </c>
      <c r="G114" s="47"/>
      <c r="H114" s="91" t="str">
        <f t="shared" ca="1" si="18"/>
        <v/>
      </c>
      <c r="I114" s="45"/>
      <c r="J114" s="22"/>
      <c r="K114" s="22"/>
      <c r="L114" s="91" t="str">
        <f t="shared" ca="1" si="19"/>
        <v/>
      </c>
      <c r="M114" s="196"/>
      <c r="N114" s="197"/>
      <c r="O114" s="141"/>
      <c r="P114" s="177"/>
      <c r="Q114" s="177"/>
      <c r="R114" s="171"/>
      <c r="S114" s="177"/>
      <c r="T114" s="24"/>
      <c r="U114" s="209"/>
      <c r="V114" s="178"/>
      <c r="W114" s="46"/>
      <c r="X114" s="15"/>
      <c r="Y114" s="23"/>
      <c r="Z114" s="23"/>
      <c r="AA114" s="45"/>
      <c r="AB114" s="35" t="str">
        <f t="shared" si="30"/>
        <v/>
      </c>
      <c r="AC114" s="48"/>
      <c r="AD114" s="117"/>
      <c r="AE114" s="37"/>
      <c r="AF114" s="24"/>
      <c r="AG114" s="24"/>
      <c r="AH114" s="170"/>
      <c r="AI114" s="22"/>
      <c r="AJ114" s="15"/>
      <c r="AK114" s="113"/>
      <c r="AL114" s="37"/>
      <c r="AM114" s="37"/>
      <c r="AN114" s="57"/>
      <c r="AO114" s="57"/>
      <c r="AP114" s="37"/>
      <c r="AQ114" s="114"/>
      <c r="AR114" s="198"/>
      <c r="AS114" s="199"/>
      <c r="AT114" s="7"/>
      <c r="AU114" s="15"/>
      <c r="AV114" s="181"/>
      <c r="AW114" s="116" t="str">
        <f t="shared" si="32"/>
        <v/>
      </c>
      <c r="AX114" s="52"/>
      <c r="AY114" s="37"/>
      <c r="AZ114" s="47"/>
      <c r="BA114" s="39"/>
    </row>
    <row r="115" spans="5:53">
      <c r="E115" s="37"/>
      <c r="F115" s="51" t="str">
        <f t="shared" si="17"/>
        <v/>
      </c>
      <c r="G115" s="47"/>
      <c r="H115" s="91" t="str">
        <f t="shared" ref="H115:H131" ca="1" si="33">IF(ISBLANK(G115),"",SUMPRODUCT( (OFFSET(대표이사_참여인력_경력,0,0,ROWS(대표이사_참여인력_경력),1)=$E115)*1, (OFFSET(대표이사_참여인력_경력,0,3,ROWS(대표이사_참여인력_경력),1)=$G115)*1, OFFSET(대표이사_참여인력_경력,0,7,ROWS(대표이사_참여인력_경력),1) ) /COUNTIFS(OFFSET(대표이사_참여인력_경력,0,0,ROWS(대표이사_참여인력_경력),1),$E115,OFFSET(대표이사_참여인력_경력,0,3,ROWS(대표이사_참여인력_경력),1),$G115))</f>
        <v/>
      </c>
      <c r="I115" s="45"/>
      <c r="J115" s="22"/>
      <c r="K115" s="22"/>
      <c r="L115" s="91" t="str">
        <f t="shared" ref="L115:L131" ca="1" si="34">IF(ISBLANK(I115),"",SUMPRODUCT( (OFFSET(대표이사_참여인력_경력,0,0,ROWS(대표이사_참여인력_경력),1)=$E115)*1, (OFFSET(대표이사_참여인력_경력,0,3,ROWS(대표이사_참여인력_경력),1)=$G115)*1, (OFFSET(대표이사_참여인력_경력,0,8,ROWS(대표이사_참여인력_경력),1)=$I115)*1, OFFSET(대표이사_참여인력_경력,0,13,ROWS(대표이사_참여인력_경력),1) ) /COUNTIFS(OFFSET(대표이사_참여인력_경력,0,0,ROWS(대표이사_참여인력_경력),1),$E115,OFFSET(대표이사_참여인력_경력,0,3,ROWS(대표이사_참여인력_경력),1),$G115,OFFSET(대표이사_참여인력_경력,0,8,ROWS(대표이사_참여인력_경력),1),$I115 ))</f>
        <v/>
      </c>
      <c r="M115" s="196"/>
      <c r="N115" s="197"/>
      <c r="O115" s="141"/>
      <c r="P115" s="177"/>
      <c r="Q115" s="177"/>
      <c r="R115" s="22"/>
      <c r="S115" s="7"/>
      <c r="T115" s="23"/>
      <c r="U115" s="209"/>
      <c r="V115" s="45"/>
      <c r="W115" s="46"/>
      <c r="X115" s="15"/>
      <c r="Y115" s="23"/>
      <c r="Z115" s="23"/>
      <c r="AA115" s="45"/>
      <c r="AB115" s="35" t="str">
        <f t="shared" si="30"/>
        <v/>
      </c>
      <c r="AC115" s="48"/>
      <c r="AD115" s="117"/>
      <c r="AE115" s="37"/>
      <c r="AF115" s="24"/>
      <c r="AG115" s="24"/>
      <c r="AH115" s="170"/>
      <c r="AI115" s="22"/>
      <c r="AJ115" s="15"/>
      <c r="AK115" s="113"/>
      <c r="AL115" s="37"/>
      <c r="AM115" s="57"/>
      <c r="AN115" s="57"/>
      <c r="AO115" s="57"/>
      <c r="AP115" s="37"/>
      <c r="AQ115" s="114"/>
      <c r="AR115" s="198"/>
      <c r="AS115" s="199"/>
      <c r="AT115" s="7"/>
      <c r="AU115" s="15"/>
      <c r="AV115" s="181"/>
      <c r="AW115" s="116" t="str">
        <f t="shared" ref="AW115:AW117" si="35">IF(ISBLANK(AU115),"",DATEDIF(AU115,AV115,"d")/365)</f>
        <v/>
      </c>
      <c r="AX115" s="52"/>
      <c r="AY115" s="37"/>
      <c r="AZ115" s="47"/>
      <c r="BA115" s="39"/>
    </row>
    <row r="116" spans="5:53">
      <c r="E116" s="37"/>
      <c r="F116" s="51" t="str">
        <f t="shared" si="17"/>
        <v/>
      </c>
      <c r="G116" s="47"/>
      <c r="H116" s="91" t="str">
        <f t="shared" ca="1" si="33"/>
        <v/>
      </c>
      <c r="I116" s="45"/>
      <c r="J116" s="22"/>
      <c r="K116" s="22"/>
      <c r="L116" s="91" t="str">
        <f t="shared" ca="1" si="34"/>
        <v/>
      </c>
      <c r="M116" s="196"/>
      <c r="N116" s="197"/>
      <c r="O116" s="141"/>
      <c r="P116" s="177"/>
      <c r="Q116" s="7"/>
      <c r="R116" s="22"/>
      <c r="S116" s="7"/>
      <c r="T116" s="23"/>
      <c r="U116" s="209"/>
      <c r="V116" s="45"/>
      <c r="W116" s="46"/>
      <c r="X116" s="15"/>
      <c r="Y116" s="23"/>
      <c r="Z116" s="23"/>
      <c r="AA116" s="45"/>
      <c r="AB116" s="35" t="str">
        <f t="shared" si="30"/>
        <v/>
      </c>
      <c r="AC116" s="48"/>
      <c r="AD116" s="117"/>
      <c r="AE116" s="37"/>
      <c r="AF116" s="24"/>
      <c r="AG116" s="24"/>
      <c r="AH116" s="170"/>
      <c r="AI116" s="22"/>
      <c r="AJ116" s="15"/>
      <c r="AK116" s="113"/>
      <c r="AL116" s="37"/>
      <c r="AM116" s="37"/>
      <c r="AN116" s="57"/>
      <c r="AO116" s="57"/>
      <c r="AP116" s="37"/>
      <c r="AQ116" s="114"/>
      <c r="AR116" s="198"/>
      <c r="AS116" s="199"/>
      <c r="AT116" s="7"/>
      <c r="AU116" s="15"/>
      <c r="AV116" s="181"/>
      <c r="AW116" s="116" t="str">
        <f t="shared" si="35"/>
        <v/>
      </c>
      <c r="AX116" s="52"/>
      <c r="AY116" s="37"/>
      <c r="AZ116" s="47"/>
      <c r="BA116" s="39"/>
    </row>
    <row r="117" spans="5:53">
      <c r="E117" s="37"/>
      <c r="F117" s="51" t="str">
        <f t="shared" si="17"/>
        <v/>
      </c>
      <c r="G117" s="47"/>
      <c r="H117" s="91" t="str">
        <f t="shared" ca="1" si="33"/>
        <v/>
      </c>
      <c r="I117" s="45"/>
      <c r="J117" s="22"/>
      <c r="K117" s="22"/>
      <c r="L117" s="91" t="str">
        <f t="shared" ca="1" si="34"/>
        <v/>
      </c>
      <c r="M117" s="196"/>
      <c r="N117" s="197"/>
      <c r="O117" s="141"/>
      <c r="P117" s="177"/>
      <c r="Q117" s="177"/>
      <c r="R117" s="22"/>
      <c r="S117" s="7"/>
      <c r="T117" s="23"/>
      <c r="U117" s="209"/>
      <c r="V117" s="45"/>
      <c r="W117" s="46"/>
      <c r="X117" s="15"/>
      <c r="Y117" s="23"/>
      <c r="Z117" s="23"/>
      <c r="AA117" s="45"/>
      <c r="AB117" s="35" t="str">
        <f t="shared" si="30"/>
        <v/>
      </c>
      <c r="AC117" s="48"/>
      <c r="AD117" s="117"/>
      <c r="AE117" s="37"/>
      <c r="AF117" s="24"/>
      <c r="AG117" s="24"/>
      <c r="AH117" s="170"/>
      <c r="AI117" s="22"/>
      <c r="AJ117" s="15"/>
      <c r="AK117" s="113"/>
      <c r="AL117" s="37"/>
      <c r="AM117" s="37"/>
      <c r="AN117" s="57"/>
      <c r="AO117" s="57"/>
      <c r="AP117" s="37"/>
      <c r="AQ117" s="114"/>
      <c r="AR117" s="115"/>
      <c r="AS117" s="199"/>
      <c r="AT117" s="177"/>
      <c r="AU117" s="181"/>
      <c r="AV117" s="181"/>
      <c r="AW117" s="116" t="str">
        <f t="shared" si="35"/>
        <v/>
      </c>
      <c r="AX117" s="52"/>
      <c r="AY117" s="37"/>
      <c r="AZ117" s="47"/>
      <c r="BA117" s="39"/>
    </row>
    <row r="118" spans="5:53">
      <c r="E118" s="37"/>
      <c r="F118" s="51" t="str">
        <f t="shared" si="17"/>
        <v/>
      </c>
      <c r="G118" s="47"/>
      <c r="H118" s="91" t="str">
        <f t="shared" ca="1" si="33"/>
        <v/>
      </c>
      <c r="I118" s="45"/>
      <c r="J118" s="22"/>
      <c r="K118" s="22"/>
      <c r="L118" s="91" t="str">
        <f t="shared" ca="1" si="34"/>
        <v/>
      </c>
      <c r="M118" s="196"/>
      <c r="N118" s="197"/>
      <c r="O118" s="141"/>
      <c r="P118" s="177"/>
      <c r="Q118" s="177"/>
      <c r="R118" s="22"/>
      <c r="S118" s="7"/>
      <c r="T118" s="23"/>
      <c r="U118" s="209"/>
      <c r="V118" s="45"/>
      <c r="W118" s="46"/>
      <c r="X118" s="22"/>
      <c r="Y118" s="23"/>
      <c r="Z118" s="23"/>
      <c r="AA118" s="45"/>
      <c r="AB118" s="35" t="str">
        <f t="shared" si="30"/>
        <v/>
      </c>
      <c r="AC118" s="48"/>
      <c r="AD118" s="117"/>
      <c r="AE118" s="37"/>
      <c r="AF118" s="24"/>
      <c r="AG118" s="24"/>
      <c r="AH118" s="170"/>
      <c r="AI118" s="22"/>
      <c r="AJ118" s="22"/>
      <c r="AK118" s="113"/>
      <c r="AL118" s="37"/>
      <c r="AM118" s="37"/>
      <c r="AN118" s="57"/>
      <c r="AO118" s="57"/>
      <c r="AP118" s="37"/>
      <c r="AQ118" s="114"/>
      <c r="AR118" s="198"/>
      <c r="AS118" s="199"/>
      <c r="AT118" s="177"/>
      <c r="AU118" s="181"/>
      <c r="AV118" s="181"/>
      <c r="AW118" s="116" t="str">
        <f>IF(ISBLANK(AU118),"",DATEDIF(AU118,AV118,"d")/365)</f>
        <v/>
      </c>
      <c r="AX118" s="52"/>
      <c r="AY118" s="37"/>
      <c r="AZ118" s="47"/>
      <c r="BA118" s="39"/>
    </row>
    <row r="119" spans="5:53">
      <c r="E119" s="37"/>
      <c r="F119" s="51" t="str">
        <f t="shared" si="17"/>
        <v/>
      </c>
      <c r="G119" s="47"/>
      <c r="H119" s="91" t="str">
        <f t="shared" ca="1" si="33"/>
        <v/>
      </c>
      <c r="I119" s="45"/>
      <c r="J119" s="22"/>
      <c r="K119" s="22"/>
      <c r="L119" s="91" t="str">
        <f t="shared" ca="1" si="34"/>
        <v/>
      </c>
      <c r="M119" s="196"/>
      <c r="N119" s="197"/>
      <c r="O119" s="141"/>
      <c r="P119" s="177"/>
      <c r="Q119" s="177"/>
      <c r="R119" s="22"/>
      <c r="S119" s="7"/>
      <c r="T119" s="23"/>
      <c r="U119" s="209"/>
      <c r="V119" s="45"/>
      <c r="W119" s="46"/>
      <c r="X119" s="22"/>
      <c r="Y119" s="23"/>
      <c r="Z119" s="23"/>
      <c r="AA119" s="45"/>
      <c r="AB119" s="35" t="str">
        <f t="shared" si="30"/>
        <v/>
      </c>
      <c r="AC119" s="48"/>
      <c r="AD119" s="117"/>
      <c r="AE119" s="37"/>
      <c r="AF119" s="24"/>
      <c r="AG119" s="24"/>
      <c r="AH119" s="170"/>
      <c r="AI119" s="22"/>
      <c r="AJ119" s="22"/>
      <c r="AK119" s="113"/>
      <c r="AL119" s="37"/>
      <c r="AM119" s="37"/>
      <c r="AN119" s="57"/>
      <c r="AO119" s="57"/>
      <c r="AP119" s="37"/>
      <c r="AQ119" s="114"/>
      <c r="AR119" s="115"/>
      <c r="AS119" s="199"/>
      <c r="AT119" s="177"/>
      <c r="AU119" s="181"/>
      <c r="AV119" s="181"/>
      <c r="AW119" s="116" t="str">
        <f t="shared" ref="AW119:AW125" si="36">IF(ISBLANK(AU119),"",DATEDIF(AU119,AV119,"d")/365)</f>
        <v/>
      </c>
      <c r="AX119" s="52"/>
      <c r="AY119" s="37"/>
      <c r="AZ119" s="47"/>
      <c r="BA119" s="39"/>
    </row>
    <row r="120" spans="5:53">
      <c r="E120" s="37"/>
      <c r="F120" s="51" t="str">
        <f t="shared" si="17"/>
        <v/>
      </c>
      <c r="G120" s="47"/>
      <c r="H120" s="91" t="str">
        <f t="shared" ca="1" si="33"/>
        <v/>
      </c>
      <c r="I120" s="45"/>
      <c r="J120" s="22"/>
      <c r="K120" s="22"/>
      <c r="L120" s="91" t="str">
        <f t="shared" ca="1" si="34"/>
        <v/>
      </c>
      <c r="M120" s="196"/>
      <c r="N120" s="197"/>
      <c r="O120" s="141"/>
      <c r="P120" s="177"/>
      <c r="Q120" s="7"/>
      <c r="R120" s="22"/>
      <c r="S120" s="7"/>
      <c r="T120" s="23"/>
      <c r="U120" s="209"/>
      <c r="V120" s="45"/>
      <c r="W120" s="46"/>
      <c r="X120" s="22"/>
      <c r="Y120" s="23"/>
      <c r="Z120" s="23"/>
      <c r="AA120" s="45"/>
      <c r="AB120" s="35" t="str">
        <f t="shared" si="30"/>
        <v/>
      </c>
      <c r="AC120" s="48"/>
      <c r="AD120" s="117"/>
      <c r="AE120" s="37"/>
      <c r="AF120" s="24"/>
      <c r="AG120" s="24"/>
      <c r="AH120" s="170"/>
      <c r="AI120" s="22"/>
      <c r="AJ120" s="22"/>
      <c r="AK120" s="113"/>
      <c r="AL120" s="37"/>
      <c r="AM120" s="37"/>
      <c r="AN120" s="57"/>
      <c r="AO120" s="57"/>
      <c r="AP120" s="37"/>
      <c r="AQ120" s="114"/>
      <c r="AR120" s="115"/>
      <c r="AS120" s="199"/>
      <c r="AT120" s="177"/>
      <c r="AU120" s="181"/>
      <c r="AV120" s="181"/>
      <c r="AW120" s="116" t="str">
        <f t="shared" si="36"/>
        <v/>
      </c>
      <c r="AX120" s="52"/>
      <c r="AY120" s="37"/>
      <c r="AZ120" s="47"/>
      <c r="BA120" s="39"/>
    </row>
    <row r="121" spans="5:53">
      <c r="E121" s="37"/>
      <c r="F121" s="51" t="str">
        <f t="shared" si="17"/>
        <v/>
      </c>
      <c r="G121" s="47"/>
      <c r="H121" s="91" t="str">
        <f t="shared" ca="1" si="33"/>
        <v/>
      </c>
      <c r="I121" s="45"/>
      <c r="J121" s="22"/>
      <c r="K121" s="22"/>
      <c r="L121" s="91" t="str">
        <f t="shared" ca="1" si="34"/>
        <v/>
      </c>
      <c r="M121" s="196"/>
      <c r="N121" s="197"/>
      <c r="O121" s="141"/>
      <c r="P121" s="177"/>
      <c r="Q121" s="7"/>
      <c r="R121" s="22"/>
      <c r="S121" s="7"/>
      <c r="T121" s="23"/>
      <c r="U121" s="209"/>
      <c r="V121" s="45"/>
      <c r="W121" s="46"/>
      <c r="X121" s="22"/>
      <c r="Y121" s="23"/>
      <c r="Z121" s="23"/>
      <c r="AA121" s="45"/>
      <c r="AB121" s="35" t="str">
        <f t="shared" si="30"/>
        <v/>
      </c>
      <c r="AC121" s="48"/>
      <c r="AD121" s="117"/>
      <c r="AE121" s="37"/>
      <c r="AF121" s="24"/>
      <c r="AG121" s="24"/>
      <c r="AH121" s="170"/>
      <c r="AI121" s="22"/>
      <c r="AJ121" s="22"/>
      <c r="AK121" s="113"/>
      <c r="AL121" s="37"/>
      <c r="AM121" s="37"/>
      <c r="AN121" s="57"/>
      <c r="AO121" s="57"/>
      <c r="AP121" s="37"/>
      <c r="AQ121" s="114"/>
      <c r="AR121" s="198"/>
      <c r="AS121" s="199"/>
      <c r="AT121" s="177"/>
      <c r="AU121" s="181"/>
      <c r="AV121" s="181"/>
      <c r="AW121" s="116" t="str">
        <f t="shared" si="36"/>
        <v/>
      </c>
      <c r="AX121" s="52"/>
      <c r="AY121" s="37"/>
      <c r="AZ121" s="47"/>
      <c r="BA121" s="39"/>
    </row>
    <row r="122" spans="5:53">
      <c r="E122" s="37"/>
      <c r="F122" s="51" t="str">
        <f t="shared" si="17"/>
        <v/>
      </c>
      <c r="G122" s="47"/>
      <c r="H122" s="91" t="str">
        <f t="shared" ca="1" si="33"/>
        <v/>
      </c>
      <c r="I122" s="45"/>
      <c r="J122" s="22"/>
      <c r="K122" s="22"/>
      <c r="L122" s="91" t="str">
        <f t="shared" ca="1" si="34"/>
        <v/>
      </c>
      <c r="M122" s="196"/>
      <c r="N122" s="197"/>
      <c r="O122" s="141"/>
      <c r="P122" s="177"/>
      <c r="Q122" s="177"/>
      <c r="R122" s="22"/>
      <c r="S122" s="7"/>
      <c r="T122" s="23"/>
      <c r="U122" s="209"/>
      <c r="V122" s="45"/>
      <c r="W122" s="46"/>
      <c r="X122" s="15"/>
      <c r="Y122" s="23"/>
      <c r="Z122" s="23"/>
      <c r="AA122" s="45"/>
      <c r="AB122" s="35" t="str">
        <f t="shared" si="30"/>
        <v/>
      </c>
      <c r="AC122" s="48"/>
      <c r="AD122" s="117"/>
      <c r="AE122" s="37"/>
      <c r="AF122" s="24"/>
      <c r="AG122" s="24"/>
      <c r="AH122" s="170"/>
      <c r="AI122" s="22"/>
      <c r="AJ122" s="15"/>
      <c r="AK122" s="113"/>
      <c r="AL122" s="37"/>
      <c r="AM122" s="37"/>
      <c r="AN122" s="57"/>
      <c r="AO122" s="57"/>
      <c r="AP122" s="37"/>
      <c r="AQ122" s="114"/>
      <c r="AR122" s="198"/>
      <c r="AS122" s="199"/>
      <c r="AT122" s="177"/>
      <c r="AU122" s="181"/>
      <c r="AV122" s="181"/>
      <c r="AW122" s="116" t="str">
        <f t="shared" si="36"/>
        <v/>
      </c>
      <c r="AX122" s="52"/>
      <c r="AY122" s="37"/>
      <c r="AZ122" s="47"/>
      <c r="BA122" s="39"/>
    </row>
    <row r="123" spans="5:53">
      <c r="E123" s="37"/>
      <c r="F123" s="51" t="str">
        <f t="shared" si="17"/>
        <v/>
      </c>
      <c r="G123" s="47"/>
      <c r="H123" s="91" t="str">
        <f t="shared" ca="1" si="33"/>
        <v/>
      </c>
      <c r="I123" s="45"/>
      <c r="J123" s="22"/>
      <c r="K123" s="22"/>
      <c r="L123" s="91" t="str">
        <f t="shared" ca="1" si="34"/>
        <v/>
      </c>
      <c r="M123" s="196"/>
      <c r="N123" s="197"/>
      <c r="O123" s="141"/>
      <c r="P123" s="177"/>
      <c r="Q123" s="177"/>
      <c r="R123" s="22"/>
      <c r="S123" s="7"/>
      <c r="T123" s="23"/>
      <c r="U123" s="209"/>
      <c r="V123" s="45"/>
      <c r="W123" s="46"/>
      <c r="X123" s="15"/>
      <c r="Y123" s="23"/>
      <c r="Z123" s="23"/>
      <c r="AA123" s="45"/>
      <c r="AB123" s="35" t="str">
        <f t="shared" si="30"/>
        <v/>
      </c>
      <c r="AC123" s="48"/>
      <c r="AD123" s="117"/>
      <c r="AE123" s="37"/>
      <c r="AF123" s="24"/>
      <c r="AG123" s="24"/>
      <c r="AH123" s="170"/>
      <c r="AI123" s="22"/>
      <c r="AJ123" s="15"/>
      <c r="AK123" s="113"/>
      <c r="AL123" s="37"/>
      <c r="AM123" s="37"/>
      <c r="AN123" s="57"/>
      <c r="AO123" s="57"/>
      <c r="AP123" s="37"/>
      <c r="AQ123" s="114"/>
      <c r="AR123" s="115"/>
      <c r="AS123" s="199"/>
      <c r="AT123" s="177"/>
      <c r="AU123" s="181"/>
      <c r="AV123" s="181"/>
      <c r="AW123" s="116" t="str">
        <f t="shared" si="36"/>
        <v/>
      </c>
      <c r="AX123" s="52"/>
      <c r="AY123" s="37"/>
      <c r="AZ123" s="47"/>
      <c r="BA123" s="39"/>
    </row>
    <row r="124" spans="5:53">
      <c r="E124" s="37"/>
      <c r="F124" s="51" t="str">
        <f t="shared" si="17"/>
        <v/>
      </c>
      <c r="G124" s="47"/>
      <c r="H124" s="91" t="str">
        <f t="shared" ca="1" si="33"/>
        <v/>
      </c>
      <c r="I124" s="45"/>
      <c r="J124" s="22"/>
      <c r="K124" s="22"/>
      <c r="L124" s="91" t="str">
        <f t="shared" ca="1" si="34"/>
        <v/>
      </c>
      <c r="M124" s="196"/>
      <c r="N124" s="197"/>
      <c r="O124" s="141"/>
      <c r="P124" s="177"/>
      <c r="Q124" s="7"/>
      <c r="R124" s="22"/>
      <c r="S124" s="7"/>
      <c r="T124" s="23"/>
      <c r="U124" s="209"/>
      <c r="V124" s="45"/>
      <c r="W124" s="46"/>
      <c r="X124" s="15"/>
      <c r="Y124" s="23"/>
      <c r="Z124" s="23"/>
      <c r="AA124" s="45"/>
      <c r="AB124" s="35" t="str">
        <f t="shared" si="30"/>
        <v/>
      </c>
      <c r="AC124" s="48"/>
      <c r="AD124" s="117"/>
      <c r="AE124" s="37"/>
      <c r="AF124" s="24"/>
      <c r="AG124" s="24"/>
      <c r="AH124" s="170"/>
      <c r="AI124" s="22"/>
      <c r="AJ124" s="15"/>
      <c r="AK124" s="113"/>
      <c r="AL124" s="37"/>
      <c r="AM124" s="37"/>
      <c r="AN124" s="57"/>
      <c r="AO124" s="57"/>
      <c r="AP124" s="37"/>
      <c r="AQ124" s="114"/>
      <c r="AR124" s="198"/>
      <c r="AS124" s="199"/>
      <c r="AT124" s="177"/>
      <c r="AU124" s="181"/>
      <c r="AV124" s="181"/>
      <c r="AW124" s="116" t="str">
        <f t="shared" si="36"/>
        <v/>
      </c>
      <c r="AX124" s="52"/>
      <c r="AY124" s="37"/>
      <c r="AZ124" s="47"/>
      <c r="BA124" s="39"/>
    </row>
    <row r="125" spans="5:53">
      <c r="E125" s="37"/>
      <c r="F125" s="51" t="str">
        <f t="shared" si="17"/>
        <v/>
      </c>
      <c r="G125" s="47"/>
      <c r="H125" s="91" t="str">
        <f t="shared" ca="1" si="33"/>
        <v/>
      </c>
      <c r="I125" s="45"/>
      <c r="J125" s="22"/>
      <c r="K125" s="22"/>
      <c r="L125" s="91" t="str">
        <f t="shared" ca="1" si="34"/>
        <v/>
      </c>
      <c r="M125" s="196"/>
      <c r="N125" s="197"/>
      <c r="O125" s="141"/>
      <c r="P125" s="177"/>
      <c r="Q125" s="7"/>
      <c r="R125" s="22"/>
      <c r="S125" s="7"/>
      <c r="T125" s="23"/>
      <c r="U125" s="209"/>
      <c r="V125" s="45"/>
      <c r="W125" s="46"/>
      <c r="X125" s="15"/>
      <c r="Y125" s="23"/>
      <c r="Z125" s="23"/>
      <c r="AA125" s="45"/>
      <c r="AB125" s="35" t="str">
        <f t="shared" si="30"/>
        <v/>
      </c>
      <c r="AC125" s="48"/>
      <c r="AD125" s="117"/>
      <c r="AE125" s="37"/>
      <c r="AF125" s="24"/>
      <c r="AG125" s="24"/>
      <c r="AH125" s="170"/>
      <c r="AI125" s="22"/>
      <c r="AJ125" s="15"/>
      <c r="AK125" s="113"/>
      <c r="AL125" s="37"/>
      <c r="AM125" s="37"/>
      <c r="AN125" s="57"/>
      <c r="AO125" s="57"/>
      <c r="AP125" s="37"/>
      <c r="AQ125" s="114"/>
      <c r="AR125" s="115"/>
      <c r="AS125" s="199"/>
      <c r="AT125" s="177"/>
      <c r="AU125" s="181"/>
      <c r="AV125" s="181"/>
      <c r="AW125" s="116" t="str">
        <f t="shared" si="36"/>
        <v/>
      </c>
      <c r="AX125" s="52"/>
      <c r="AY125" s="37"/>
      <c r="AZ125" s="47"/>
      <c r="BA125" s="39"/>
    </row>
    <row r="126" spans="5:53">
      <c r="E126" s="37"/>
      <c r="F126" s="51" t="str">
        <f t="shared" si="17"/>
        <v/>
      </c>
      <c r="G126" s="47"/>
      <c r="H126" s="91" t="str">
        <f t="shared" ca="1" si="33"/>
        <v/>
      </c>
      <c r="I126" s="45"/>
      <c r="J126" s="22"/>
      <c r="K126" s="22"/>
      <c r="L126" s="91" t="str">
        <f t="shared" ca="1" si="34"/>
        <v/>
      </c>
      <c r="M126" s="196"/>
      <c r="N126" s="197"/>
      <c r="O126" s="141"/>
      <c r="P126" s="177"/>
      <c r="Q126" s="177"/>
      <c r="R126" s="22"/>
      <c r="S126" s="7"/>
      <c r="T126" s="23"/>
      <c r="U126" s="209"/>
      <c r="V126" s="45"/>
      <c r="W126" s="46"/>
      <c r="X126" s="22"/>
      <c r="Y126" s="23"/>
      <c r="Z126" s="23"/>
      <c r="AA126" s="45"/>
      <c r="AB126" s="35" t="str">
        <f t="shared" si="30"/>
        <v/>
      </c>
      <c r="AC126" s="48"/>
      <c r="AD126" s="117"/>
      <c r="AE126" s="37"/>
      <c r="AF126" s="24"/>
      <c r="AG126" s="24"/>
      <c r="AH126" s="170"/>
      <c r="AI126" s="22"/>
      <c r="AJ126" s="22"/>
      <c r="AK126" s="113"/>
      <c r="AL126" s="57"/>
      <c r="AM126" s="57"/>
      <c r="AN126" s="57"/>
      <c r="AO126" s="57"/>
      <c r="AP126" s="37"/>
      <c r="AQ126" s="114"/>
      <c r="AR126" s="198"/>
      <c r="AS126" s="199"/>
      <c r="AT126" s="177"/>
      <c r="AU126" s="181"/>
      <c r="AV126" s="181"/>
      <c r="AW126" s="116" t="str">
        <f>IF(ISBLANK(AU126),"",DATEDIF(AU126,AV126,"d")/365)</f>
        <v/>
      </c>
      <c r="AX126" s="52"/>
      <c r="AY126" s="37"/>
      <c r="AZ126" s="47"/>
      <c r="BA126" s="39"/>
    </row>
    <row r="127" spans="5:53">
      <c r="E127" s="37"/>
      <c r="F127" s="51" t="str">
        <f t="shared" si="17"/>
        <v/>
      </c>
      <c r="G127" s="47"/>
      <c r="H127" s="91" t="str">
        <f t="shared" ca="1" si="33"/>
        <v/>
      </c>
      <c r="I127" s="45"/>
      <c r="J127" s="22"/>
      <c r="K127" s="22"/>
      <c r="L127" s="91" t="str">
        <f t="shared" ca="1" si="34"/>
        <v/>
      </c>
      <c r="M127" s="196"/>
      <c r="N127" s="197"/>
      <c r="O127" s="141"/>
      <c r="P127" s="177"/>
      <c r="Q127" s="7"/>
      <c r="R127" s="22"/>
      <c r="S127" s="7"/>
      <c r="T127" s="23"/>
      <c r="U127" s="209"/>
      <c r="V127" s="45"/>
      <c r="W127" s="46"/>
      <c r="X127" s="22"/>
      <c r="Y127" s="23"/>
      <c r="Z127" s="23"/>
      <c r="AA127" s="45"/>
      <c r="AB127" s="35" t="str">
        <f t="shared" si="30"/>
        <v/>
      </c>
      <c r="AC127" s="48"/>
      <c r="AD127" s="117"/>
      <c r="AE127" s="37"/>
      <c r="AF127" s="24"/>
      <c r="AG127" s="24"/>
      <c r="AH127" s="170"/>
      <c r="AI127" s="22"/>
      <c r="AJ127" s="22"/>
      <c r="AK127" s="113"/>
      <c r="AL127" s="57"/>
      <c r="AM127" s="57"/>
      <c r="AN127" s="57"/>
      <c r="AO127" s="57"/>
      <c r="AP127" s="37"/>
      <c r="AQ127" s="114"/>
      <c r="AR127" s="198"/>
      <c r="AS127" s="199"/>
      <c r="AT127" s="7"/>
      <c r="AU127" s="15"/>
      <c r="AV127" s="181"/>
      <c r="AW127" s="116" t="str">
        <f t="shared" ref="AW127:AW131" si="37">IF(ISBLANK(AU127),"",DATEDIF(AU127,AV127,"d")/365)</f>
        <v/>
      </c>
      <c r="AX127" s="52"/>
      <c r="AY127" s="37"/>
      <c r="AZ127" s="47"/>
      <c r="BA127" s="39"/>
    </row>
    <row r="128" spans="5:53">
      <c r="E128" s="37"/>
      <c r="F128" s="51" t="str">
        <f t="shared" si="17"/>
        <v/>
      </c>
      <c r="G128" s="47"/>
      <c r="H128" s="91" t="str">
        <f t="shared" ca="1" si="33"/>
        <v/>
      </c>
      <c r="I128" s="45"/>
      <c r="J128" s="22"/>
      <c r="K128" s="22"/>
      <c r="L128" s="91" t="str">
        <f t="shared" ca="1" si="34"/>
        <v/>
      </c>
      <c r="M128" s="196"/>
      <c r="N128" s="197"/>
      <c r="O128" s="141"/>
      <c r="P128" s="177"/>
      <c r="Q128" s="177"/>
      <c r="R128" s="22"/>
      <c r="S128" s="7"/>
      <c r="T128" s="23"/>
      <c r="U128" s="209"/>
      <c r="V128" s="45"/>
      <c r="W128" s="46"/>
      <c r="X128" s="22"/>
      <c r="Y128" s="23"/>
      <c r="Z128" s="23"/>
      <c r="AA128" s="45"/>
      <c r="AB128" s="35" t="str">
        <f t="shared" si="30"/>
        <v/>
      </c>
      <c r="AC128" s="48"/>
      <c r="AD128" s="117"/>
      <c r="AE128" s="37"/>
      <c r="AF128" s="24"/>
      <c r="AG128" s="24"/>
      <c r="AH128" s="170"/>
      <c r="AI128" s="22"/>
      <c r="AJ128" s="22"/>
      <c r="AK128" s="113"/>
      <c r="AL128" s="57"/>
      <c r="AM128" s="57"/>
      <c r="AN128" s="57"/>
      <c r="AO128" s="57"/>
      <c r="AP128" s="37"/>
      <c r="AQ128" s="114"/>
      <c r="AR128" s="115"/>
      <c r="AS128" s="199"/>
      <c r="AT128" s="177"/>
      <c r="AU128" s="181"/>
      <c r="AV128" s="181"/>
      <c r="AW128" s="116" t="str">
        <f t="shared" si="37"/>
        <v/>
      </c>
      <c r="AX128" s="52"/>
      <c r="AY128" s="37"/>
      <c r="AZ128" s="47"/>
      <c r="BA128" s="39"/>
    </row>
    <row r="129" spans="5:53">
      <c r="E129" s="37"/>
      <c r="F129" s="51" t="str">
        <f t="shared" si="17"/>
        <v/>
      </c>
      <c r="G129" s="47"/>
      <c r="H129" s="91" t="str">
        <f t="shared" ca="1" si="33"/>
        <v/>
      </c>
      <c r="I129" s="45"/>
      <c r="J129" s="22"/>
      <c r="K129" s="22"/>
      <c r="L129" s="91" t="str">
        <f t="shared" ca="1" si="34"/>
        <v/>
      </c>
      <c r="M129" s="196"/>
      <c r="N129" s="197"/>
      <c r="O129" s="141"/>
      <c r="P129" s="177"/>
      <c r="Q129" s="7"/>
      <c r="R129" s="22"/>
      <c r="S129" s="7"/>
      <c r="T129" s="23"/>
      <c r="U129" s="209"/>
      <c r="V129" s="45"/>
      <c r="W129" s="46"/>
      <c r="X129" s="22"/>
      <c r="Y129" s="23"/>
      <c r="Z129" s="23"/>
      <c r="AA129" s="45"/>
      <c r="AB129" s="35" t="str">
        <f t="shared" si="30"/>
        <v/>
      </c>
      <c r="AC129" s="48"/>
      <c r="AD129" s="117"/>
      <c r="AE129" s="37"/>
      <c r="AF129" s="24"/>
      <c r="AG129" s="24"/>
      <c r="AH129" s="170"/>
      <c r="AI129" s="22"/>
      <c r="AJ129" s="22"/>
      <c r="AK129" s="113"/>
      <c r="AL129" s="57"/>
      <c r="AM129" s="57"/>
      <c r="AN129" s="57"/>
      <c r="AO129" s="57"/>
      <c r="AP129" s="37"/>
      <c r="AQ129" s="114"/>
      <c r="AR129" s="115"/>
      <c r="AS129" s="199"/>
      <c r="AT129" s="177"/>
      <c r="AU129" s="181"/>
      <c r="AV129" s="181"/>
      <c r="AW129" s="116" t="str">
        <f t="shared" si="37"/>
        <v/>
      </c>
      <c r="AX129" s="52"/>
      <c r="AY129" s="37"/>
      <c r="AZ129" s="47"/>
      <c r="BA129" s="39"/>
    </row>
    <row r="130" spans="5:53">
      <c r="E130" s="37"/>
      <c r="F130" s="51" t="str">
        <f>IF(ISBLANK($E130), "", VLOOKUP($E130,대표이사_참여인력_개요,2,FALSE))</f>
        <v/>
      </c>
      <c r="G130" s="47"/>
      <c r="H130" s="91" t="str">
        <f ca="1">IF(ISBLANK(G130),"",SUMPRODUCT( (OFFSET(대표이사_참여인력_경력,0,0,ROWS(대표이사_참여인력_경력),1)=$E130)*1, (OFFSET(대표이사_참여인력_경력,0,3,ROWS(대표이사_참여인력_경력),1)=$G130)*1, OFFSET(대표이사_참여인력_경력,0,7,ROWS(대표이사_참여인력_경력),1) ) /COUNTIFS(OFFSET(대표이사_참여인력_경력,0,0,ROWS(대표이사_참여인력_경력),1),$E130,OFFSET(대표이사_참여인력_경력,0,3,ROWS(대표이사_참여인력_경력),1),$G130))</f>
        <v/>
      </c>
      <c r="I130" s="45"/>
      <c r="J130" s="22"/>
      <c r="K130" s="22"/>
      <c r="L130" s="91" t="str">
        <f ca="1">IF(ISBLANK(I130),"",SUMPRODUCT( (OFFSET(대표이사_참여인력_경력,0,0,ROWS(대표이사_참여인력_경력),1)=$E130)*1, (OFFSET(대표이사_참여인력_경력,0,3,ROWS(대표이사_참여인력_경력),1)=$G130)*1, (OFFSET(대표이사_참여인력_경력,0,8,ROWS(대표이사_참여인력_경력),1)=$I130)*1, OFFSET(대표이사_참여인력_경력,0,13,ROWS(대표이사_참여인력_경력),1) ) /COUNTIFS(OFFSET(대표이사_참여인력_경력,0,0,ROWS(대표이사_참여인력_경력),1),$E130,OFFSET(대표이사_참여인력_경력,0,3,ROWS(대표이사_참여인력_경력),1),$G130,OFFSET(대표이사_참여인력_경력,0,8,ROWS(대표이사_참여인력_경력),1),$I130 ))</f>
        <v/>
      </c>
      <c r="M130" s="196"/>
      <c r="N130" s="197"/>
      <c r="O130" s="141"/>
      <c r="P130" s="177"/>
      <c r="Q130" s="7"/>
      <c r="R130" s="22"/>
      <c r="S130" s="7"/>
      <c r="T130" s="23"/>
      <c r="U130" s="209"/>
      <c r="V130" s="45"/>
      <c r="W130" s="46"/>
      <c r="X130" s="15"/>
      <c r="Y130" s="23"/>
      <c r="Z130" s="23"/>
      <c r="AA130" s="45"/>
      <c r="AB130" s="35" t="str">
        <f t="shared" si="30"/>
        <v/>
      </c>
      <c r="AC130" s="48"/>
      <c r="AD130" s="117"/>
      <c r="AE130" s="37"/>
      <c r="AF130" s="24"/>
      <c r="AG130" s="24"/>
      <c r="AH130" s="170"/>
      <c r="AI130" s="22"/>
      <c r="AJ130" s="22"/>
      <c r="AK130" s="113"/>
      <c r="AL130" s="37"/>
      <c r="AM130" s="37"/>
      <c r="AN130" s="57"/>
      <c r="AO130" s="57"/>
      <c r="AP130" s="37"/>
      <c r="AQ130" s="114"/>
      <c r="AR130" s="115"/>
      <c r="AS130" s="199"/>
      <c r="AT130" s="7"/>
      <c r="AU130" s="15"/>
      <c r="AV130" s="15"/>
      <c r="AW130" s="116" t="str">
        <f>IF(ISBLANK(AU130),"",DATEDIF(AU130,AV130,"d")/365)</f>
        <v/>
      </c>
      <c r="AX130" s="52"/>
      <c r="AY130" s="37"/>
      <c r="AZ130" s="47"/>
      <c r="BA130" s="39"/>
    </row>
    <row r="131" spans="5:53">
      <c r="E131" s="37"/>
      <c r="F131" s="51" t="str">
        <f t="shared" si="17"/>
        <v/>
      </c>
      <c r="G131" s="47"/>
      <c r="H131" s="91" t="str">
        <f t="shared" ca="1" si="33"/>
        <v/>
      </c>
      <c r="I131" s="45"/>
      <c r="J131" s="22"/>
      <c r="K131" s="22"/>
      <c r="L131" s="91" t="str">
        <f t="shared" ca="1" si="34"/>
        <v/>
      </c>
      <c r="M131" s="196"/>
      <c r="N131" s="197"/>
      <c r="O131" s="141"/>
      <c r="P131" s="177"/>
      <c r="Q131" s="177"/>
      <c r="R131" s="22"/>
      <c r="S131" s="7"/>
      <c r="T131" s="23"/>
      <c r="U131" s="209"/>
      <c r="V131" s="45"/>
      <c r="W131" s="46"/>
      <c r="X131" s="15"/>
      <c r="Y131" s="23"/>
      <c r="Z131" s="23"/>
      <c r="AA131" s="45"/>
      <c r="AB131" s="35" t="str">
        <f t="shared" si="30"/>
        <v/>
      </c>
      <c r="AC131" s="48"/>
      <c r="AD131" s="117"/>
      <c r="AE131" s="37"/>
      <c r="AF131" s="24"/>
      <c r="AG131" s="24"/>
      <c r="AH131" s="170"/>
      <c r="AI131" s="22"/>
      <c r="AJ131" s="15"/>
      <c r="AK131" s="113"/>
      <c r="AL131" s="37"/>
      <c r="AM131" s="37"/>
      <c r="AN131" s="57"/>
      <c r="AO131" s="57"/>
      <c r="AP131" s="37"/>
      <c r="AQ131" s="114"/>
      <c r="AR131" s="198"/>
      <c r="AS131" s="199"/>
      <c r="AT131" s="7"/>
      <c r="AU131" s="15"/>
      <c r="AV131" s="181"/>
      <c r="AW131" s="116" t="str">
        <f t="shared" si="37"/>
        <v/>
      </c>
      <c r="AX131" s="52"/>
      <c r="AY131" s="37"/>
      <c r="AZ131" s="47"/>
      <c r="BA131" s="39"/>
    </row>
    <row r="132" spans="5:53">
      <c r="E132" s="37"/>
      <c r="F132" s="51" t="str">
        <f t="shared" ref="F132:F146" si="38">IF(ISBLANK($E132), "", VLOOKUP($E132,대표이사_참여인력_개요,2,FALSE))</f>
        <v/>
      </c>
      <c r="G132" s="47"/>
      <c r="H132" s="91" t="str">
        <f t="shared" ref="H132:H146" ca="1" si="39">IF(ISBLANK(G132),"",SUMPRODUCT( (OFFSET(대표이사_참여인력_경력,0,0,ROWS(대표이사_참여인력_경력),1)=$E132)*1, (OFFSET(대표이사_참여인력_경력,0,3,ROWS(대표이사_참여인력_경력),1)=$G132)*1, OFFSET(대표이사_참여인력_경력,0,7,ROWS(대표이사_참여인력_경력),1) ) /COUNTIFS(OFFSET(대표이사_참여인력_경력,0,0,ROWS(대표이사_참여인력_경력),1),$E132,OFFSET(대표이사_참여인력_경력,0,3,ROWS(대표이사_참여인력_경력),1),$G132))</f>
        <v/>
      </c>
      <c r="I132" s="45"/>
      <c r="J132" s="22"/>
      <c r="K132" s="22"/>
      <c r="L132" s="91" t="str">
        <f t="shared" ref="L132:L146" ca="1" si="40">IF(ISBLANK(I132),"",SUMPRODUCT( (OFFSET(대표이사_참여인력_경력,0,0,ROWS(대표이사_참여인력_경력),1)=$E132)*1, (OFFSET(대표이사_참여인력_경력,0,3,ROWS(대표이사_참여인력_경력),1)=$G132)*1, (OFFSET(대표이사_참여인력_경력,0,8,ROWS(대표이사_참여인력_경력),1)=$I132)*1, OFFSET(대표이사_참여인력_경력,0,13,ROWS(대표이사_참여인력_경력),1) ) /COUNTIFS(OFFSET(대표이사_참여인력_경력,0,0,ROWS(대표이사_참여인력_경력),1),$E132,OFFSET(대표이사_참여인력_경력,0,3,ROWS(대표이사_참여인력_경력),1),$G132,OFFSET(대표이사_참여인력_경력,0,8,ROWS(대표이사_참여인력_경력),1),$I132 ))</f>
        <v/>
      </c>
      <c r="M132" s="52"/>
      <c r="N132" s="106"/>
      <c r="O132" s="13"/>
      <c r="P132" s="177"/>
      <c r="Q132" s="177"/>
      <c r="R132" s="171"/>
      <c r="S132" s="177"/>
      <c r="T132" s="24"/>
      <c r="U132" s="209"/>
      <c r="V132" s="45"/>
      <c r="W132" s="46"/>
      <c r="X132" s="15"/>
      <c r="Y132" s="23"/>
      <c r="Z132" s="23"/>
      <c r="AA132" s="45"/>
      <c r="AB132" s="35" t="str">
        <f t="shared" si="30"/>
        <v/>
      </c>
      <c r="AC132" s="48"/>
      <c r="AD132" s="117"/>
      <c r="AE132" s="37"/>
      <c r="AF132" s="24"/>
      <c r="AG132" s="24"/>
      <c r="AH132" s="170"/>
      <c r="AI132" s="22"/>
      <c r="AJ132" s="22"/>
      <c r="AK132" s="113"/>
      <c r="AL132" s="37"/>
      <c r="AM132" s="37"/>
      <c r="AN132" s="57"/>
      <c r="AO132" s="37"/>
      <c r="AP132" s="37"/>
      <c r="AQ132" s="207"/>
      <c r="AR132" s="115"/>
      <c r="AS132" s="199"/>
      <c r="AT132" s="177"/>
      <c r="AU132" s="181"/>
      <c r="AV132" s="171"/>
      <c r="AW132" s="116" t="str">
        <f t="shared" ref="AW132" si="41">IF(ISBLANK(AU132),"",DATEDIF(AU132,AV132,"d")/365)</f>
        <v/>
      </c>
      <c r="AX132" s="52"/>
      <c r="AY132" s="57"/>
      <c r="AZ132" s="47"/>
      <c r="BA132" s="39"/>
    </row>
    <row r="133" spans="5:53">
      <c r="E133" s="37"/>
      <c r="F133" s="51" t="str">
        <f t="shared" si="38"/>
        <v/>
      </c>
      <c r="G133" s="47"/>
      <c r="H133" s="91" t="str">
        <f t="shared" ca="1" si="39"/>
        <v/>
      </c>
      <c r="I133" s="45"/>
      <c r="J133" s="22"/>
      <c r="K133" s="22"/>
      <c r="L133" s="91" t="str">
        <f t="shared" ca="1" si="40"/>
        <v/>
      </c>
      <c r="M133" s="52"/>
      <c r="N133" s="106"/>
      <c r="O133" s="13"/>
      <c r="P133" s="177"/>
      <c r="Q133" s="177"/>
      <c r="R133" s="171"/>
      <c r="S133" s="177"/>
      <c r="T133" s="24"/>
      <c r="U133" s="209"/>
      <c r="V133" s="45"/>
      <c r="W133" s="46"/>
      <c r="X133" s="22"/>
      <c r="Y133" s="23"/>
      <c r="Z133" s="23"/>
      <c r="AA133" s="45"/>
      <c r="AB133" s="35" t="str">
        <f t="shared" si="30"/>
        <v/>
      </c>
      <c r="AC133" s="48"/>
      <c r="AD133" s="117"/>
      <c r="AE133" s="37"/>
      <c r="AF133" s="24"/>
      <c r="AG133" s="24"/>
      <c r="AH133" s="170"/>
      <c r="AI133" s="22"/>
      <c r="AJ133" s="22"/>
      <c r="AK133" s="113"/>
      <c r="AL133" s="37"/>
      <c r="AM133" s="37"/>
      <c r="AN133" s="57"/>
      <c r="AO133" s="37"/>
      <c r="AP133" s="37"/>
      <c r="AQ133" s="207"/>
      <c r="AR133" s="115"/>
      <c r="AS133" s="199"/>
      <c r="AT133" s="177"/>
      <c r="AU133" s="181"/>
      <c r="AV133" s="181"/>
      <c r="AW133" s="116" t="str">
        <f>IF(ISBLANK(AU133),"",DATEDIF(AU133,AV133,"d")/365)</f>
        <v/>
      </c>
      <c r="AX133" s="52"/>
      <c r="AY133" s="57"/>
      <c r="AZ133" s="47"/>
      <c r="BA133" s="39"/>
    </row>
    <row r="134" spans="5:53">
      <c r="E134" s="37"/>
      <c r="F134" s="51" t="str">
        <f t="shared" si="38"/>
        <v/>
      </c>
      <c r="G134" s="47"/>
      <c r="H134" s="91" t="str">
        <f t="shared" ca="1" si="39"/>
        <v/>
      </c>
      <c r="I134" s="45"/>
      <c r="J134" s="22"/>
      <c r="K134" s="22"/>
      <c r="L134" s="91" t="str">
        <f t="shared" ca="1" si="40"/>
        <v/>
      </c>
      <c r="M134" s="52"/>
      <c r="N134" s="106"/>
      <c r="O134" s="13"/>
      <c r="P134" s="177"/>
      <c r="Q134" s="177"/>
      <c r="R134" s="171"/>
      <c r="S134" s="177"/>
      <c r="T134" s="24"/>
      <c r="U134" s="209"/>
      <c r="V134" s="45"/>
      <c r="W134" s="46"/>
      <c r="X134" s="22"/>
      <c r="Y134" s="23"/>
      <c r="Z134" s="23"/>
      <c r="AA134" s="45"/>
      <c r="AB134" s="35" t="str">
        <f t="shared" ref="AB134:AB146" si="42">IF(ISBLANK(X134),"",IF(DATEDIF(R134,제안서작성기준일,"d")/365,DATEDIF(R134,X134,"d")/365))</f>
        <v/>
      </c>
      <c r="AC134" s="48"/>
      <c r="AD134" s="117"/>
      <c r="AE134" s="37"/>
      <c r="AF134" s="24"/>
      <c r="AG134" s="24"/>
      <c r="AH134" s="170"/>
      <c r="AI134" s="22"/>
      <c r="AJ134" s="22"/>
      <c r="AK134" s="113"/>
      <c r="AL134" s="37"/>
      <c r="AM134" s="37"/>
      <c r="AN134" s="57"/>
      <c r="AO134" s="37"/>
      <c r="AP134" s="37"/>
      <c r="AQ134" s="207"/>
      <c r="AR134" s="115"/>
      <c r="AS134" s="199"/>
      <c r="AT134" s="177"/>
      <c r="AU134" s="181"/>
      <c r="AV134" s="171"/>
      <c r="AW134" s="116" t="str">
        <f t="shared" ref="AW134:AW140" si="43">IF(ISBLANK(AU134),"",DATEDIF(AU134,AV134,"d")/365)</f>
        <v/>
      </c>
      <c r="AX134" s="52"/>
      <c r="AY134" s="57"/>
      <c r="AZ134" s="47"/>
      <c r="BA134" s="39"/>
    </row>
    <row r="135" spans="5:53">
      <c r="E135" s="37"/>
      <c r="F135" s="51" t="str">
        <f t="shared" si="38"/>
        <v/>
      </c>
      <c r="G135" s="47"/>
      <c r="H135" s="91" t="str">
        <f t="shared" ca="1" si="39"/>
        <v/>
      </c>
      <c r="I135" s="45"/>
      <c r="J135" s="22"/>
      <c r="K135" s="22"/>
      <c r="L135" s="91" t="str">
        <f t="shared" ca="1" si="40"/>
        <v/>
      </c>
      <c r="M135" s="52"/>
      <c r="N135" s="106"/>
      <c r="O135" s="13"/>
      <c r="P135" s="177"/>
      <c r="Q135" s="177"/>
      <c r="R135" s="171"/>
      <c r="S135" s="177"/>
      <c r="T135" s="24"/>
      <c r="U135" s="209"/>
      <c r="V135" s="45"/>
      <c r="W135" s="46"/>
      <c r="X135" s="22"/>
      <c r="Y135" s="23"/>
      <c r="Z135" s="23"/>
      <c r="AA135" s="45"/>
      <c r="AB135" s="35" t="str">
        <f t="shared" si="42"/>
        <v/>
      </c>
      <c r="AC135" s="48"/>
      <c r="AD135" s="117"/>
      <c r="AE135" s="37"/>
      <c r="AF135" s="24"/>
      <c r="AG135" s="24"/>
      <c r="AH135" s="170"/>
      <c r="AI135" s="22"/>
      <c r="AJ135" s="22"/>
      <c r="AK135" s="113"/>
      <c r="AL135" s="37"/>
      <c r="AM135" s="37"/>
      <c r="AN135" s="57"/>
      <c r="AO135" s="37"/>
      <c r="AP135" s="37"/>
      <c r="AQ135" s="207"/>
      <c r="AR135" s="115"/>
      <c r="AS135" s="199"/>
      <c r="AT135" s="177"/>
      <c r="AU135" s="181"/>
      <c r="AV135" s="181"/>
      <c r="AW135" s="116" t="str">
        <f t="shared" si="43"/>
        <v/>
      </c>
      <c r="AX135" s="52"/>
      <c r="AY135" s="57"/>
      <c r="AZ135" s="47"/>
      <c r="BA135" s="39"/>
    </row>
    <row r="136" spans="5:53">
      <c r="E136" s="37"/>
      <c r="F136" s="51" t="str">
        <f t="shared" si="38"/>
        <v/>
      </c>
      <c r="G136" s="47"/>
      <c r="H136" s="91" t="str">
        <f t="shared" ca="1" si="39"/>
        <v/>
      </c>
      <c r="I136" s="45"/>
      <c r="J136" s="22"/>
      <c r="K136" s="22"/>
      <c r="L136" s="91" t="str">
        <f t="shared" ca="1" si="40"/>
        <v/>
      </c>
      <c r="M136" s="52"/>
      <c r="N136" s="106"/>
      <c r="O136" s="13"/>
      <c r="P136" s="177"/>
      <c r="Q136" s="177"/>
      <c r="R136" s="171"/>
      <c r="S136" s="177"/>
      <c r="T136" s="24"/>
      <c r="U136" s="209"/>
      <c r="V136" s="45"/>
      <c r="W136" s="46"/>
      <c r="X136" s="22"/>
      <c r="Y136" s="23"/>
      <c r="Z136" s="23"/>
      <c r="AA136" s="45"/>
      <c r="AB136" s="35" t="str">
        <f t="shared" si="42"/>
        <v/>
      </c>
      <c r="AC136" s="48"/>
      <c r="AD136" s="117"/>
      <c r="AE136" s="37"/>
      <c r="AF136" s="24"/>
      <c r="AG136" s="24"/>
      <c r="AH136" s="170"/>
      <c r="AI136" s="22"/>
      <c r="AJ136" s="22"/>
      <c r="AK136" s="113"/>
      <c r="AL136" s="37"/>
      <c r="AM136" s="37"/>
      <c r="AN136" s="57"/>
      <c r="AO136" s="37"/>
      <c r="AP136" s="37"/>
      <c r="AQ136" s="207"/>
      <c r="AR136" s="115"/>
      <c r="AS136" s="199"/>
      <c r="AT136" s="177"/>
      <c r="AU136" s="181"/>
      <c r="AV136" s="171"/>
      <c r="AW136" s="116" t="str">
        <f t="shared" si="43"/>
        <v/>
      </c>
      <c r="AX136" s="52"/>
      <c r="AY136" s="57"/>
      <c r="AZ136" s="47"/>
      <c r="BA136" s="39"/>
    </row>
    <row r="137" spans="5:53">
      <c r="E137" s="37"/>
      <c r="F137" s="51" t="str">
        <f t="shared" si="38"/>
        <v/>
      </c>
      <c r="G137" s="47"/>
      <c r="H137" s="91" t="str">
        <f t="shared" ca="1" si="39"/>
        <v/>
      </c>
      <c r="I137" s="45"/>
      <c r="J137" s="22"/>
      <c r="K137" s="22"/>
      <c r="L137" s="91" t="str">
        <f t="shared" ca="1" si="40"/>
        <v/>
      </c>
      <c r="M137" s="52"/>
      <c r="N137" s="106"/>
      <c r="O137" s="13"/>
      <c r="P137" s="177"/>
      <c r="Q137" s="177"/>
      <c r="R137" s="171"/>
      <c r="S137" s="177"/>
      <c r="T137" s="24"/>
      <c r="U137" s="209"/>
      <c r="V137" s="45"/>
      <c r="W137" s="46"/>
      <c r="X137" s="15"/>
      <c r="Y137" s="23"/>
      <c r="Z137" s="23"/>
      <c r="AA137" s="45"/>
      <c r="AB137" s="35" t="str">
        <f t="shared" si="42"/>
        <v/>
      </c>
      <c r="AC137" s="48"/>
      <c r="AD137" s="117"/>
      <c r="AE137" s="37"/>
      <c r="AF137" s="24"/>
      <c r="AG137" s="24"/>
      <c r="AH137" s="170"/>
      <c r="AI137" s="22"/>
      <c r="AJ137" s="22"/>
      <c r="AK137" s="113"/>
      <c r="AL137" s="37"/>
      <c r="AM137" s="37"/>
      <c r="AN137" s="57"/>
      <c r="AO137" s="37"/>
      <c r="AP137" s="37"/>
      <c r="AQ137" s="207"/>
      <c r="AR137" s="115"/>
      <c r="AS137" s="199"/>
      <c r="AT137" s="177"/>
      <c r="AU137" s="181"/>
      <c r="AV137" s="171"/>
      <c r="AW137" s="116" t="str">
        <f t="shared" si="43"/>
        <v/>
      </c>
      <c r="AX137" s="52"/>
      <c r="AY137" s="57"/>
      <c r="AZ137" s="47"/>
      <c r="BA137" s="39"/>
    </row>
    <row r="138" spans="5:53">
      <c r="E138" s="37"/>
      <c r="F138" s="51" t="str">
        <f t="shared" si="38"/>
        <v/>
      </c>
      <c r="G138" s="47"/>
      <c r="H138" s="91" t="str">
        <f t="shared" ca="1" si="39"/>
        <v/>
      </c>
      <c r="I138" s="45"/>
      <c r="J138" s="22"/>
      <c r="K138" s="22"/>
      <c r="L138" s="91" t="str">
        <f t="shared" ca="1" si="40"/>
        <v/>
      </c>
      <c r="M138" s="52"/>
      <c r="N138" s="106"/>
      <c r="O138" s="13"/>
      <c r="P138" s="177"/>
      <c r="Q138" s="177"/>
      <c r="R138" s="171"/>
      <c r="S138" s="177"/>
      <c r="T138" s="24"/>
      <c r="U138" s="209"/>
      <c r="V138" s="45"/>
      <c r="W138" s="46"/>
      <c r="X138" s="15"/>
      <c r="Y138" s="23"/>
      <c r="Z138" s="23"/>
      <c r="AA138" s="45"/>
      <c r="AB138" s="35" t="str">
        <f t="shared" si="42"/>
        <v/>
      </c>
      <c r="AC138" s="48"/>
      <c r="AD138" s="117"/>
      <c r="AE138" s="37"/>
      <c r="AF138" s="24"/>
      <c r="AG138" s="24"/>
      <c r="AH138" s="170"/>
      <c r="AI138" s="22"/>
      <c r="AJ138" s="22"/>
      <c r="AK138" s="113"/>
      <c r="AL138" s="37"/>
      <c r="AM138" s="37"/>
      <c r="AN138" s="57"/>
      <c r="AO138" s="37"/>
      <c r="AP138" s="37"/>
      <c r="AQ138" s="207"/>
      <c r="AR138" s="115"/>
      <c r="AS138" s="199"/>
      <c r="AT138" s="177"/>
      <c r="AU138" s="181"/>
      <c r="AV138" s="171"/>
      <c r="AW138" s="116" t="str">
        <f t="shared" si="43"/>
        <v/>
      </c>
      <c r="AX138" s="52"/>
      <c r="AY138" s="57"/>
      <c r="AZ138" s="47"/>
      <c r="BA138" s="39"/>
    </row>
    <row r="139" spans="5:53">
      <c r="E139" s="37"/>
      <c r="F139" s="51" t="str">
        <f t="shared" si="38"/>
        <v/>
      </c>
      <c r="G139" s="47"/>
      <c r="H139" s="91" t="str">
        <f t="shared" ca="1" si="39"/>
        <v/>
      </c>
      <c r="I139" s="45"/>
      <c r="J139" s="22"/>
      <c r="K139" s="22"/>
      <c r="L139" s="91" t="str">
        <f t="shared" ca="1" si="40"/>
        <v/>
      </c>
      <c r="M139" s="52"/>
      <c r="N139" s="106"/>
      <c r="O139" s="13"/>
      <c r="P139" s="177"/>
      <c r="Q139" s="177"/>
      <c r="R139" s="171"/>
      <c r="S139" s="177"/>
      <c r="T139" s="24"/>
      <c r="U139" s="209"/>
      <c r="V139" s="45"/>
      <c r="W139" s="46"/>
      <c r="X139" s="15"/>
      <c r="Y139" s="23"/>
      <c r="Z139" s="23"/>
      <c r="AA139" s="45"/>
      <c r="AB139" s="35" t="str">
        <f t="shared" si="42"/>
        <v/>
      </c>
      <c r="AC139" s="48"/>
      <c r="AD139" s="117"/>
      <c r="AE139" s="37"/>
      <c r="AF139" s="24"/>
      <c r="AG139" s="24"/>
      <c r="AH139" s="170"/>
      <c r="AI139" s="22"/>
      <c r="AJ139" s="22"/>
      <c r="AK139" s="113"/>
      <c r="AL139" s="37"/>
      <c r="AM139" s="37"/>
      <c r="AN139" s="57"/>
      <c r="AO139" s="37"/>
      <c r="AP139" s="37"/>
      <c r="AQ139" s="207"/>
      <c r="AR139" s="115"/>
      <c r="AS139" s="199"/>
      <c r="AT139" s="177"/>
      <c r="AU139" s="181"/>
      <c r="AV139" s="171"/>
      <c r="AW139" s="116" t="str">
        <f t="shared" si="43"/>
        <v/>
      </c>
      <c r="AX139" s="52"/>
      <c r="AY139" s="57"/>
      <c r="AZ139" s="47"/>
      <c r="BA139" s="39"/>
    </row>
    <row r="140" spans="5:53">
      <c r="E140" s="37"/>
      <c r="F140" s="51" t="str">
        <f t="shared" si="38"/>
        <v/>
      </c>
      <c r="G140" s="47"/>
      <c r="H140" s="91" t="str">
        <f t="shared" ca="1" si="39"/>
        <v/>
      </c>
      <c r="I140" s="45"/>
      <c r="J140" s="22"/>
      <c r="K140" s="22"/>
      <c r="L140" s="91" t="str">
        <f t="shared" ca="1" si="40"/>
        <v/>
      </c>
      <c r="M140" s="52"/>
      <c r="N140" s="106"/>
      <c r="O140" s="13"/>
      <c r="P140" s="177"/>
      <c r="Q140" s="177"/>
      <c r="R140" s="171"/>
      <c r="S140" s="177"/>
      <c r="T140" s="24"/>
      <c r="U140" s="209"/>
      <c r="V140" s="45"/>
      <c r="W140" s="46"/>
      <c r="X140" s="15"/>
      <c r="Y140" s="23"/>
      <c r="Z140" s="23"/>
      <c r="AA140" s="45"/>
      <c r="AB140" s="35" t="str">
        <f t="shared" si="42"/>
        <v/>
      </c>
      <c r="AC140" s="48"/>
      <c r="AD140" s="117"/>
      <c r="AE140" s="37"/>
      <c r="AF140" s="24"/>
      <c r="AG140" s="24"/>
      <c r="AH140" s="170"/>
      <c r="AI140" s="22"/>
      <c r="AJ140" s="22"/>
      <c r="AK140" s="113"/>
      <c r="AL140" s="37"/>
      <c r="AM140" s="37"/>
      <c r="AN140" s="57"/>
      <c r="AO140" s="37"/>
      <c r="AP140" s="37"/>
      <c r="AQ140" s="207"/>
      <c r="AR140" s="115"/>
      <c r="AS140" s="199"/>
      <c r="AT140" s="177"/>
      <c r="AU140" s="181"/>
      <c r="AV140" s="171"/>
      <c r="AW140" s="116" t="str">
        <f t="shared" si="43"/>
        <v/>
      </c>
      <c r="AX140" s="52"/>
      <c r="AY140" s="57"/>
      <c r="AZ140" s="47"/>
      <c r="BA140" s="39"/>
    </row>
    <row r="141" spans="5:53">
      <c r="E141" s="37"/>
      <c r="F141" s="51" t="str">
        <f t="shared" si="38"/>
        <v/>
      </c>
      <c r="G141" s="47"/>
      <c r="H141" s="91" t="str">
        <f t="shared" ca="1" si="39"/>
        <v/>
      </c>
      <c r="I141" s="45"/>
      <c r="J141" s="22"/>
      <c r="K141" s="22"/>
      <c r="L141" s="91" t="str">
        <f t="shared" ca="1" si="40"/>
        <v/>
      </c>
      <c r="M141" s="52"/>
      <c r="N141" s="106"/>
      <c r="O141" s="13"/>
      <c r="P141" s="177"/>
      <c r="Q141" s="177"/>
      <c r="R141" s="171"/>
      <c r="S141" s="177"/>
      <c r="T141" s="24"/>
      <c r="U141" s="209"/>
      <c r="V141" s="45"/>
      <c r="W141" s="46"/>
      <c r="X141" s="22"/>
      <c r="Y141" s="23"/>
      <c r="Z141" s="23"/>
      <c r="AA141" s="45"/>
      <c r="AB141" s="35" t="str">
        <f t="shared" si="42"/>
        <v/>
      </c>
      <c r="AC141" s="48"/>
      <c r="AD141" s="117"/>
      <c r="AE141" s="37"/>
      <c r="AF141" s="24"/>
      <c r="AG141" s="24"/>
      <c r="AH141" s="170"/>
      <c r="AI141" s="22"/>
      <c r="AJ141" s="22"/>
      <c r="AK141" s="113"/>
      <c r="AL141" s="37"/>
      <c r="AM141" s="37"/>
      <c r="AN141" s="57"/>
      <c r="AO141" s="37"/>
      <c r="AP141" s="37"/>
      <c r="AQ141" s="207"/>
      <c r="AR141" s="115"/>
      <c r="AS141" s="199"/>
      <c r="AT141" s="177"/>
      <c r="AU141" s="181"/>
      <c r="AV141" s="171"/>
      <c r="AW141" s="116" t="str">
        <f>IF(ISBLANK(AU141),"",DATEDIF(AU141,AV141,"d")/365)</f>
        <v/>
      </c>
      <c r="AX141" s="52"/>
      <c r="AY141" s="57"/>
      <c r="AZ141" s="47"/>
      <c r="BA141" s="39"/>
    </row>
    <row r="142" spans="5:53">
      <c r="E142" s="37"/>
      <c r="F142" s="51" t="str">
        <f t="shared" si="38"/>
        <v/>
      </c>
      <c r="G142" s="47"/>
      <c r="H142" s="91" t="str">
        <f t="shared" ca="1" si="39"/>
        <v/>
      </c>
      <c r="I142" s="45"/>
      <c r="J142" s="22"/>
      <c r="K142" s="22"/>
      <c r="L142" s="91" t="str">
        <f t="shared" ca="1" si="40"/>
        <v/>
      </c>
      <c r="M142" s="52"/>
      <c r="N142" s="106"/>
      <c r="O142" s="13"/>
      <c r="P142" s="177"/>
      <c r="Q142" s="177"/>
      <c r="R142" s="171"/>
      <c r="S142" s="177"/>
      <c r="T142" s="24"/>
      <c r="U142" s="209"/>
      <c r="V142" s="45"/>
      <c r="W142" s="46"/>
      <c r="X142" s="22"/>
      <c r="Y142" s="23"/>
      <c r="Z142" s="23"/>
      <c r="AA142" s="45"/>
      <c r="AB142" s="35" t="str">
        <f t="shared" si="42"/>
        <v/>
      </c>
      <c r="AC142" s="48"/>
      <c r="AD142" s="117"/>
      <c r="AE142" s="37"/>
      <c r="AF142" s="24"/>
      <c r="AG142" s="24"/>
      <c r="AH142" s="170"/>
      <c r="AI142" s="22"/>
      <c r="AJ142" s="22"/>
      <c r="AK142" s="113"/>
      <c r="AL142" s="37"/>
      <c r="AM142" s="37"/>
      <c r="AN142" s="57"/>
      <c r="AO142" s="37"/>
      <c r="AP142" s="37"/>
      <c r="AQ142" s="207"/>
      <c r="AR142" s="115"/>
      <c r="AS142" s="199"/>
      <c r="AT142" s="177"/>
      <c r="AU142" s="181"/>
      <c r="AV142" s="171"/>
      <c r="AW142" s="116" t="str">
        <f t="shared" ref="AW142:AW145" si="44">IF(ISBLANK(AU142),"",DATEDIF(AU142,AV142,"d")/365)</f>
        <v/>
      </c>
      <c r="AX142" s="52"/>
      <c r="AY142" s="57"/>
      <c r="AZ142" s="47"/>
      <c r="BA142" s="39"/>
    </row>
    <row r="143" spans="5:53">
      <c r="E143" s="37"/>
      <c r="F143" s="51" t="str">
        <f t="shared" si="38"/>
        <v/>
      </c>
      <c r="G143" s="47"/>
      <c r="H143" s="91" t="str">
        <f t="shared" ca="1" si="39"/>
        <v/>
      </c>
      <c r="I143" s="45"/>
      <c r="J143" s="22"/>
      <c r="K143" s="171"/>
      <c r="L143" s="91" t="str">
        <f t="shared" ca="1" si="40"/>
        <v/>
      </c>
      <c r="M143" s="52"/>
      <c r="N143" s="106"/>
      <c r="O143" s="13"/>
      <c r="P143" s="7"/>
      <c r="Q143" s="177"/>
      <c r="R143" s="171"/>
      <c r="S143" s="177"/>
      <c r="T143" s="24"/>
      <c r="U143" s="209"/>
      <c r="V143" s="45"/>
      <c r="W143" s="46"/>
      <c r="X143" s="22"/>
      <c r="Y143" s="23"/>
      <c r="Z143" s="23"/>
      <c r="AA143" s="45"/>
      <c r="AB143" s="35" t="str">
        <f t="shared" si="42"/>
        <v/>
      </c>
      <c r="AC143" s="48"/>
      <c r="AD143" s="117"/>
      <c r="AE143" s="37"/>
      <c r="AF143" s="24"/>
      <c r="AG143" s="24"/>
      <c r="AH143" s="170"/>
      <c r="AI143" s="22"/>
      <c r="AJ143" s="22"/>
      <c r="AK143" s="113"/>
      <c r="AL143" s="37"/>
      <c r="AM143" s="37"/>
      <c r="AN143" s="37"/>
      <c r="AO143" s="37"/>
      <c r="AP143" s="37"/>
      <c r="AQ143" s="207"/>
      <c r="AR143" s="198"/>
      <c r="AS143" s="199"/>
      <c r="AT143" s="177"/>
      <c r="AU143" s="181"/>
      <c r="AV143" s="181"/>
      <c r="AW143" s="116" t="str">
        <f t="shared" si="44"/>
        <v/>
      </c>
      <c r="AX143" s="52"/>
      <c r="AY143" s="37"/>
      <c r="AZ143" s="47"/>
      <c r="BA143" s="39"/>
    </row>
    <row r="144" spans="5:53">
      <c r="E144" s="37"/>
      <c r="F144" s="51" t="str">
        <f t="shared" si="38"/>
        <v/>
      </c>
      <c r="G144" s="47"/>
      <c r="H144" s="91" t="str">
        <f t="shared" ca="1" si="39"/>
        <v/>
      </c>
      <c r="I144" s="45"/>
      <c r="J144" s="22"/>
      <c r="K144" s="171"/>
      <c r="L144" s="91" t="str">
        <f t="shared" ca="1" si="40"/>
        <v/>
      </c>
      <c r="M144" s="52"/>
      <c r="N144" s="106"/>
      <c r="O144" s="13"/>
      <c r="P144" s="7"/>
      <c r="Q144" s="177"/>
      <c r="R144" s="22"/>
      <c r="S144" s="7"/>
      <c r="T144" s="23"/>
      <c r="U144" s="209"/>
      <c r="V144" s="45"/>
      <c r="W144" s="46"/>
      <c r="X144" s="22"/>
      <c r="Y144" s="23"/>
      <c r="Z144" s="23"/>
      <c r="AA144" s="45"/>
      <c r="AB144" s="35" t="str">
        <f t="shared" si="42"/>
        <v/>
      </c>
      <c r="AC144" s="48"/>
      <c r="AD144" s="117"/>
      <c r="AE144" s="37"/>
      <c r="AF144" s="24"/>
      <c r="AG144" s="24"/>
      <c r="AH144" s="170"/>
      <c r="AI144" s="22"/>
      <c r="AJ144" s="22"/>
      <c r="AK144" s="113"/>
      <c r="AL144" s="37"/>
      <c r="AM144" s="37"/>
      <c r="AN144" s="37"/>
      <c r="AO144" s="37"/>
      <c r="AP144" s="37"/>
      <c r="AQ144" s="207"/>
      <c r="AR144" s="115"/>
      <c r="AS144" s="199"/>
      <c r="AT144" s="7"/>
      <c r="AU144" s="15"/>
      <c r="AV144" s="181"/>
      <c r="AW144" s="116" t="str">
        <f t="shared" si="44"/>
        <v/>
      </c>
      <c r="AX144" s="52"/>
      <c r="AY144" s="37"/>
      <c r="AZ144" s="47"/>
      <c r="BA144" s="39"/>
    </row>
    <row r="145" spans="5:53">
      <c r="E145" s="37"/>
      <c r="F145" s="51" t="str">
        <f t="shared" si="38"/>
        <v/>
      </c>
      <c r="G145" s="47"/>
      <c r="H145" s="91" t="str">
        <f t="shared" ca="1" si="39"/>
        <v/>
      </c>
      <c r="I145" s="45"/>
      <c r="J145" s="22"/>
      <c r="K145" s="171"/>
      <c r="L145" s="91" t="str">
        <f t="shared" ca="1" si="40"/>
        <v/>
      </c>
      <c r="M145" s="52"/>
      <c r="N145" s="106"/>
      <c r="O145" s="13"/>
      <c r="P145" s="7"/>
      <c r="Q145" s="177"/>
      <c r="R145" s="22"/>
      <c r="S145" s="7"/>
      <c r="T145" s="23"/>
      <c r="U145" s="209"/>
      <c r="V145" s="45"/>
      <c r="W145" s="46"/>
      <c r="X145" s="15"/>
      <c r="Y145" s="23"/>
      <c r="Z145" s="23"/>
      <c r="AA145" s="45"/>
      <c r="AB145" s="35" t="str">
        <f t="shared" si="42"/>
        <v/>
      </c>
      <c r="AC145" s="48"/>
      <c r="AD145" s="117"/>
      <c r="AE145" s="37"/>
      <c r="AF145" s="24"/>
      <c r="AG145" s="24"/>
      <c r="AH145" s="170"/>
      <c r="AI145" s="22"/>
      <c r="AJ145" s="22"/>
      <c r="AK145" s="113"/>
      <c r="AL145" s="37"/>
      <c r="AM145" s="37"/>
      <c r="AN145" s="37"/>
      <c r="AO145" s="37"/>
      <c r="AP145" s="37"/>
      <c r="AQ145" s="114"/>
      <c r="AR145" s="115"/>
      <c r="AS145" s="199"/>
      <c r="AT145" s="7"/>
      <c r="AU145" s="15"/>
      <c r="AV145" s="181"/>
      <c r="AW145" s="116" t="str">
        <f t="shared" si="44"/>
        <v/>
      </c>
      <c r="AX145" s="52"/>
      <c r="AY145" s="37"/>
      <c r="AZ145" s="47"/>
      <c r="BA145" s="39"/>
    </row>
    <row r="146" spans="5:53">
      <c r="E146" s="37"/>
      <c r="F146" s="51" t="str">
        <f t="shared" si="38"/>
        <v/>
      </c>
      <c r="G146" s="47"/>
      <c r="H146" s="91" t="str">
        <f t="shared" ca="1" si="39"/>
        <v/>
      </c>
      <c r="I146" s="45"/>
      <c r="J146" s="22"/>
      <c r="K146" s="171"/>
      <c r="L146" s="91" t="str">
        <f t="shared" ca="1" si="40"/>
        <v/>
      </c>
      <c r="M146" s="52"/>
      <c r="N146" s="106"/>
      <c r="O146" s="13"/>
      <c r="P146" s="7"/>
      <c r="Q146" s="177"/>
      <c r="R146" s="22"/>
      <c r="S146" s="7"/>
      <c r="T146" s="23"/>
      <c r="U146" s="209"/>
      <c r="V146" s="45"/>
      <c r="W146" s="46"/>
      <c r="X146" s="15"/>
      <c r="Y146" s="23"/>
      <c r="Z146" s="23"/>
      <c r="AA146" s="45"/>
      <c r="AB146" s="35" t="str">
        <f t="shared" si="42"/>
        <v/>
      </c>
      <c r="AC146" s="48"/>
      <c r="AD146" s="117"/>
      <c r="AE146" s="37"/>
      <c r="AF146" s="23"/>
      <c r="AG146" s="23"/>
      <c r="AH146" s="5"/>
      <c r="AI146" s="22"/>
      <c r="AJ146" s="22"/>
      <c r="AK146" s="113"/>
      <c r="AL146" s="37"/>
      <c r="AM146" s="37"/>
      <c r="AN146" s="37"/>
      <c r="AO146" s="37"/>
      <c r="AP146" s="37"/>
      <c r="AQ146" s="114"/>
      <c r="AR146" s="115"/>
      <c r="AS146" s="199"/>
      <c r="AT146" s="7"/>
      <c r="AU146" s="15"/>
      <c r="AV146" s="181"/>
      <c r="AW146" s="116" t="str">
        <f>IF(ISBLANK(AU146),"",DATEDIF(AU146,AV146,"d")/365)</f>
        <v/>
      </c>
      <c r="AX146" s="52"/>
      <c r="AY146" s="37"/>
      <c r="AZ146" s="47"/>
      <c r="BA146" s="39"/>
    </row>
  </sheetData>
  <mergeCells count="13">
    <mergeCell ref="AY4:BA4"/>
    <mergeCell ref="AI4:AJ4"/>
    <mergeCell ref="AK4:AK5"/>
    <mergeCell ref="AL4:AQ4"/>
    <mergeCell ref="X4:AB4"/>
    <mergeCell ref="AE4:AH4"/>
    <mergeCell ref="AX4:AX5"/>
    <mergeCell ref="AR4:AW4"/>
    <mergeCell ref="M4:W4"/>
    <mergeCell ref="I4:L4"/>
    <mergeCell ref="E4:F4"/>
    <mergeCell ref="G4:H4"/>
    <mergeCell ref="AC4:AD4"/>
  </mergeCells>
  <phoneticPr fontId="1" type="noConversion"/>
  <dataValidations count="7">
    <dataValidation type="list" allowBlank="1" showInputMessage="1" showErrorMessage="1" sqref="P138:Q138 P139:P146 P6:P137">
      <formula1>제안펀드의_주목적투자분야와_관련성</formula1>
    </dataValidation>
    <dataValidation type="list" allowBlank="1" showInputMessage="1" showErrorMessage="1" error="목록에서 선택" sqref="AT6:AT146">
      <formula1>참여인력구분</formula1>
    </dataValidation>
    <dataValidation type="list" allowBlank="1" showInputMessage="1" showErrorMessage="1" sqref="N6:N146">
      <formula1>투자기업_법인유형</formula1>
    </dataValidation>
    <dataValidation type="list" allowBlank="1" showInputMessage="1" showErrorMessage="1" sqref="S6:S146">
      <formula1>투자유형</formula1>
    </dataValidation>
    <dataValidation type="list" allowBlank="1" showInputMessage="1" showErrorMessage="1" sqref="V6:V146">
      <formula1>회수구분</formula1>
    </dataValidation>
    <dataValidation type="list" allowBlank="1" showInputMessage="1" showErrorMessage="1" sqref="AA6:AA146">
      <formula1>회수유형</formula1>
    </dataValidation>
    <dataValidation type="list" allowBlank="1" showInputMessage="1" showErrorMessage="1" sqref="AK6:AK146">
      <formula1>투자계정구분</formula1>
    </dataValidation>
  </dataValidations>
  <pageMargins left="0.7" right="0.7" top="0.75" bottom="0.75" header="0.3" footer="0.3"/>
  <pageSetup paperSize="9" orientation="portrait" horizontalDpi="300" verticalDpi="300" r:id="rId1"/>
  <extLst>
    <ext xmlns:x14="http://schemas.microsoft.com/office/spreadsheetml/2009/9/main" uri="{CCE6A557-97BC-4b89-ADB6-D9C93CAAB3DF}">
      <x14:dataValidations xmlns:xm="http://schemas.microsoft.com/office/excel/2006/main" count="3">
        <x14:dataValidation type="list" allowBlank="1" showInputMessage="1" showErrorMessage="1">
          <x14:formula1>
            <xm:f>'열제목별 목록값'!$C$63:$C$64</xm:f>
          </x14:formula1>
          <xm:sqref>AL6:AP146 AC6:AC146 AE6:AE146</xm:sqref>
        </x14:dataValidation>
        <x14:dataValidation type="list" allowBlank="1" showInputMessage="1" showErrorMessage="1">
          <x14:formula1>
            <xm:f>'열제목별 목록값'!$C$24:$C$39</xm:f>
          </x14:formula1>
          <xm:sqref>AS147:AS1048576</xm:sqref>
        </x14:dataValidation>
        <x14:dataValidation type="list" allowBlank="1" showInputMessage="1" showErrorMessage="1">
          <x14:formula1>
            <xm:f>'열제목별 목록값'!$C$11:$C$14</xm:f>
          </x14:formula1>
          <xm:sqref>AS6:AS146</xm:sqref>
        </x14:dataValidation>
      </x14:dataValidations>
    </ext>
  </extLst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6"/>
  </sheetPr>
  <dimension ref="E1:K27"/>
  <sheetViews>
    <sheetView topLeftCell="E4" zoomScaleNormal="100" workbookViewId="0">
      <selection activeCell="M15" sqref="K14:M15"/>
    </sheetView>
  </sheetViews>
  <sheetFormatPr defaultRowHeight="16.5"/>
  <cols>
    <col min="1" max="4" width="0" hidden="1" customWidth="1"/>
    <col min="5" max="5" width="10.625" customWidth="1"/>
    <col min="6" max="6" width="13.625" customWidth="1"/>
    <col min="7" max="7" width="12.625" customWidth="1"/>
    <col min="8" max="8" width="28.75" customWidth="1"/>
    <col min="9" max="9" width="30.625" customWidth="1"/>
    <col min="10" max="10" width="15.625" customWidth="1"/>
    <col min="11" max="11" width="20.625" customWidth="1"/>
  </cols>
  <sheetData>
    <row r="1" spans="5:11" hidden="1"/>
    <row r="2" spans="5:11" hidden="1"/>
    <row r="3" spans="5:11" hidden="1"/>
    <row r="4" spans="5:11">
      <c r="E4" s="449" t="s">
        <v>174</v>
      </c>
      <c r="F4" s="449"/>
      <c r="G4" s="449" t="s">
        <v>120</v>
      </c>
      <c r="H4" s="449"/>
      <c r="I4" s="449"/>
      <c r="J4" s="449"/>
      <c r="K4" s="449"/>
    </row>
    <row r="5" spans="5:11" ht="27">
      <c r="E5" s="20" t="s">
        <v>21</v>
      </c>
      <c r="F5" s="49" t="s">
        <v>110</v>
      </c>
      <c r="G5" s="20" t="s">
        <v>121</v>
      </c>
      <c r="H5" s="20" t="s">
        <v>122</v>
      </c>
      <c r="I5" s="20" t="s">
        <v>123</v>
      </c>
      <c r="J5" s="20" t="s">
        <v>124</v>
      </c>
      <c r="K5" s="20" t="s">
        <v>125</v>
      </c>
    </row>
    <row r="6" spans="5:11" hidden="1">
      <c r="E6" s="21"/>
      <c r="F6" s="53"/>
      <c r="G6" s="21"/>
      <c r="H6" s="21"/>
      <c r="I6" s="21"/>
      <c r="J6" s="21"/>
      <c r="K6" s="21"/>
    </row>
    <row r="7" spans="5:11" hidden="1">
      <c r="E7" s="21"/>
      <c r="F7" s="53"/>
      <c r="G7" s="21"/>
      <c r="H7" s="21"/>
      <c r="I7" s="21"/>
      <c r="J7" s="21"/>
      <c r="K7" s="21"/>
    </row>
    <row r="8" spans="5:11" hidden="1">
      <c r="E8" s="21"/>
      <c r="F8" s="53"/>
      <c r="G8" s="21"/>
      <c r="H8" s="21"/>
      <c r="I8" s="21"/>
      <c r="J8" s="21"/>
      <c r="K8" s="21"/>
    </row>
    <row r="9" spans="5:11" hidden="1">
      <c r="E9" s="33"/>
      <c r="F9" s="54"/>
      <c r="G9" s="33"/>
      <c r="H9" s="33"/>
      <c r="I9" s="33"/>
      <c r="J9" s="33"/>
      <c r="K9" s="33"/>
    </row>
    <row r="10" spans="5:11" hidden="1">
      <c r="E10" s="33"/>
      <c r="F10" s="54"/>
      <c r="G10" s="33"/>
      <c r="H10" s="33"/>
      <c r="I10" s="33"/>
      <c r="J10" s="33"/>
      <c r="K10" s="33"/>
    </row>
    <row r="11" spans="5:11">
      <c r="E11" s="55"/>
      <c r="F11" s="51" t="str">
        <f t="shared" ref="F11:F27" si="0">IF(ISBLANK($E11),"",VLOOKUP($E11,대표이사_참여인력_개요,2,FALSE))</f>
        <v/>
      </c>
      <c r="G11" s="22"/>
      <c r="H11" s="37"/>
      <c r="I11" s="37"/>
      <c r="J11" s="37"/>
      <c r="K11" s="37"/>
    </row>
    <row r="12" spans="5:11">
      <c r="E12" s="55"/>
      <c r="F12" s="51" t="str">
        <f t="shared" si="0"/>
        <v/>
      </c>
      <c r="G12" s="22"/>
      <c r="H12" s="37"/>
      <c r="I12" s="37"/>
      <c r="J12" s="37"/>
      <c r="K12" s="37"/>
    </row>
    <row r="13" spans="5:11">
      <c r="E13" s="55"/>
      <c r="F13" s="51" t="str">
        <f t="shared" si="0"/>
        <v/>
      </c>
      <c r="G13" s="22"/>
      <c r="H13" s="37"/>
      <c r="I13" s="37"/>
      <c r="J13" s="37"/>
      <c r="K13" s="37"/>
    </row>
    <row r="14" spans="5:11">
      <c r="E14" s="55"/>
      <c r="F14" s="51" t="str">
        <f t="shared" si="0"/>
        <v/>
      </c>
      <c r="G14" s="22"/>
      <c r="H14" s="37"/>
      <c r="I14" s="37"/>
      <c r="J14" s="37"/>
      <c r="K14" s="37"/>
    </row>
    <row r="15" spans="5:11">
      <c r="E15" s="55"/>
      <c r="F15" s="51" t="str">
        <f t="shared" si="0"/>
        <v/>
      </c>
      <c r="G15" s="22"/>
      <c r="H15" s="37"/>
      <c r="I15" s="37"/>
      <c r="J15" s="37"/>
      <c r="K15" s="37"/>
    </row>
    <row r="16" spans="5:11">
      <c r="E16" s="55"/>
      <c r="F16" s="51" t="str">
        <f t="shared" si="0"/>
        <v/>
      </c>
      <c r="G16" s="22"/>
      <c r="H16" s="37"/>
      <c r="I16" s="37"/>
      <c r="J16" s="37"/>
      <c r="K16" s="37"/>
    </row>
    <row r="17" spans="5:11">
      <c r="E17" s="55"/>
      <c r="F17" s="51" t="str">
        <f t="shared" si="0"/>
        <v/>
      </c>
      <c r="G17" s="22"/>
      <c r="H17" s="37"/>
      <c r="I17" s="37"/>
      <c r="J17" s="37"/>
      <c r="K17" s="37"/>
    </row>
    <row r="18" spans="5:11">
      <c r="E18" s="55"/>
      <c r="F18" s="51" t="str">
        <f t="shared" si="0"/>
        <v/>
      </c>
      <c r="G18" s="22"/>
      <c r="H18" s="37"/>
      <c r="I18" s="37"/>
      <c r="J18" s="37"/>
      <c r="K18" s="37"/>
    </row>
    <row r="19" spans="5:11">
      <c r="E19" s="55"/>
      <c r="F19" s="51" t="str">
        <f t="shared" si="0"/>
        <v/>
      </c>
      <c r="G19" s="22"/>
      <c r="H19" s="37"/>
      <c r="I19" s="37"/>
      <c r="J19" s="37"/>
      <c r="K19" s="37"/>
    </row>
    <row r="20" spans="5:11">
      <c r="E20" s="55"/>
      <c r="F20" s="51" t="str">
        <f t="shared" si="0"/>
        <v/>
      </c>
      <c r="G20" s="22"/>
      <c r="H20" s="37"/>
      <c r="I20" s="37"/>
      <c r="J20" s="37"/>
      <c r="K20" s="37"/>
    </row>
    <row r="21" spans="5:11">
      <c r="E21" s="55"/>
      <c r="F21" s="51" t="str">
        <f t="shared" si="0"/>
        <v/>
      </c>
      <c r="G21" s="22"/>
      <c r="H21" s="37"/>
      <c r="I21" s="37"/>
      <c r="J21" s="37"/>
      <c r="K21" s="37"/>
    </row>
    <row r="22" spans="5:11">
      <c r="E22" s="55"/>
      <c r="F22" s="51" t="str">
        <f t="shared" si="0"/>
        <v/>
      </c>
      <c r="G22" s="22"/>
      <c r="H22" s="37"/>
      <c r="I22" s="37"/>
      <c r="J22" s="37"/>
      <c r="K22" s="37"/>
    </row>
    <row r="23" spans="5:11">
      <c r="E23" s="55"/>
      <c r="F23" s="51" t="str">
        <f t="shared" si="0"/>
        <v/>
      </c>
      <c r="G23" s="22"/>
      <c r="H23" s="37"/>
      <c r="I23" s="37"/>
      <c r="J23" s="37"/>
      <c r="K23" s="37"/>
    </row>
    <row r="24" spans="5:11">
      <c r="E24" s="55"/>
      <c r="F24" s="51" t="str">
        <f t="shared" si="0"/>
        <v/>
      </c>
      <c r="G24" s="22"/>
      <c r="H24" s="37"/>
      <c r="I24" s="37"/>
      <c r="J24" s="37"/>
      <c r="K24" s="37"/>
    </row>
    <row r="25" spans="5:11">
      <c r="E25" s="55"/>
      <c r="F25" s="51" t="str">
        <f t="shared" si="0"/>
        <v/>
      </c>
      <c r="G25" s="22"/>
      <c r="H25" s="37"/>
      <c r="I25" s="37"/>
      <c r="J25" s="37"/>
      <c r="K25" s="37"/>
    </row>
    <row r="26" spans="5:11">
      <c r="E26" s="55"/>
      <c r="F26" s="51" t="str">
        <f t="shared" si="0"/>
        <v/>
      </c>
      <c r="G26" s="22"/>
      <c r="H26" s="37"/>
      <c r="I26" s="37"/>
      <c r="J26" s="37"/>
      <c r="K26" s="37"/>
    </row>
    <row r="27" spans="5:11">
      <c r="E27" s="55"/>
      <c r="F27" s="51" t="str">
        <f t="shared" si="0"/>
        <v/>
      </c>
      <c r="G27" s="22"/>
      <c r="H27" s="37"/>
      <c r="I27" s="37"/>
      <c r="J27" s="37"/>
      <c r="K27" s="37"/>
    </row>
  </sheetData>
  <mergeCells count="2">
    <mergeCell ref="E4:F4"/>
    <mergeCell ref="G4:K4"/>
  </mergeCells>
  <phoneticPr fontId="1" type="noConversion"/>
  <dataValidations count="1">
    <dataValidation type="date" allowBlank="1" showInputMessage="1" showErrorMessage="1" error="연월일을 입력" sqref="G4:G27">
      <formula1>1</formula1>
      <formula2>2958465</formula2>
    </dataValidation>
  </dataValidations>
  <pageMargins left="0.7" right="0.7" top="0.75" bottom="0.75" header="0.3" footer="0.3"/>
</worksheet>
</file>

<file path=xl/worksheets/sheet1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>
    <tabColor theme="6"/>
  </sheetPr>
  <dimension ref="E1:Y41"/>
  <sheetViews>
    <sheetView topLeftCell="F4" zoomScale="85" zoomScaleNormal="85" workbookViewId="0">
      <selection activeCell="X39" sqref="X39"/>
    </sheetView>
  </sheetViews>
  <sheetFormatPr defaultRowHeight="16.5"/>
  <cols>
    <col min="1" max="4" width="0" hidden="1" customWidth="1"/>
    <col min="5" max="5" width="10.625" customWidth="1"/>
    <col min="6" max="6" width="12.625" customWidth="1"/>
    <col min="7" max="7" width="15.625" customWidth="1"/>
    <col min="8" max="8" width="28.75" customWidth="1"/>
    <col min="9" max="9" width="7.25" hidden="1" customWidth="1"/>
    <col min="10" max="11" width="9.75" bestFit="1" customWidth="1"/>
    <col min="12" max="12" width="7.75" customWidth="1"/>
    <col min="13" max="13" width="16.625" customWidth="1"/>
    <col min="14" max="14" width="10.625" customWidth="1"/>
    <col min="15" max="15" width="28.75" customWidth="1"/>
    <col min="16" max="17" width="13.75" customWidth="1"/>
    <col min="18" max="18" width="7.5" customWidth="1"/>
    <col min="19" max="19" width="11" customWidth="1"/>
    <col min="20" max="20" width="12.25" customWidth="1"/>
    <col min="21" max="21" width="9" customWidth="1"/>
    <col min="22" max="22" width="29.125" customWidth="1"/>
    <col min="23" max="24" width="9.75" bestFit="1" customWidth="1"/>
  </cols>
  <sheetData>
    <row r="1" spans="5:25" hidden="1"/>
    <row r="2" spans="5:25" ht="15.75" hidden="1" customHeight="1"/>
    <row r="3" spans="5:25" ht="14.25" hidden="1" customHeight="1"/>
    <row r="4" spans="5:25" ht="16.5" customHeight="1">
      <c r="E4" s="426" t="s">
        <v>211</v>
      </c>
      <c r="F4" s="428"/>
      <c r="G4" s="449" t="s">
        <v>220</v>
      </c>
      <c r="H4" s="466"/>
      <c r="I4" s="466"/>
      <c r="J4" s="449" t="s">
        <v>221</v>
      </c>
      <c r="K4" s="449"/>
      <c r="L4" s="449"/>
      <c r="M4" s="449" t="s">
        <v>222</v>
      </c>
      <c r="N4" s="466"/>
      <c r="O4" s="466"/>
      <c r="P4" s="426" t="s">
        <v>223</v>
      </c>
      <c r="Q4" s="427"/>
      <c r="R4" s="428"/>
      <c r="S4" s="426" t="s">
        <v>224</v>
      </c>
      <c r="T4" s="464"/>
      <c r="U4" s="464"/>
      <c r="V4" s="465"/>
      <c r="W4" s="449" t="s">
        <v>225</v>
      </c>
      <c r="X4" s="449"/>
      <c r="Y4" s="449"/>
    </row>
    <row r="5" spans="5:25" ht="40.5">
      <c r="E5" s="94" t="s">
        <v>212</v>
      </c>
      <c r="F5" s="49" t="s">
        <v>213</v>
      </c>
      <c r="G5" s="211" t="s">
        <v>214</v>
      </c>
      <c r="H5" s="94" t="s">
        <v>215</v>
      </c>
      <c r="I5" s="94" t="s">
        <v>216</v>
      </c>
      <c r="J5" s="94" t="s">
        <v>217</v>
      </c>
      <c r="K5" s="94" t="s">
        <v>218</v>
      </c>
      <c r="L5" s="93" t="s">
        <v>219</v>
      </c>
      <c r="M5" s="94" t="s">
        <v>226</v>
      </c>
      <c r="N5" s="93" t="s">
        <v>227</v>
      </c>
      <c r="O5" s="210" t="s">
        <v>228</v>
      </c>
      <c r="P5" s="194" t="s">
        <v>217</v>
      </c>
      <c r="Q5" s="194" t="s">
        <v>218</v>
      </c>
      <c r="R5" s="93" t="s">
        <v>219</v>
      </c>
      <c r="S5" s="192" t="s">
        <v>229</v>
      </c>
      <c r="T5" s="204" t="s">
        <v>232</v>
      </c>
      <c r="U5" s="205" t="s">
        <v>230</v>
      </c>
      <c r="V5" s="206" t="s">
        <v>231</v>
      </c>
      <c r="W5" s="194" t="s">
        <v>217</v>
      </c>
      <c r="X5" s="194" t="s">
        <v>218</v>
      </c>
      <c r="Y5" s="94" t="s">
        <v>219</v>
      </c>
    </row>
    <row r="6" spans="5:25" hidden="1">
      <c r="E6" s="43"/>
      <c r="F6" s="53"/>
      <c r="G6" s="21"/>
      <c r="H6" s="21"/>
      <c r="I6" s="21"/>
      <c r="J6" s="21"/>
      <c r="K6" s="21"/>
      <c r="L6" s="21"/>
      <c r="M6" s="21"/>
      <c r="N6" s="21"/>
      <c r="O6" s="21"/>
      <c r="P6" s="21"/>
      <c r="Q6" s="21"/>
      <c r="R6" s="21"/>
      <c r="S6" s="21"/>
      <c r="T6" s="61"/>
      <c r="U6" s="74"/>
      <c r="V6" s="73"/>
      <c r="W6" s="33"/>
      <c r="X6" s="33"/>
      <c r="Y6" s="33"/>
    </row>
    <row r="7" spans="5:25" hidden="1">
      <c r="E7" s="43"/>
      <c r="F7" s="53"/>
      <c r="G7" s="21"/>
      <c r="H7" s="21"/>
      <c r="I7" s="21"/>
      <c r="J7" s="21"/>
      <c r="K7" s="21"/>
      <c r="L7" s="21"/>
      <c r="M7" s="21"/>
      <c r="N7" s="21"/>
      <c r="O7" s="21"/>
      <c r="P7" s="21"/>
      <c r="Q7" s="21"/>
      <c r="R7" s="21"/>
      <c r="S7" s="21"/>
      <c r="T7" s="61"/>
      <c r="U7" s="74"/>
      <c r="V7" s="73"/>
      <c r="W7" s="33"/>
      <c r="X7" s="33"/>
      <c r="Y7" s="33"/>
    </row>
    <row r="8" spans="5:25" hidden="1">
      <c r="E8" s="43"/>
      <c r="F8" s="53"/>
      <c r="G8" s="21"/>
      <c r="H8" s="21"/>
      <c r="I8" s="21"/>
      <c r="J8" s="21"/>
      <c r="K8" s="21"/>
      <c r="L8" s="21"/>
      <c r="M8" s="21"/>
      <c r="N8" s="21"/>
      <c r="O8" s="21"/>
      <c r="P8" s="21"/>
      <c r="Q8" s="21"/>
      <c r="R8" s="21"/>
      <c r="S8" s="21"/>
      <c r="T8" s="61"/>
      <c r="U8" s="74"/>
      <c r="V8" s="73"/>
      <c r="W8" s="33"/>
      <c r="X8" s="33"/>
      <c r="Y8" s="33"/>
    </row>
    <row r="9" spans="5:25" hidden="1">
      <c r="E9" s="43"/>
      <c r="F9" s="53"/>
      <c r="G9" s="21"/>
      <c r="H9" s="21"/>
      <c r="I9" s="21"/>
      <c r="J9" s="21"/>
      <c r="K9" s="21"/>
      <c r="L9" s="21"/>
      <c r="M9" s="21"/>
      <c r="N9" s="21"/>
      <c r="O9" s="21"/>
      <c r="P9" s="21"/>
      <c r="Q9" s="21"/>
      <c r="R9" s="21"/>
      <c r="S9" s="21"/>
      <c r="T9" s="61"/>
      <c r="U9" s="74"/>
      <c r="V9" s="73"/>
      <c r="W9" s="33"/>
      <c r="X9" s="33"/>
      <c r="Y9" s="33"/>
    </row>
    <row r="10" spans="5:25" hidden="1">
      <c r="E10" s="43"/>
      <c r="F10" s="53"/>
      <c r="G10" s="21"/>
      <c r="H10" s="21"/>
      <c r="I10" s="21"/>
      <c r="J10" s="21"/>
      <c r="K10" s="21"/>
      <c r="L10" s="21"/>
      <c r="M10" s="21"/>
      <c r="N10" s="21"/>
      <c r="O10" s="21"/>
      <c r="P10" s="21"/>
      <c r="Q10" s="21"/>
      <c r="R10" s="21"/>
      <c r="S10" s="21"/>
      <c r="T10" s="61"/>
      <c r="U10" s="74"/>
      <c r="V10" s="73"/>
      <c r="W10" s="33"/>
      <c r="X10" s="33"/>
      <c r="Y10" s="33"/>
    </row>
    <row r="11" spans="5:25">
      <c r="E11" s="37"/>
      <c r="F11" s="51" t="str">
        <f t="shared" ref="F11:F41" si="0">IF(ISBLANK($E11),"",VLOOKUP($E11,대표이사_참여인력_개요,2,FALSE))</f>
        <v/>
      </c>
      <c r="G11" s="45"/>
      <c r="H11" s="47"/>
      <c r="I11" s="82"/>
      <c r="J11" s="22"/>
      <c r="K11" s="22"/>
      <c r="L11" s="91" t="str">
        <f t="shared" ref="L11:L41" si="1">IF(ISBLANK(J11),"",DATEDIF(J11,K11,"d")/365)</f>
        <v/>
      </c>
      <c r="M11" s="37"/>
      <c r="N11" s="37"/>
      <c r="O11" s="39"/>
      <c r="P11" s="22"/>
      <c r="Q11" s="22"/>
      <c r="R11" s="78" t="str">
        <f t="shared" ref="R11:R41" si="2">IF(ISBLANK(P11),"",DATEDIF(P11,Q11,"d")/365)</f>
        <v/>
      </c>
      <c r="S11" s="62"/>
      <c r="T11" s="62"/>
      <c r="U11" s="79"/>
      <c r="V11" s="73"/>
      <c r="W11" s="77"/>
      <c r="X11" s="77"/>
      <c r="Y11" s="92" t="str">
        <f t="shared" ref="Y11:Y41" si="3">IF(ISBLANK(W11),"",DATEDIF(W11,X11,"d")/365)</f>
        <v/>
      </c>
    </row>
    <row r="12" spans="5:25">
      <c r="E12" s="37"/>
      <c r="F12" s="51" t="str">
        <f t="shared" si="0"/>
        <v/>
      </c>
      <c r="G12" s="45"/>
      <c r="H12" s="47"/>
      <c r="I12" s="82"/>
      <c r="J12" s="22"/>
      <c r="K12" s="22"/>
      <c r="L12" s="91" t="str">
        <f t="shared" si="1"/>
        <v/>
      </c>
      <c r="M12" s="37"/>
      <c r="N12" s="37"/>
      <c r="O12" s="39"/>
      <c r="P12" s="22"/>
      <c r="Q12" s="22"/>
      <c r="R12" s="78" t="str">
        <f t="shared" si="2"/>
        <v/>
      </c>
      <c r="S12" s="62"/>
      <c r="T12" s="62"/>
      <c r="U12" s="79"/>
      <c r="V12" s="73"/>
      <c r="W12" s="77"/>
      <c r="X12" s="77"/>
      <c r="Y12" s="92" t="str">
        <f t="shared" si="3"/>
        <v/>
      </c>
    </row>
    <row r="13" spans="5:25">
      <c r="E13" s="37"/>
      <c r="F13" s="51" t="str">
        <f t="shared" si="0"/>
        <v/>
      </c>
      <c r="G13" s="45"/>
      <c r="H13" s="47"/>
      <c r="I13" s="82"/>
      <c r="J13" s="22"/>
      <c r="K13" s="22"/>
      <c r="L13" s="91" t="str">
        <f t="shared" si="1"/>
        <v/>
      </c>
      <c r="M13" s="37"/>
      <c r="N13" s="37"/>
      <c r="O13" s="39"/>
      <c r="P13" s="22"/>
      <c r="Q13" s="22"/>
      <c r="R13" s="78" t="str">
        <f t="shared" si="2"/>
        <v/>
      </c>
      <c r="S13" s="62"/>
      <c r="T13" s="62"/>
      <c r="U13" s="79"/>
      <c r="V13" s="73"/>
      <c r="W13" s="77"/>
      <c r="X13" s="77"/>
      <c r="Y13" s="92" t="str">
        <f t="shared" si="3"/>
        <v/>
      </c>
    </row>
    <row r="14" spans="5:25">
      <c r="E14" s="37"/>
      <c r="F14" s="51" t="str">
        <f t="shared" si="0"/>
        <v/>
      </c>
      <c r="G14" s="45"/>
      <c r="H14" s="47"/>
      <c r="I14" s="82"/>
      <c r="J14" s="22"/>
      <c r="K14" s="22"/>
      <c r="L14" s="91" t="str">
        <f t="shared" si="1"/>
        <v/>
      </c>
      <c r="M14" s="37"/>
      <c r="N14" s="37"/>
      <c r="O14" s="39"/>
      <c r="P14" s="22"/>
      <c r="Q14" s="22"/>
      <c r="R14" s="78" t="str">
        <f t="shared" si="2"/>
        <v/>
      </c>
      <c r="S14" s="62"/>
      <c r="T14" s="62"/>
      <c r="U14" s="79"/>
      <c r="V14" s="73"/>
      <c r="W14" s="77"/>
      <c r="X14" s="77"/>
      <c r="Y14" s="92" t="str">
        <f t="shared" si="3"/>
        <v/>
      </c>
    </row>
    <row r="15" spans="5:25">
      <c r="E15" s="37"/>
      <c r="F15" s="51" t="str">
        <f t="shared" si="0"/>
        <v/>
      </c>
      <c r="G15" s="45"/>
      <c r="H15" s="47"/>
      <c r="I15" s="82"/>
      <c r="J15" s="22"/>
      <c r="K15" s="22"/>
      <c r="L15" s="91" t="str">
        <f t="shared" si="1"/>
        <v/>
      </c>
      <c r="M15" s="37"/>
      <c r="N15" s="37"/>
      <c r="O15" s="39"/>
      <c r="P15" s="22"/>
      <c r="Q15" s="22"/>
      <c r="R15" s="78" t="str">
        <f t="shared" si="2"/>
        <v/>
      </c>
      <c r="S15" s="62"/>
      <c r="T15" s="62"/>
      <c r="U15" s="79"/>
      <c r="V15" s="73"/>
      <c r="W15" s="77"/>
      <c r="X15" s="77"/>
      <c r="Y15" s="92" t="str">
        <f t="shared" si="3"/>
        <v/>
      </c>
    </row>
    <row r="16" spans="5:25">
      <c r="E16" s="37"/>
      <c r="F16" s="51" t="str">
        <f t="shared" si="0"/>
        <v/>
      </c>
      <c r="G16" s="45"/>
      <c r="H16" s="47"/>
      <c r="I16" s="82"/>
      <c r="J16" s="22"/>
      <c r="K16" s="22"/>
      <c r="L16" s="91" t="str">
        <f t="shared" si="1"/>
        <v/>
      </c>
      <c r="M16" s="37"/>
      <c r="N16" s="37"/>
      <c r="O16" s="39"/>
      <c r="P16" s="22"/>
      <c r="Q16" s="22"/>
      <c r="R16" s="78" t="str">
        <f t="shared" si="2"/>
        <v/>
      </c>
      <c r="S16" s="62"/>
      <c r="T16" s="62"/>
      <c r="U16" s="79"/>
      <c r="V16" s="73"/>
      <c r="W16" s="77"/>
      <c r="X16" s="77"/>
      <c r="Y16" s="92" t="str">
        <f t="shared" si="3"/>
        <v/>
      </c>
    </row>
    <row r="17" spans="5:25">
      <c r="E17" s="37"/>
      <c r="F17" s="51" t="str">
        <f t="shared" si="0"/>
        <v/>
      </c>
      <c r="G17" s="45"/>
      <c r="H17" s="47"/>
      <c r="I17" s="82"/>
      <c r="J17" s="22"/>
      <c r="K17" s="22"/>
      <c r="L17" s="91" t="str">
        <f t="shared" si="1"/>
        <v/>
      </c>
      <c r="M17" s="37"/>
      <c r="N17" s="37"/>
      <c r="O17" s="39"/>
      <c r="P17" s="22"/>
      <c r="Q17" s="22"/>
      <c r="R17" s="78" t="str">
        <f t="shared" si="2"/>
        <v/>
      </c>
      <c r="S17" s="62"/>
      <c r="T17" s="62"/>
      <c r="U17" s="79"/>
      <c r="V17" s="73"/>
      <c r="W17" s="77"/>
      <c r="X17" s="77"/>
      <c r="Y17" s="92" t="str">
        <f t="shared" si="3"/>
        <v/>
      </c>
    </row>
    <row r="18" spans="5:25">
      <c r="E18" s="37"/>
      <c r="F18" s="51" t="str">
        <f t="shared" si="0"/>
        <v/>
      </c>
      <c r="G18" s="45"/>
      <c r="H18" s="47"/>
      <c r="I18" s="82"/>
      <c r="J18" s="22"/>
      <c r="K18" s="22"/>
      <c r="L18" s="91" t="str">
        <f t="shared" ref="L18:L31" si="4">IF(ISBLANK(J18),"",DATEDIF(J18,K18,"d")/365)</f>
        <v/>
      </c>
      <c r="M18" s="37"/>
      <c r="N18" s="37"/>
      <c r="O18" s="39"/>
      <c r="P18" s="22"/>
      <c r="Q18" s="22"/>
      <c r="R18" s="78" t="str">
        <f t="shared" ref="R18:R31" si="5">IF(ISBLANK(P18),"",DATEDIF(P18,Q18,"d")/365)</f>
        <v/>
      </c>
      <c r="S18" s="62"/>
      <c r="T18" s="62"/>
      <c r="U18" s="79"/>
      <c r="V18" s="73"/>
      <c r="W18" s="77"/>
      <c r="X18" s="77"/>
      <c r="Y18" s="92" t="str">
        <f t="shared" ref="Y18:Y31" si="6">IF(ISBLANK(W18),"",DATEDIF(W18,X18,"d")/365)</f>
        <v/>
      </c>
    </row>
    <row r="19" spans="5:25">
      <c r="E19" s="37"/>
      <c r="F19" s="51" t="str">
        <f t="shared" si="0"/>
        <v/>
      </c>
      <c r="G19" s="45"/>
      <c r="H19" s="47"/>
      <c r="I19" s="82"/>
      <c r="J19" s="22"/>
      <c r="K19" s="22"/>
      <c r="L19" s="91" t="str">
        <f t="shared" si="4"/>
        <v/>
      </c>
      <c r="M19" s="37"/>
      <c r="N19" s="37"/>
      <c r="O19" s="39"/>
      <c r="P19" s="22"/>
      <c r="Q19" s="22"/>
      <c r="R19" s="78" t="str">
        <f t="shared" si="5"/>
        <v/>
      </c>
      <c r="S19" s="62"/>
      <c r="T19" s="62"/>
      <c r="U19" s="79"/>
      <c r="V19" s="73"/>
      <c r="W19" s="77"/>
      <c r="X19" s="77"/>
      <c r="Y19" s="92" t="str">
        <f t="shared" si="6"/>
        <v/>
      </c>
    </row>
    <row r="20" spans="5:25">
      <c r="E20" s="37"/>
      <c r="F20" s="51" t="str">
        <f t="shared" si="0"/>
        <v/>
      </c>
      <c r="G20" s="178"/>
      <c r="H20" s="47"/>
      <c r="I20" s="82"/>
      <c r="J20" s="22"/>
      <c r="K20" s="22"/>
      <c r="L20" s="91" t="str">
        <f t="shared" si="4"/>
        <v/>
      </c>
      <c r="M20" s="37"/>
      <c r="N20" s="37"/>
      <c r="O20" s="39"/>
      <c r="P20" s="22"/>
      <c r="Q20" s="22"/>
      <c r="R20" s="78" t="str">
        <f t="shared" si="5"/>
        <v/>
      </c>
      <c r="S20" s="62"/>
      <c r="T20" s="212"/>
      <c r="U20" s="213"/>
      <c r="V20" s="203"/>
      <c r="W20" s="77"/>
      <c r="X20" s="77"/>
      <c r="Y20" s="92" t="str">
        <f t="shared" si="6"/>
        <v/>
      </c>
    </row>
    <row r="21" spans="5:25">
      <c r="E21" s="37"/>
      <c r="F21" s="51" t="str">
        <f t="shared" si="0"/>
        <v/>
      </c>
      <c r="G21" s="45"/>
      <c r="H21" s="47"/>
      <c r="I21" s="82"/>
      <c r="J21" s="22"/>
      <c r="K21" s="22"/>
      <c r="L21" s="91" t="str">
        <f t="shared" si="4"/>
        <v/>
      </c>
      <c r="M21" s="37"/>
      <c r="N21" s="37"/>
      <c r="O21" s="39"/>
      <c r="P21" s="22"/>
      <c r="Q21" s="22"/>
      <c r="R21" s="78" t="str">
        <f t="shared" si="5"/>
        <v/>
      </c>
      <c r="S21" s="62"/>
      <c r="T21" s="62"/>
      <c r="U21" s="79"/>
      <c r="V21" s="73"/>
      <c r="W21" s="77"/>
      <c r="X21" s="77"/>
      <c r="Y21" s="92" t="str">
        <f t="shared" si="6"/>
        <v/>
      </c>
    </row>
    <row r="22" spans="5:25">
      <c r="E22" s="37"/>
      <c r="F22" s="51" t="str">
        <f t="shared" si="0"/>
        <v/>
      </c>
      <c r="G22" s="45"/>
      <c r="H22" s="47"/>
      <c r="I22" s="82"/>
      <c r="J22" s="22"/>
      <c r="K22" s="22"/>
      <c r="L22" s="91" t="str">
        <f t="shared" si="4"/>
        <v/>
      </c>
      <c r="M22" s="37"/>
      <c r="N22" s="37"/>
      <c r="O22" s="39"/>
      <c r="P22" s="22"/>
      <c r="Q22" s="22"/>
      <c r="R22" s="78" t="str">
        <f t="shared" si="5"/>
        <v/>
      </c>
      <c r="S22" s="62"/>
      <c r="T22" s="62"/>
      <c r="U22" s="79"/>
      <c r="V22" s="73"/>
      <c r="W22" s="77"/>
      <c r="X22" s="77"/>
      <c r="Y22" s="92" t="str">
        <f t="shared" si="6"/>
        <v/>
      </c>
    </row>
    <row r="23" spans="5:25">
      <c r="E23" s="37"/>
      <c r="F23" s="51" t="str">
        <f t="shared" si="0"/>
        <v/>
      </c>
      <c r="G23" s="45"/>
      <c r="H23" s="47"/>
      <c r="I23" s="82"/>
      <c r="J23" s="22"/>
      <c r="K23" s="22"/>
      <c r="L23" s="91" t="str">
        <f t="shared" si="4"/>
        <v/>
      </c>
      <c r="M23" s="37"/>
      <c r="N23" s="37"/>
      <c r="O23" s="39"/>
      <c r="P23" s="22"/>
      <c r="Q23" s="22"/>
      <c r="R23" s="78" t="str">
        <f t="shared" si="5"/>
        <v/>
      </c>
      <c r="S23" s="62"/>
      <c r="T23" s="62"/>
      <c r="U23" s="79"/>
      <c r="V23" s="73"/>
      <c r="W23" s="77"/>
      <c r="X23" s="77"/>
      <c r="Y23" s="92" t="str">
        <f t="shared" si="6"/>
        <v/>
      </c>
    </row>
    <row r="24" spans="5:25">
      <c r="E24" s="37"/>
      <c r="F24" s="51" t="str">
        <f t="shared" si="0"/>
        <v/>
      </c>
      <c r="G24" s="45"/>
      <c r="H24" s="47"/>
      <c r="I24" s="82"/>
      <c r="J24" s="22"/>
      <c r="K24" s="22"/>
      <c r="L24" s="91" t="str">
        <f t="shared" si="4"/>
        <v/>
      </c>
      <c r="M24" s="37"/>
      <c r="N24" s="37"/>
      <c r="O24" s="39"/>
      <c r="P24" s="22"/>
      <c r="Q24" s="22"/>
      <c r="R24" s="78" t="str">
        <f t="shared" si="5"/>
        <v/>
      </c>
      <c r="S24" s="62"/>
      <c r="T24" s="62"/>
      <c r="U24" s="79"/>
      <c r="V24" s="203"/>
      <c r="W24" s="77"/>
      <c r="X24" s="77"/>
      <c r="Y24" s="92" t="str">
        <f t="shared" si="6"/>
        <v/>
      </c>
    </row>
    <row r="25" spans="5:25">
      <c r="E25" s="37"/>
      <c r="F25" s="51" t="str">
        <f t="shared" si="0"/>
        <v/>
      </c>
      <c r="G25" s="45"/>
      <c r="H25" s="47"/>
      <c r="I25" s="82"/>
      <c r="J25" s="22"/>
      <c r="K25" s="22"/>
      <c r="L25" s="91" t="str">
        <f t="shared" si="4"/>
        <v/>
      </c>
      <c r="M25" s="37"/>
      <c r="N25" s="37"/>
      <c r="O25" s="39"/>
      <c r="P25" s="22"/>
      <c r="Q25" s="22"/>
      <c r="R25" s="78" t="str">
        <f t="shared" si="5"/>
        <v/>
      </c>
      <c r="S25" s="62"/>
      <c r="T25" s="62"/>
      <c r="U25" s="79"/>
      <c r="V25" s="73"/>
      <c r="W25" s="22"/>
      <c r="X25" s="22"/>
      <c r="Y25" s="92" t="str">
        <f t="shared" si="6"/>
        <v/>
      </c>
    </row>
    <row r="26" spans="5:25">
      <c r="E26" s="37"/>
      <c r="F26" s="51" t="str">
        <f t="shared" si="0"/>
        <v/>
      </c>
      <c r="G26" s="45"/>
      <c r="H26" s="47"/>
      <c r="I26" s="82"/>
      <c r="J26" s="22"/>
      <c r="K26" s="22"/>
      <c r="L26" s="91" t="str">
        <f t="shared" si="4"/>
        <v/>
      </c>
      <c r="M26" s="37"/>
      <c r="N26" s="37"/>
      <c r="O26" s="39"/>
      <c r="P26" s="22"/>
      <c r="Q26" s="22"/>
      <c r="R26" s="78" t="str">
        <f t="shared" si="5"/>
        <v/>
      </c>
      <c r="S26" s="62"/>
      <c r="T26" s="62"/>
      <c r="U26" s="79"/>
      <c r="V26" s="73"/>
      <c r="W26" s="22"/>
      <c r="X26" s="22"/>
      <c r="Y26" s="92" t="str">
        <f t="shared" si="6"/>
        <v/>
      </c>
    </row>
    <row r="27" spans="5:25">
      <c r="E27" s="37"/>
      <c r="F27" s="51" t="str">
        <f t="shared" si="0"/>
        <v/>
      </c>
      <c r="G27" s="45"/>
      <c r="H27" s="47"/>
      <c r="I27" s="82"/>
      <c r="J27" s="22"/>
      <c r="K27" s="22"/>
      <c r="L27" s="91" t="str">
        <f t="shared" si="4"/>
        <v/>
      </c>
      <c r="M27" s="37"/>
      <c r="N27" s="37"/>
      <c r="O27" s="39"/>
      <c r="P27" s="22"/>
      <c r="Q27" s="22"/>
      <c r="R27" s="78" t="str">
        <f t="shared" si="5"/>
        <v/>
      </c>
      <c r="S27" s="62"/>
      <c r="T27" s="62"/>
      <c r="U27" s="79"/>
      <c r="V27" s="73"/>
      <c r="W27" s="22"/>
      <c r="X27" s="22"/>
      <c r="Y27" s="92" t="str">
        <f t="shared" si="6"/>
        <v/>
      </c>
    </row>
    <row r="28" spans="5:25">
      <c r="E28" s="37"/>
      <c r="F28" s="51" t="str">
        <f t="shared" si="0"/>
        <v/>
      </c>
      <c r="G28" s="45"/>
      <c r="H28" s="47"/>
      <c r="I28" s="82"/>
      <c r="J28" s="22"/>
      <c r="K28" s="22"/>
      <c r="L28" s="91" t="str">
        <f t="shared" ref="L28:L29" si="7">IF(ISBLANK(J28),"",DATEDIF(J28,K28,"d")/365)</f>
        <v/>
      </c>
      <c r="M28" s="37"/>
      <c r="N28" s="37"/>
      <c r="O28" s="39"/>
      <c r="P28" s="22"/>
      <c r="Q28" s="22"/>
      <c r="R28" s="78" t="str">
        <f t="shared" ref="R28:R29" si="8">IF(ISBLANK(P28),"",DATEDIF(P28,Q28,"d")/365)</f>
        <v/>
      </c>
      <c r="S28" s="62"/>
      <c r="T28" s="62"/>
      <c r="U28" s="79"/>
      <c r="V28" s="73"/>
      <c r="W28" s="22"/>
      <c r="X28" s="22"/>
      <c r="Y28" s="92" t="str">
        <f t="shared" ref="Y28:Y29" si="9">IF(ISBLANK(W28),"",DATEDIF(W28,X28,"d")/365)</f>
        <v/>
      </c>
    </row>
    <row r="29" spans="5:25">
      <c r="E29" s="37"/>
      <c r="F29" s="51" t="str">
        <f t="shared" si="0"/>
        <v/>
      </c>
      <c r="G29" s="45"/>
      <c r="H29" s="47"/>
      <c r="I29" s="82"/>
      <c r="J29" s="22"/>
      <c r="K29" s="22"/>
      <c r="L29" s="91" t="str">
        <f t="shared" si="7"/>
        <v/>
      </c>
      <c r="M29" s="37"/>
      <c r="N29" s="37"/>
      <c r="O29" s="39"/>
      <c r="P29" s="22"/>
      <c r="Q29" s="22"/>
      <c r="R29" s="78" t="str">
        <f t="shared" si="8"/>
        <v/>
      </c>
      <c r="S29" s="62"/>
      <c r="T29" s="62"/>
      <c r="U29" s="79"/>
      <c r="V29" s="73"/>
      <c r="W29" s="22"/>
      <c r="X29" s="22"/>
      <c r="Y29" s="92" t="str">
        <f t="shared" si="9"/>
        <v/>
      </c>
    </row>
    <row r="30" spans="5:25">
      <c r="E30" s="37"/>
      <c r="F30" s="51" t="str">
        <f t="shared" si="0"/>
        <v/>
      </c>
      <c r="G30" s="45"/>
      <c r="H30" s="47"/>
      <c r="I30" s="82"/>
      <c r="J30" s="22"/>
      <c r="K30" s="22"/>
      <c r="L30" s="91" t="str">
        <f t="shared" si="4"/>
        <v/>
      </c>
      <c r="M30" s="37"/>
      <c r="N30" s="37"/>
      <c r="O30" s="39"/>
      <c r="P30" s="22"/>
      <c r="Q30" s="22"/>
      <c r="R30" s="78" t="str">
        <f t="shared" si="5"/>
        <v/>
      </c>
      <c r="S30" s="62"/>
      <c r="T30" s="62"/>
      <c r="U30" s="79"/>
      <c r="V30" s="73"/>
      <c r="W30" s="22"/>
      <c r="X30" s="22"/>
      <c r="Y30" s="92" t="str">
        <f t="shared" si="6"/>
        <v/>
      </c>
    </row>
    <row r="31" spans="5:25">
      <c r="E31" s="37"/>
      <c r="F31" s="51" t="str">
        <f t="shared" si="0"/>
        <v/>
      </c>
      <c r="G31" s="45"/>
      <c r="H31" s="47"/>
      <c r="I31" s="82"/>
      <c r="J31" s="22"/>
      <c r="K31" s="22"/>
      <c r="L31" s="91" t="str">
        <f t="shared" si="4"/>
        <v/>
      </c>
      <c r="M31" s="37"/>
      <c r="N31" s="37"/>
      <c r="O31" s="39"/>
      <c r="P31" s="22"/>
      <c r="Q31" s="22"/>
      <c r="R31" s="78" t="str">
        <f t="shared" si="5"/>
        <v/>
      </c>
      <c r="S31" s="62"/>
      <c r="T31" s="62"/>
      <c r="U31" s="79"/>
      <c r="V31" s="73"/>
      <c r="W31" s="22"/>
      <c r="X31" s="22"/>
      <c r="Y31" s="92" t="str">
        <f t="shared" si="6"/>
        <v/>
      </c>
    </row>
    <row r="32" spans="5:25">
      <c r="E32" s="37"/>
      <c r="F32" s="51" t="str">
        <f t="shared" si="0"/>
        <v/>
      </c>
      <c r="G32" s="45"/>
      <c r="H32" s="47"/>
      <c r="I32" s="82"/>
      <c r="J32" s="22"/>
      <c r="K32" s="22"/>
      <c r="L32" s="91" t="str">
        <f t="shared" si="1"/>
        <v/>
      </c>
      <c r="M32" s="37"/>
      <c r="N32" s="37"/>
      <c r="O32" s="39"/>
      <c r="P32" s="22"/>
      <c r="Q32" s="22"/>
      <c r="R32" s="78" t="str">
        <f t="shared" si="2"/>
        <v/>
      </c>
      <c r="S32" s="62"/>
      <c r="T32" s="62"/>
      <c r="U32" s="79"/>
      <c r="V32" s="73"/>
      <c r="W32" s="22"/>
      <c r="X32" s="22"/>
      <c r="Y32" s="92" t="str">
        <f t="shared" si="3"/>
        <v/>
      </c>
    </row>
    <row r="33" spans="5:25">
      <c r="E33" s="37"/>
      <c r="F33" s="51" t="str">
        <f t="shared" si="0"/>
        <v/>
      </c>
      <c r="G33" s="45"/>
      <c r="H33" s="47"/>
      <c r="I33" s="82"/>
      <c r="J33" s="22"/>
      <c r="K33" s="22"/>
      <c r="L33" s="91" t="str">
        <f t="shared" si="1"/>
        <v/>
      </c>
      <c r="M33" s="37"/>
      <c r="N33" s="37"/>
      <c r="O33" s="39"/>
      <c r="P33" s="22"/>
      <c r="Q33" s="22"/>
      <c r="R33" s="78" t="str">
        <f t="shared" si="2"/>
        <v/>
      </c>
      <c r="S33" s="62"/>
      <c r="T33" s="62"/>
      <c r="U33" s="79"/>
      <c r="V33" s="73"/>
      <c r="W33" s="22"/>
      <c r="X33" s="22"/>
      <c r="Y33" s="92" t="str">
        <f t="shared" si="3"/>
        <v/>
      </c>
    </row>
    <row r="34" spans="5:25">
      <c r="E34" s="37"/>
      <c r="F34" s="51" t="str">
        <f t="shared" si="0"/>
        <v/>
      </c>
      <c r="G34" s="45"/>
      <c r="H34" s="47"/>
      <c r="I34" s="82"/>
      <c r="J34" s="22"/>
      <c r="K34" s="22"/>
      <c r="L34" s="91" t="str">
        <f t="shared" si="1"/>
        <v/>
      </c>
      <c r="M34" s="57"/>
      <c r="N34" s="57"/>
      <c r="O34" s="180"/>
      <c r="P34" s="22"/>
      <c r="Q34" s="22"/>
      <c r="R34" s="78" t="str">
        <f t="shared" si="2"/>
        <v/>
      </c>
      <c r="S34" s="62"/>
      <c r="T34" s="62"/>
      <c r="U34" s="79"/>
      <c r="V34" s="73"/>
      <c r="W34" s="22"/>
      <c r="X34" s="22"/>
      <c r="Y34" s="92" t="str">
        <f t="shared" si="3"/>
        <v/>
      </c>
    </row>
    <row r="35" spans="5:25">
      <c r="E35" s="37"/>
      <c r="F35" s="51" t="str">
        <f t="shared" si="0"/>
        <v/>
      </c>
      <c r="G35" s="45"/>
      <c r="H35" s="47"/>
      <c r="I35" s="82"/>
      <c r="J35" s="22"/>
      <c r="K35" s="22"/>
      <c r="L35" s="91" t="str">
        <f t="shared" si="1"/>
        <v/>
      </c>
      <c r="M35" s="37"/>
      <c r="N35" s="37"/>
      <c r="O35" s="39"/>
      <c r="P35" s="22"/>
      <c r="Q35" s="22"/>
      <c r="R35" s="78" t="str">
        <f t="shared" si="2"/>
        <v/>
      </c>
      <c r="S35" s="62"/>
      <c r="T35" s="62"/>
      <c r="U35" s="79"/>
      <c r="V35" s="73"/>
      <c r="W35" s="22"/>
      <c r="X35" s="22"/>
      <c r="Y35" s="92" t="str">
        <f t="shared" si="3"/>
        <v/>
      </c>
    </row>
    <row r="36" spans="5:25">
      <c r="E36" s="37"/>
      <c r="F36" s="51" t="str">
        <f t="shared" si="0"/>
        <v/>
      </c>
      <c r="G36" s="45"/>
      <c r="H36" s="47"/>
      <c r="I36" s="82"/>
      <c r="J36" s="22"/>
      <c r="K36" s="22"/>
      <c r="L36" s="91" t="str">
        <f t="shared" ref="L36:L37" si="10">IF(ISBLANK(J36),"",DATEDIF(J36,K36,"d")/365)</f>
        <v/>
      </c>
      <c r="M36" s="37"/>
      <c r="N36" s="37"/>
      <c r="O36" s="39"/>
      <c r="P36" s="22"/>
      <c r="Q36" s="22"/>
      <c r="R36" s="78" t="str">
        <f t="shared" ref="R36:R37" si="11">IF(ISBLANK(P36),"",DATEDIF(P36,Q36,"d")/365)</f>
        <v/>
      </c>
      <c r="S36" s="62"/>
      <c r="T36" s="62"/>
      <c r="U36" s="79"/>
      <c r="V36" s="73"/>
      <c r="W36" s="22"/>
      <c r="X36" s="22"/>
      <c r="Y36" s="92" t="str">
        <f t="shared" ref="Y36:Y37" si="12">IF(ISBLANK(W36),"",DATEDIF(W36,X36,"d")/365)</f>
        <v/>
      </c>
    </row>
    <row r="37" spans="5:25">
      <c r="E37" s="37"/>
      <c r="F37" s="51" t="str">
        <f t="shared" si="0"/>
        <v/>
      </c>
      <c r="G37" s="45"/>
      <c r="H37" s="47"/>
      <c r="I37" s="82"/>
      <c r="J37" s="22"/>
      <c r="K37" s="22"/>
      <c r="L37" s="91" t="str">
        <f t="shared" si="10"/>
        <v/>
      </c>
      <c r="M37" s="37"/>
      <c r="N37" s="57"/>
      <c r="O37" s="39"/>
      <c r="P37" s="22"/>
      <c r="Q37" s="22"/>
      <c r="R37" s="78" t="str">
        <f t="shared" si="11"/>
        <v/>
      </c>
      <c r="S37" s="62"/>
      <c r="T37" s="62"/>
      <c r="U37" s="79"/>
      <c r="V37" s="73"/>
      <c r="W37" s="22"/>
      <c r="X37" s="22"/>
      <c r="Y37" s="92" t="str">
        <f t="shared" si="12"/>
        <v/>
      </c>
    </row>
    <row r="38" spans="5:25">
      <c r="E38" s="37"/>
      <c r="F38" s="51" t="str">
        <f t="shared" si="0"/>
        <v/>
      </c>
      <c r="G38" s="45"/>
      <c r="H38" s="47"/>
      <c r="I38" s="82"/>
      <c r="J38" s="22"/>
      <c r="K38" s="22"/>
      <c r="L38" s="91" t="str">
        <f t="shared" si="1"/>
        <v/>
      </c>
      <c r="M38" s="37"/>
      <c r="N38" s="57"/>
      <c r="O38" s="39"/>
      <c r="P38" s="22"/>
      <c r="Q38" s="22"/>
      <c r="R38" s="78" t="str">
        <f t="shared" si="2"/>
        <v/>
      </c>
      <c r="S38" s="62"/>
      <c r="T38" s="62"/>
      <c r="U38" s="79"/>
      <c r="V38" s="73"/>
      <c r="W38" s="22"/>
      <c r="X38" s="22"/>
      <c r="Y38" s="92" t="str">
        <f t="shared" si="3"/>
        <v/>
      </c>
    </row>
    <row r="39" spans="5:25">
      <c r="E39" s="37"/>
      <c r="F39" s="51" t="str">
        <f t="shared" si="0"/>
        <v/>
      </c>
      <c r="G39" s="45"/>
      <c r="H39" s="47"/>
      <c r="I39" s="82"/>
      <c r="J39" s="22"/>
      <c r="K39" s="22"/>
      <c r="L39" s="91" t="str">
        <f t="shared" si="1"/>
        <v/>
      </c>
      <c r="M39" s="37"/>
      <c r="N39" s="57"/>
      <c r="O39" s="39"/>
      <c r="P39" s="22"/>
      <c r="Q39" s="22"/>
      <c r="R39" s="78" t="str">
        <f t="shared" si="2"/>
        <v/>
      </c>
      <c r="S39" s="62"/>
      <c r="T39" s="62"/>
      <c r="U39" s="79"/>
      <c r="V39" s="73"/>
      <c r="W39" s="22"/>
      <c r="X39" s="22"/>
      <c r="Y39" s="92" t="str">
        <f t="shared" si="3"/>
        <v/>
      </c>
    </row>
    <row r="40" spans="5:25">
      <c r="E40" s="37"/>
      <c r="F40" s="51" t="str">
        <f t="shared" si="0"/>
        <v/>
      </c>
      <c r="G40" s="45"/>
      <c r="H40" s="47"/>
      <c r="I40" s="82"/>
      <c r="J40" s="22"/>
      <c r="K40" s="22"/>
      <c r="L40" s="91" t="str">
        <f t="shared" si="1"/>
        <v/>
      </c>
      <c r="M40" s="37"/>
      <c r="N40" s="37"/>
      <c r="O40" s="39"/>
      <c r="P40" s="22"/>
      <c r="Q40" s="22"/>
      <c r="R40" s="78" t="str">
        <f t="shared" si="2"/>
        <v/>
      </c>
      <c r="S40" s="62"/>
      <c r="T40" s="62"/>
      <c r="U40" s="79"/>
      <c r="V40" s="73"/>
      <c r="W40" s="22"/>
      <c r="X40" s="22"/>
      <c r="Y40" s="92" t="str">
        <f t="shared" si="3"/>
        <v/>
      </c>
    </row>
    <row r="41" spans="5:25">
      <c r="E41" s="37"/>
      <c r="F41" s="51" t="str">
        <f t="shared" si="0"/>
        <v/>
      </c>
      <c r="G41" s="45"/>
      <c r="H41" s="47"/>
      <c r="I41" s="82"/>
      <c r="J41" s="22"/>
      <c r="K41" s="22"/>
      <c r="L41" s="91" t="str">
        <f t="shared" si="1"/>
        <v/>
      </c>
      <c r="M41" s="37"/>
      <c r="N41" s="37"/>
      <c r="O41" s="39"/>
      <c r="P41" s="22"/>
      <c r="Q41" s="22"/>
      <c r="R41" s="78" t="str">
        <f t="shared" si="2"/>
        <v/>
      </c>
      <c r="S41" s="62"/>
      <c r="T41" s="62"/>
      <c r="U41" s="79"/>
      <c r="V41" s="73"/>
      <c r="W41" s="22"/>
      <c r="X41" s="22"/>
      <c r="Y41" s="92" t="str">
        <f t="shared" si="3"/>
        <v/>
      </c>
    </row>
  </sheetData>
  <mergeCells count="7">
    <mergeCell ref="E4:F4"/>
    <mergeCell ref="P4:R4"/>
    <mergeCell ref="S4:V4"/>
    <mergeCell ref="W4:Y4"/>
    <mergeCell ref="G4:I4"/>
    <mergeCell ref="J4:L4"/>
    <mergeCell ref="M4:O4"/>
  </mergeCells>
  <phoneticPr fontId="1" type="noConversion"/>
  <dataValidations count="2">
    <dataValidation type="list" allowBlank="1" showInputMessage="1" showErrorMessage="1" sqref="G11:G41">
      <formula1>재직회사_유형</formula1>
    </dataValidation>
    <dataValidation type="list" allowBlank="1" showInputMessage="1" showErrorMessage="1" sqref="T11:T41">
      <formula1>주요업무수행내역</formula1>
    </dataValidation>
  </dataValidations>
  <pageMargins left="0.7" right="0.7" top="0.75" bottom="0.75" header="0.3" footer="0.3"/>
  <pageSetup paperSize="9" orientation="portrait" horizontalDpi="4294967295" verticalDpi="4294967295" r:id="rId1"/>
  <legacyDrawing r:id="rId2"/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>
          <x14:formula1>
            <xm:f>'열제목별 목록값'!$C$63:$C$64</xm:f>
          </x14:formula1>
          <xm:sqref>U11:U41 S11:S41</xm:sqref>
        </x14:dataValidation>
      </x14:dataValidations>
    </ext>
  </extLst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7"/>
  </sheetPr>
  <dimension ref="A1:D129"/>
  <sheetViews>
    <sheetView zoomScaleNormal="100" workbookViewId="0">
      <selection activeCell="N18" sqref="N18:N19"/>
    </sheetView>
  </sheetViews>
  <sheetFormatPr defaultRowHeight="16.5"/>
  <cols>
    <col min="1" max="1" width="35.625" customWidth="1"/>
    <col min="2" max="2" width="14.625" customWidth="1"/>
    <col min="3" max="4" width="20.625" customWidth="1"/>
  </cols>
  <sheetData>
    <row r="1" spans="1:4">
      <c r="A1" s="130" t="s">
        <v>361</v>
      </c>
      <c r="B1" s="130" t="s">
        <v>187</v>
      </c>
      <c r="C1" s="130" t="s">
        <v>404</v>
      </c>
      <c r="D1" s="130" t="s">
        <v>188</v>
      </c>
    </row>
    <row r="2" spans="1:4">
      <c r="A2" s="56"/>
      <c r="B2" s="57"/>
      <c r="C2" s="58"/>
      <c r="D2" s="59"/>
    </row>
    <row r="3" spans="1:4">
      <c r="A3" s="56"/>
      <c r="B3" s="57"/>
      <c r="C3" s="58"/>
      <c r="D3" s="59"/>
    </row>
    <row r="4" spans="1:4">
      <c r="A4" s="56"/>
      <c r="B4" s="57"/>
      <c r="C4" s="58"/>
      <c r="D4" s="59"/>
    </row>
    <row r="5" spans="1:4">
      <c r="A5" s="56"/>
      <c r="B5" s="60"/>
      <c r="C5" s="58"/>
      <c r="D5" s="59"/>
    </row>
    <row r="6" spans="1:4">
      <c r="A6" s="56"/>
      <c r="B6" s="60"/>
      <c r="C6" s="58"/>
      <c r="D6" s="59"/>
    </row>
    <row r="7" spans="1:4">
      <c r="A7" s="56"/>
      <c r="B7" s="60"/>
      <c r="C7" s="58"/>
      <c r="D7" s="59"/>
    </row>
    <row r="8" spans="1:4">
      <c r="A8" s="56"/>
      <c r="B8" s="60"/>
      <c r="C8" s="58"/>
      <c r="D8" s="59"/>
    </row>
    <row r="9" spans="1:4">
      <c r="A9" s="56"/>
      <c r="B9" s="60"/>
      <c r="C9" s="58"/>
      <c r="D9" s="59"/>
    </row>
    <row r="10" spans="1:4">
      <c r="A10" s="56"/>
      <c r="B10" s="60"/>
      <c r="C10" s="58"/>
      <c r="D10" s="59"/>
    </row>
    <row r="11" spans="1:4">
      <c r="A11" s="170"/>
      <c r="B11" s="57"/>
      <c r="C11" s="24"/>
      <c r="D11" s="171"/>
    </row>
    <row r="12" spans="1:4">
      <c r="A12" s="56"/>
      <c r="B12" s="60"/>
      <c r="C12" s="58"/>
      <c r="D12" s="59"/>
    </row>
    <row r="13" spans="1:4">
      <c r="A13" s="56"/>
      <c r="B13" s="60"/>
      <c r="C13" s="58"/>
      <c r="D13" s="59"/>
    </row>
    <row r="14" spans="1:4">
      <c r="A14" s="56"/>
      <c r="B14" s="60"/>
      <c r="C14" s="58"/>
      <c r="D14" s="59"/>
    </row>
    <row r="15" spans="1:4">
      <c r="A15" s="56"/>
      <c r="B15" s="60"/>
      <c r="C15" s="58"/>
      <c r="D15" s="59"/>
    </row>
    <row r="16" spans="1:4">
      <c r="A16" s="170"/>
      <c r="B16" s="57"/>
      <c r="C16" s="24"/>
      <c r="D16" s="171"/>
    </row>
    <row r="17" spans="1:4">
      <c r="A17" s="56"/>
      <c r="B17" s="60"/>
      <c r="C17" s="58"/>
      <c r="D17" s="59"/>
    </row>
    <row r="18" spans="1:4">
      <c r="A18" s="56"/>
      <c r="B18" s="60"/>
      <c r="C18" s="58"/>
      <c r="D18" s="59"/>
    </row>
    <row r="19" spans="1:4">
      <c r="A19" s="56"/>
      <c r="B19" s="60"/>
      <c r="C19" s="58"/>
      <c r="D19" s="59"/>
    </row>
    <row r="20" spans="1:4">
      <c r="A20" s="56"/>
      <c r="B20" s="57"/>
      <c r="C20" s="58"/>
      <c r="D20" s="59"/>
    </row>
    <row r="21" spans="1:4">
      <c r="A21" s="56"/>
      <c r="B21" s="57"/>
      <c r="C21" s="58"/>
      <c r="D21" s="59"/>
    </row>
    <row r="22" spans="1:4">
      <c r="A22" s="56"/>
      <c r="B22" s="57"/>
      <c r="C22" s="58"/>
      <c r="D22" s="59"/>
    </row>
    <row r="23" spans="1:4">
      <c r="A23" s="56"/>
      <c r="B23" s="60"/>
      <c r="C23" s="58"/>
      <c r="D23" s="59"/>
    </row>
    <row r="24" spans="1:4">
      <c r="A24" s="56"/>
      <c r="B24" s="60"/>
      <c r="C24" s="58"/>
      <c r="D24" s="59"/>
    </row>
    <row r="25" spans="1:4">
      <c r="A25" s="56"/>
      <c r="B25" s="60"/>
      <c r="C25" s="58"/>
      <c r="D25" s="59"/>
    </row>
    <row r="26" spans="1:4">
      <c r="A26" s="56"/>
      <c r="B26" s="60"/>
      <c r="C26" s="58"/>
      <c r="D26" s="59"/>
    </row>
    <row r="27" spans="1:4">
      <c r="A27" s="56"/>
      <c r="B27" s="60"/>
      <c r="C27" s="58"/>
      <c r="D27" s="59"/>
    </row>
    <row r="28" spans="1:4">
      <c r="A28" s="56"/>
      <c r="B28" s="60"/>
      <c r="C28" s="58"/>
      <c r="D28" s="59"/>
    </row>
    <row r="29" spans="1:4">
      <c r="A29" s="56"/>
      <c r="B29" s="60"/>
      <c r="C29" s="58"/>
      <c r="D29" s="59"/>
    </row>
    <row r="30" spans="1:4">
      <c r="A30" s="56"/>
      <c r="B30" s="60"/>
      <c r="C30" s="58"/>
      <c r="D30" s="59"/>
    </row>
    <row r="31" spans="1:4">
      <c r="A31" s="56"/>
      <c r="B31" s="60"/>
      <c r="C31" s="58"/>
      <c r="D31" s="59"/>
    </row>
    <row r="32" spans="1:4">
      <c r="A32" s="56"/>
      <c r="B32" s="60"/>
      <c r="C32" s="58"/>
      <c r="D32" s="59"/>
    </row>
    <row r="33" spans="1:4">
      <c r="A33" s="56"/>
      <c r="B33" s="60"/>
      <c r="C33" s="58"/>
      <c r="D33" s="59"/>
    </row>
    <row r="34" spans="1:4">
      <c r="A34" s="56"/>
      <c r="B34" s="60"/>
      <c r="C34" s="58"/>
      <c r="D34" s="59"/>
    </row>
    <row r="35" spans="1:4">
      <c r="A35" s="56"/>
      <c r="B35" s="60"/>
      <c r="C35" s="58"/>
      <c r="D35" s="59"/>
    </row>
    <row r="36" spans="1:4">
      <c r="A36" s="56"/>
      <c r="B36" s="60"/>
      <c r="C36" s="58"/>
      <c r="D36" s="59"/>
    </row>
    <row r="37" spans="1:4">
      <c r="A37" s="56"/>
      <c r="B37" s="60"/>
      <c r="C37" s="58"/>
      <c r="D37" s="59"/>
    </row>
    <row r="38" spans="1:4">
      <c r="A38" s="56"/>
      <c r="B38" s="57"/>
      <c r="C38" s="58"/>
      <c r="D38" s="59"/>
    </row>
    <row r="39" spans="1:4">
      <c r="A39" s="56"/>
      <c r="B39" s="57"/>
      <c r="C39" s="58"/>
      <c r="D39" s="59"/>
    </row>
    <row r="40" spans="1:4">
      <c r="A40" s="56"/>
      <c r="B40" s="57"/>
      <c r="C40" s="58"/>
      <c r="D40" s="59"/>
    </row>
    <row r="41" spans="1:4">
      <c r="A41" s="56"/>
      <c r="B41" s="60"/>
      <c r="C41" s="58"/>
      <c r="D41" s="59"/>
    </row>
    <row r="42" spans="1:4">
      <c r="A42" s="56"/>
      <c r="B42" s="60"/>
      <c r="C42" s="58"/>
      <c r="D42" s="59"/>
    </row>
    <row r="43" spans="1:4">
      <c r="A43" s="56"/>
      <c r="B43" s="60"/>
      <c r="C43" s="58"/>
      <c r="D43" s="59"/>
    </row>
    <row r="44" spans="1:4">
      <c r="A44" s="56"/>
      <c r="B44" s="60"/>
      <c r="C44" s="58"/>
      <c r="D44" s="59"/>
    </row>
    <row r="45" spans="1:4">
      <c r="A45" s="56"/>
      <c r="B45" s="60"/>
      <c r="C45" s="58"/>
      <c r="D45" s="59"/>
    </row>
    <row r="46" spans="1:4">
      <c r="A46" s="56"/>
      <c r="B46" s="60"/>
      <c r="C46" s="58"/>
      <c r="D46" s="59"/>
    </row>
    <row r="47" spans="1:4">
      <c r="A47" s="170"/>
      <c r="B47" s="57"/>
      <c r="C47" s="24"/>
      <c r="D47" s="171"/>
    </row>
    <row r="48" spans="1:4">
      <c r="A48" s="56"/>
      <c r="B48" s="60"/>
      <c r="C48" s="58"/>
      <c r="D48" s="59"/>
    </row>
    <row r="49" spans="1:4">
      <c r="A49" s="56"/>
      <c r="B49" s="60"/>
      <c r="C49" s="58"/>
      <c r="D49" s="59"/>
    </row>
    <row r="50" spans="1:4">
      <c r="A50" s="56"/>
      <c r="B50" s="60"/>
      <c r="C50" s="58"/>
      <c r="D50" s="59"/>
    </row>
    <row r="51" spans="1:4">
      <c r="A51" s="56"/>
      <c r="B51" s="60"/>
      <c r="C51" s="58"/>
      <c r="D51" s="59"/>
    </row>
    <row r="52" spans="1:4">
      <c r="A52" s="56"/>
      <c r="B52" s="60"/>
      <c r="C52" s="58"/>
      <c r="D52" s="59"/>
    </row>
    <row r="53" spans="1:4">
      <c r="A53" s="56"/>
      <c r="B53" s="60"/>
      <c r="C53" s="58"/>
      <c r="D53" s="59"/>
    </row>
    <row r="54" spans="1:4">
      <c r="A54" s="56"/>
      <c r="B54" s="60"/>
      <c r="C54" s="58"/>
      <c r="D54" s="59"/>
    </row>
    <row r="55" spans="1:4">
      <c r="A55" s="56"/>
      <c r="B55" s="60"/>
      <c r="C55" s="58"/>
      <c r="D55" s="59"/>
    </row>
    <row r="56" spans="1:4">
      <c r="A56" s="56"/>
      <c r="B56" s="57"/>
      <c r="C56" s="58"/>
      <c r="D56" s="59"/>
    </row>
    <row r="57" spans="1:4">
      <c r="A57" s="56"/>
      <c r="B57" s="57"/>
      <c r="C57" s="58"/>
      <c r="D57" s="59"/>
    </row>
    <row r="58" spans="1:4">
      <c r="A58" s="56"/>
      <c r="B58" s="57"/>
      <c r="C58" s="58"/>
      <c r="D58" s="59"/>
    </row>
    <row r="59" spans="1:4">
      <c r="A59" s="56"/>
      <c r="B59" s="60"/>
      <c r="C59" s="58"/>
      <c r="D59" s="59"/>
    </row>
    <row r="60" spans="1:4">
      <c r="A60" s="56"/>
      <c r="B60" s="60"/>
      <c r="C60" s="58"/>
      <c r="D60" s="59"/>
    </row>
    <row r="61" spans="1:4">
      <c r="A61" s="56"/>
      <c r="B61" s="60"/>
      <c r="C61" s="58"/>
      <c r="D61" s="59"/>
    </row>
    <row r="62" spans="1:4">
      <c r="A62" s="56"/>
      <c r="B62" s="60"/>
      <c r="C62" s="58"/>
      <c r="D62" s="59"/>
    </row>
    <row r="63" spans="1:4">
      <c r="A63" s="56"/>
      <c r="B63" s="60"/>
      <c r="C63" s="58"/>
      <c r="D63" s="59"/>
    </row>
    <row r="64" spans="1:4">
      <c r="A64" s="56"/>
      <c r="B64" s="60"/>
      <c r="C64" s="58"/>
      <c r="D64" s="59"/>
    </row>
    <row r="65" spans="1:4">
      <c r="A65" s="56"/>
      <c r="B65" s="60"/>
      <c r="C65" s="58"/>
      <c r="D65" s="59"/>
    </row>
    <row r="66" spans="1:4">
      <c r="A66" s="56"/>
      <c r="B66" s="60"/>
      <c r="C66" s="58"/>
      <c r="D66" s="59"/>
    </row>
    <row r="67" spans="1:4">
      <c r="A67" s="170"/>
      <c r="B67" s="57"/>
      <c r="C67" s="24"/>
      <c r="D67" s="171"/>
    </row>
    <row r="68" spans="1:4">
      <c r="A68" s="56"/>
      <c r="B68" s="60"/>
      <c r="C68" s="58"/>
      <c r="D68" s="59"/>
    </row>
    <row r="69" spans="1:4">
      <c r="A69" s="56"/>
      <c r="B69" s="60"/>
      <c r="C69" s="58"/>
      <c r="D69" s="59"/>
    </row>
    <row r="70" spans="1:4">
      <c r="A70" s="56"/>
      <c r="B70" s="60"/>
      <c r="C70" s="58"/>
      <c r="D70" s="59"/>
    </row>
    <row r="71" spans="1:4">
      <c r="A71" s="56"/>
      <c r="B71" s="60"/>
      <c r="C71" s="58"/>
      <c r="D71" s="59"/>
    </row>
    <row r="72" spans="1:4">
      <c r="A72" s="56"/>
      <c r="B72" s="60"/>
      <c r="C72" s="58"/>
      <c r="D72" s="59"/>
    </row>
    <row r="73" spans="1:4">
      <c r="A73" s="56"/>
      <c r="B73" s="60"/>
      <c r="C73" s="58"/>
      <c r="D73" s="59"/>
    </row>
    <row r="74" spans="1:4">
      <c r="A74" s="56"/>
      <c r="B74" s="57"/>
      <c r="C74" s="58"/>
      <c r="D74" s="59"/>
    </row>
    <row r="75" spans="1:4">
      <c r="A75" s="56"/>
      <c r="B75" s="57"/>
      <c r="C75" s="58"/>
      <c r="D75" s="59"/>
    </row>
    <row r="76" spans="1:4">
      <c r="A76" s="56"/>
      <c r="B76" s="57"/>
      <c r="C76" s="58"/>
      <c r="D76" s="59"/>
    </row>
    <row r="77" spans="1:4">
      <c r="A77" s="56"/>
      <c r="B77" s="60"/>
      <c r="C77" s="58"/>
      <c r="D77" s="59"/>
    </row>
    <row r="78" spans="1:4">
      <c r="A78" s="56"/>
      <c r="B78" s="60"/>
      <c r="C78" s="58"/>
      <c r="D78" s="59"/>
    </row>
    <row r="79" spans="1:4">
      <c r="A79" s="56"/>
      <c r="B79" s="60"/>
      <c r="C79" s="58"/>
      <c r="D79" s="59"/>
    </row>
    <row r="80" spans="1:4">
      <c r="A80" s="56"/>
      <c r="B80" s="60"/>
      <c r="C80" s="58"/>
      <c r="D80" s="59"/>
    </row>
    <row r="81" spans="1:4">
      <c r="A81" s="56"/>
      <c r="B81" s="60"/>
      <c r="C81" s="58"/>
      <c r="D81" s="59"/>
    </row>
    <row r="82" spans="1:4">
      <c r="A82" s="56"/>
      <c r="B82" s="60"/>
      <c r="C82" s="58"/>
      <c r="D82" s="59"/>
    </row>
    <row r="83" spans="1:4">
      <c r="A83" s="56"/>
      <c r="B83" s="60"/>
      <c r="C83" s="58"/>
      <c r="D83" s="59"/>
    </row>
    <row r="84" spans="1:4">
      <c r="A84" s="56"/>
      <c r="B84" s="60"/>
      <c r="C84" s="58"/>
      <c r="D84" s="59"/>
    </row>
    <row r="85" spans="1:4">
      <c r="A85" s="56"/>
      <c r="B85" s="60"/>
      <c r="C85" s="58"/>
      <c r="D85" s="59"/>
    </row>
    <row r="86" spans="1:4">
      <c r="A86" s="56"/>
      <c r="B86" s="60"/>
      <c r="C86" s="58"/>
      <c r="D86" s="59"/>
    </row>
    <row r="87" spans="1:4">
      <c r="A87" s="56"/>
      <c r="B87" s="60"/>
      <c r="C87" s="58"/>
      <c r="D87" s="59"/>
    </row>
    <row r="88" spans="1:4">
      <c r="A88" s="56"/>
      <c r="B88" s="60"/>
      <c r="C88" s="58"/>
      <c r="D88" s="59"/>
    </row>
    <row r="89" spans="1:4">
      <c r="A89" s="56"/>
      <c r="B89" s="60"/>
      <c r="C89" s="58"/>
      <c r="D89" s="59"/>
    </row>
    <row r="90" spans="1:4">
      <c r="A90" s="170"/>
      <c r="B90" s="57"/>
      <c r="C90" s="24"/>
      <c r="D90" s="171"/>
    </row>
    <row r="91" spans="1:4">
      <c r="A91" s="56"/>
      <c r="B91" s="60"/>
      <c r="C91" s="58"/>
      <c r="D91" s="59"/>
    </row>
    <row r="92" spans="1:4">
      <c r="A92" s="56"/>
      <c r="B92" s="57"/>
      <c r="C92" s="58"/>
      <c r="D92" s="59"/>
    </row>
    <row r="93" spans="1:4">
      <c r="A93" s="56"/>
      <c r="B93" s="57"/>
      <c r="C93" s="58"/>
      <c r="D93" s="59"/>
    </row>
    <row r="94" spans="1:4">
      <c r="A94" s="170"/>
      <c r="B94" s="57"/>
      <c r="C94" s="24"/>
      <c r="D94" s="171"/>
    </row>
    <row r="95" spans="1:4">
      <c r="A95" s="170"/>
      <c r="B95" s="57"/>
      <c r="C95" s="24"/>
      <c r="D95" s="171"/>
    </row>
    <row r="96" spans="1:4">
      <c r="A96" s="170"/>
      <c r="B96" s="57"/>
      <c r="C96" s="24"/>
      <c r="D96" s="171"/>
    </row>
    <row r="97" spans="1:4">
      <c r="A97" s="170"/>
      <c r="B97" s="57"/>
      <c r="C97" s="24"/>
      <c r="D97" s="171"/>
    </row>
    <row r="98" spans="1:4">
      <c r="A98" s="170"/>
      <c r="B98" s="57"/>
      <c r="C98" s="24"/>
      <c r="D98" s="171"/>
    </row>
    <row r="99" spans="1:4">
      <c r="A99" s="170"/>
      <c r="B99" s="57"/>
      <c r="C99" s="24"/>
      <c r="D99" s="171"/>
    </row>
    <row r="100" spans="1:4">
      <c r="A100" s="170"/>
      <c r="B100" s="57"/>
      <c r="C100" s="24"/>
      <c r="D100" s="171"/>
    </row>
    <row r="101" spans="1:4">
      <c r="A101" s="170"/>
      <c r="B101" s="57"/>
      <c r="C101" s="24"/>
      <c r="D101" s="171"/>
    </row>
    <row r="102" spans="1:4">
      <c r="A102" s="170"/>
      <c r="B102" s="57"/>
      <c r="C102" s="24"/>
      <c r="D102" s="171"/>
    </row>
    <row r="103" spans="1:4">
      <c r="A103" s="170"/>
      <c r="B103" s="57"/>
      <c r="C103" s="24"/>
      <c r="D103" s="171"/>
    </row>
    <row r="104" spans="1:4">
      <c r="A104" s="170"/>
      <c r="B104" s="57"/>
      <c r="C104" s="24"/>
      <c r="D104" s="171"/>
    </row>
    <row r="105" spans="1:4">
      <c r="A105" s="170"/>
      <c r="B105" s="57"/>
      <c r="C105" s="24"/>
      <c r="D105" s="171"/>
    </row>
    <row r="106" spans="1:4">
      <c r="A106" s="170"/>
      <c r="B106" s="57"/>
      <c r="C106" s="24"/>
      <c r="D106" s="171"/>
    </row>
    <row r="107" spans="1:4">
      <c r="A107" s="170"/>
      <c r="B107" s="57"/>
      <c r="C107" s="24"/>
      <c r="D107" s="171"/>
    </row>
    <row r="108" spans="1:4">
      <c r="A108" s="170"/>
      <c r="B108" s="57"/>
      <c r="C108" s="24"/>
      <c r="D108" s="171"/>
    </row>
    <row r="109" spans="1:4">
      <c r="A109" s="170"/>
      <c r="B109" s="57"/>
      <c r="C109" s="24"/>
      <c r="D109" s="171"/>
    </row>
    <row r="110" spans="1:4">
      <c r="A110" s="170"/>
      <c r="B110" s="57"/>
      <c r="C110" s="24"/>
      <c r="D110" s="171"/>
    </row>
    <row r="111" spans="1:4">
      <c r="A111" s="170"/>
      <c r="B111" s="57"/>
      <c r="C111" s="24"/>
      <c r="D111" s="171"/>
    </row>
    <row r="112" spans="1:4">
      <c r="A112" s="170"/>
      <c r="B112" s="57"/>
      <c r="C112" s="24"/>
      <c r="D112" s="171"/>
    </row>
    <row r="113" spans="1:4">
      <c r="A113" s="170"/>
      <c r="B113" s="57"/>
      <c r="C113" s="24"/>
      <c r="D113" s="171"/>
    </row>
    <row r="114" spans="1:4">
      <c r="A114" s="170"/>
      <c r="B114" s="57"/>
      <c r="C114" s="24"/>
      <c r="D114" s="171"/>
    </row>
    <row r="115" spans="1:4">
      <c r="A115" s="170"/>
      <c r="B115" s="57"/>
      <c r="C115" s="24"/>
      <c r="D115" s="171"/>
    </row>
    <row r="116" spans="1:4">
      <c r="A116" s="170"/>
      <c r="B116" s="57"/>
      <c r="C116" s="24"/>
      <c r="D116" s="171"/>
    </row>
    <row r="117" spans="1:4">
      <c r="A117" s="170"/>
      <c r="B117" s="57"/>
      <c r="C117" s="24"/>
      <c r="D117" s="171"/>
    </row>
    <row r="118" spans="1:4">
      <c r="A118" s="170"/>
      <c r="B118" s="57"/>
      <c r="C118" s="24"/>
      <c r="D118" s="171"/>
    </row>
    <row r="119" spans="1:4">
      <c r="A119" s="170"/>
      <c r="B119" s="57"/>
      <c r="C119" s="24"/>
      <c r="D119" s="171"/>
    </row>
    <row r="120" spans="1:4">
      <c r="A120" s="170"/>
      <c r="B120" s="57"/>
      <c r="C120" s="24"/>
      <c r="D120" s="171"/>
    </row>
    <row r="121" spans="1:4">
      <c r="A121" s="170"/>
      <c r="B121" s="57"/>
      <c r="C121" s="24"/>
      <c r="D121" s="171"/>
    </row>
    <row r="122" spans="1:4">
      <c r="A122" s="170"/>
      <c r="B122" s="57"/>
      <c r="C122" s="24"/>
      <c r="D122" s="171"/>
    </row>
    <row r="123" spans="1:4">
      <c r="A123" s="170"/>
      <c r="B123" s="57"/>
      <c r="C123" s="24"/>
      <c r="D123" s="171"/>
    </row>
    <row r="124" spans="1:4">
      <c r="A124" s="170"/>
      <c r="B124" s="57"/>
      <c r="C124" s="24"/>
      <c r="D124" s="171"/>
    </row>
    <row r="125" spans="1:4">
      <c r="A125" s="170"/>
      <c r="B125" s="57"/>
      <c r="C125" s="24"/>
      <c r="D125" s="171"/>
    </row>
    <row r="126" spans="1:4">
      <c r="A126" s="170"/>
      <c r="B126" s="57"/>
      <c r="C126" s="24"/>
      <c r="D126" s="171"/>
    </row>
    <row r="127" spans="1:4">
      <c r="A127" s="170"/>
      <c r="B127" s="57"/>
      <c r="C127" s="24"/>
      <c r="D127" s="171"/>
    </row>
    <row r="128" spans="1:4">
      <c r="A128" s="170"/>
      <c r="B128" s="57"/>
      <c r="C128" s="24"/>
      <c r="D128" s="171"/>
    </row>
    <row r="129" spans="1:4">
      <c r="A129" s="170"/>
      <c r="B129" s="57"/>
      <c r="C129" s="24"/>
      <c r="D129" s="171"/>
    </row>
  </sheetData>
  <phoneticPr fontId="1" type="noConversion"/>
  <dataValidations count="1">
    <dataValidation type="list" allowBlank="1" showInputMessage="1" showErrorMessage="1" error="목록에서 선택" sqref="B2:B129">
      <formula1>펀드거래유형</formula1>
    </dataValidation>
  </dataValidations>
  <pageMargins left="0.7" right="0.7" top="0.75" bottom="0.75" header="0.3" footer="0.3"/>
  <pageSetup paperSize="9" orientation="portrait" horizontalDpi="4294967295" verticalDpi="4294967295" r:id="rId1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7"/>
  </sheetPr>
  <dimension ref="A1:E92"/>
  <sheetViews>
    <sheetView workbookViewId="0">
      <selection activeCell="O30" sqref="O30"/>
    </sheetView>
  </sheetViews>
  <sheetFormatPr defaultRowHeight="16.5"/>
  <cols>
    <col min="1" max="1" width="38.25" customWidth="1"/>
    <col min="2" max="2" width="21" customWidth="1"/>
    <col min="3" max="3" width="9.625" customWidth="1"/>
    <col min="4" max="4" width="11.25" style="184" customWidth="1"/>
    <col min="5" max="5" width="33.75" bestFit="1" customWidth="1"/>
  </cols>
  <sheetData>
    <row r="1" spans="1:5">
      <c r="A1" s="130" t="s">
        <v>111</v>
      </c>
      <c r="B1" s="130" t="s">
        <v>405</v>
      </c>
      <c r="C1" s="130" t="s">
        <v>189</v>
      </c>
      <c r="D1" s="183" t="s">
        <v>406</v>
      </c>
      <c r="E1" s="130" t="s">
        <v>178</v>
      </c>
    </row>
    <row r="2" spans="1:5">
      <c r="A2" s="83"/>
      <c r="B2" s="83"/>
      <c r="C2" s="84"/>
      <c r="D2" s="85"/>
      <c r="E2" s="83"/>
    </row>
    <row r="3" spans="1:5">
      <c r="A3" s="83"/>
      <c r="B3" s="83"/>
      <c r="C3" s="84"/>
      <c r="D3" s="85"/>
      <c r="E3" s="83"/>
    </row>
    <row r="4" spans="1:5">
      <c r="A4" s="83"/>
      <c r="B4" s="83"/>
      <c r="C4" s="84"/>
      <c r="D4" s="85"/>
      <c r="E4" s="83"/>
    </row>
    <row r="5" spans="1:5">
      <c r="A5" s="83"/>
      <c r="B5" s="83"/>
      <c r="C5" s="84"/>
      <c r="D5" s="85"/>
      <c r="E5" s="83"/>
    </row>
    <row r="6" spans="1:5">
      <c r="A6" s="83"/>
      <c r="C6" s="84"/>
      <c r="D6" s="85"/>
      <c r="E6" s="83"/>
    </row>
    <row r="7" spans="1:5">
      <c r="A7" s="83"/>
      <c r="B7" s="83"/>
      <c r="C7" s="84"/>
      <c r="D7" s="85"/>
      <c r="E7" s="83"/>
    </row>
    <row r="8" spans="1:5">
      <c r="A8" s="83"/>
      <c r="B8" s="83"/>
      <c r="C8" s="84"/>
      <c r="D8" s="85"/>
      <c r="E8" s="83"/>
    </row>
    <row r="9" spans="1:5">
      <c r="A9" s="83"/>
      <c r="B9" s="83"/>
      <c r="C9" s="84"/>
      <c r="D9" s="85"/>
      <c r="E9" s="83"/>
    </row>
    <row r="10" spans="1:5">
      <c r="A10" s="83"/>
      <c r="B10" s="83"/>
      <c r="C10" s="84"/>
      <c r="D10" s="85"/>
      <c r="E10" s="83"/>
    </row>
    <row r="11" spans="1:5">
      <c r="A11" s="83"/>
      <c r="B11" s="83"/>
      <c r="C11" s="84"/>
      <c r="D11" s="85"/>
      <c r="E11" s="83"/>
    </row>
    <row r="12" spans="1:5">
      <c r="A12" s="83"/>
      <c r="B12" s="83"/>
      <c r="C12" s="84"/>
      <c r="D12" s="85"/>
      <c r="E12" s="83"/>
    </row>
    <row r="13" spans="1:5">
      <c r="A13" s="83"/>
      <c r="B13" s="83"/>
      <c r="C13" s="84"/>
      <c r="D13" s="85"/>
      <c r="E13" s="83"/>
    </row>
    <row r="14" spans="1:5">
      <c r="A14" s="83"/>
      <c r="B14" s="83"/>
      <c r="C14" s="84"/>
      <c r="D14" s="85"/>
      <c r="E14" s="83"/>
    </row>
    <row r="15" spans="1:5">
      <c r="A15" s="83"/>
      <c r="B15" s="83"/>
      <c r="C15" s="84"/>
      <c r="D15" s="85"/>
      <c r="E15" s="83"/>
    </row>
    <row r="16" spans="1:5">
      <c r="A16" s="83"/>
      <c r="B16" s="83"/>
      <c r="C16" s="84"/>
      <c r="D16" s="85"/>
      <c r="E16" s="83"/>
    </row>
    <row r="17" spans="1:5">
      <c r="A17" s="83"/>
      <c r="B17" s="83"/>
      <c r="C17" s="84"/>
      <c r="D17" s="85"/>
      <c r="E17" s="83"/>
    </row>
    <row r="18" spans="1:5">
      <c r="A18" s="83"/>
      <c r="B18" s="83"/>
      <c r="C18" s="84"/>
      <c r="D18" s="85"/>
      <c r="E18" s="83"/>
    </row>
    <row r="19" spans="1:5">
      <c r="A19" s="83"/>
      <c r="B19" s="83"/>
      <c r="C19" s="84"/>
      <c r="D19" s="85"/>
      <c r="E19" s="83"/>
    </row>
    <row r="20" spans="1:5">
      <c r="A20" s="83"/>
      <c r="B20" s="83"/>
      <c r="C20" s="84"/>
      <c r="D20" s="85"/>
      <c r="E20" s="83"/>
    </row>
    <row r="21" spans="1:5">
      <c r="A21" s="83"/>
      <c r="B21" s="83"/>
      <c r="C21" s="84"/>
      <c r="D21" s="85"/>
      <c r="E21" s="83"/>
    </row>
    <row r="22" spans="1:5">
      <c r="A22" s="83"/>
      <c r="B22" s="83"/>
      <c r="C22" s="84"/>
      <c r="D22" s="85"/>
      <c r="E22" s="83"/>
    </row>
    <row r="23" spans="1:5">
      <c r="A23" s="83"/>
      <c r="B23" s="83"/>
      <c r="C23" s="84"/>
      <c r="D23" s="85"/>
      <c r="E23" s="83"/>
    </row>
    <row r="24" spans="1:5">
      <c r="A24" s="83"/>
      <c r="B24" s="83"/>
      <c r="C24" s="84"/>
      <c r="D24" s="85"/>
      <c r="E24" s="83"/>
    </row>
    <row r="25" spans="1:5">
      <c r="A25" s="83"/>
      <c r="B25" s="83"/>
      <c r="C25" s="84"/>
      <c r="D25" s="85"/>
      <c r="E25" s="83"/>
    </row>
    <row r="26" spans="1:5">
      <c r="A26" s="83"/>
      <c r="B26" s="83"/>
      <c r="C26" s="84"/>
      <c r="D26" s="85"/>
      <c r="E26" s="83"/>
    </row>
    <row r="27" spans="1:5">
      <c r="A27" s="83"/>
      <c r="B27" s="83"/>
      <c r="C27" s="84"/>
      <c r="D27" s="85"/>
      <c r="E27" s="83"/>
    </row>
    <row r="28" spans="1:5">
      <c r="A28" s="83"/>
      <c r="B28" s="83"/>
      <c r="C28" s="84"/>
      <c r="D28" s="85"/>
      <c r="E28" s="83"/>
    </row>
    <row r="29" spans="1:5">
      <c r="A29" s="83"/>
      <c r="B29" s="83"/>
      <c r="C29" s="84"/>
      <c r="D29" s="85"/>
      <c r="E29" s="83"/>
    </row>
    <row r="30" spans="1:5">
      <c r="A30" s="83"/>
      <c r="B30" s="83"/>
      <c r="C30" s="84"/>
      <c r="D30" s="85"/>
      <c r="E30" s="83"/>
    </row>
    <row r="31" spans="1:5">
      <c r="A31" s="83"/>
      <c r="B31" s="83"/>
      <c r="C31" s="84"/>
      <c r="D31" s="85"/>
      <c r="E31" s="83"/>
    </row>
    <row r="32" spans="1:5">
      <c r="A32" s="83"/>
      <c r="B32" s="83"/>
      <c r="C32" s="84"/>
      <c r="D32" s="85"/>
      <c r="E32" s="83"/>
    </row>
    <row r="33" spans="1:5">
      <c r="A33" s="83"/>
      <c r="B33" s="83"/>
      <c r="C33" s="84"/>
      <c r="D33" s="85"/>
      <c r="E33" s="83"/>
    </row>
    <row r="34" spans="1:5">
      <c r="A34" s="83"/>
      <c r="B34" s="83"/>
      <c r="C34" s="84"/>
      <c r="D34" s="85"/>
      <c r="E34" s="83"/>
    </row>
    <row r="35" spans="1:5">
      <c r="A35" s="83"/>
      <c r="B35" s="83"/>
      <c r="C35" s="84"/>
      <c r="D35" s="85"/>
      <c r="E35" s="83"/>
    </row>
    <row r="36" spans="1:5">
      <c r="A36" s="83"/>
      <c r="B36" s="83"/>
      <c r="C36" s="84"/>
      <c r="D36" s="85"/>
      <c r="E36" s="83"/>
    </row>
    <row r="37" spans="1:5">
      <c r="A37" s="83"/>
      <c r="B37" s="83"/>
      <c r="C37" s="84"/>
      <c r="D37" s="85"/>
      <c r="E37" s="83"/>
    </row>
    <row r="38" spans="1:5">
      <c r="A38" s="83"/>
      <c r="B38" s="83"/>
      <c r="C38" s="84"/>
      <c r="D38" s="85"/>
      <c r="E38" s="83"/>
    </row>
    <row r="39" spans="1:5">
      <c r="A39" s="83"/>
      <c r="B39" s="83"/>
      <c r="C39" s="84"/>
      <c r="D39" s="85"/>
      <c r="E39" s="83"/>
    </row>
    <row r="40" spans="1:5">
      <c r="A40" s="83"/>
      <c r="B40" s="83"/>
      <c r="C40" s="84"/>
      <c r="D40" s="85"/>
      <c r="E40" s="83"/>
    </row>
    <row r="41" spans="1:5">
      <c r="A41" s="83"/>
      <c r="B41" s="83"/>
      <c r="C41" s="84"/>
      <c r="D41" s="85"/>
      <c r="E41" s="83"/>
    </row>
    <row r="42" spans="1:5">
      <c r="A42" s="83"/>
      <c r="B42" s="83"/>
      <c r="C42" s="84"/>
      <c r="D42" s="85"/>
      <c r="E42" s="83"/>
    </row>
    <row r="43" spans="1:5">
      <c r="A43" s="83"/>
      <c r="B43" s="83"/>
      <c r="C43" s="84"/>
      <c r="D43" s="85"/>
      <c r="E43" s="83"/>
    </row>
    <row r="44" spans="1:5">
      <c r="A44" s="83"/>
      <c r="B44" s="83"/>
      <c r="C44" s="84"/>
      <c r="D44" s="85"/>
      <c r="E44" s="83"/>
    </row>
    <row r="45" spans="1:5">
      <c r="A45" s="83"/>
      <c r="B45" s="83"/>
      <c r="C45" s="84"/>
      <c r="D45" s="85"/>
      <c r="E45" s="83"/>
    </row>
    <row r="46" spans="1:5">
      <c r="A46" s="83"/>
      <c r="B46" s="83"/>
      <c r="C46" s="84"/>
      <c r="D46" s="85"/>
      <c r="E46" s="83"/>
    </row>
    <row r="47" spans="1:5">
      <c r="A47" s="83"/>
      <c r="B47" s="83"/>
      <c r="C47" s="84"/>
      <c r="D47" s="85"/>
      <c r="E47" s="83"/>
    </row>
    <row r="48" spans="1:5">
      <c r="A48" s="83"/>
      <c r="B48" s="83"/>
      <c r="C48" s="84"/>
      <c r="D48" s="85"/>
      <c r="E48" s="83"/>
    </row>
    <row r="49" spans="1:5">
      <c r="A49" s="83"/>
      <c r="B49" s="83"/>
      <c r="C49" s="84"/>
      <c r="D49" s="85"/>
      <c r="E49" s="83"/>
    </row>
    <row r="50" spans="1:5">
      <c r="A50" s="83"/>
      <c r="B50" s="83"/>
      <c r="C50" s="84"/>
      <c r="D50" s="85"/>
      <c r="E50" s="83"/>
    </row>
    <row r="51" spans="1:5">
      <c r="A51" s="83"/>
      <c r="B51" s="83"/>
      <c r="C51" s="84"/>
      <c r="D51" s="85"/>
      <c r="E51" s="83"/>
    </row>
    <row r="52" spans="1:5">
      <c r="A52" s="83"/>
      <c r="B52" s="83"/>
      <c r="C52" s="84"/>
      <c r="D52" s="85"/>
      <c r="E52" s="83"/>
    </row>
    <row r="53" spans="1:5">
      <c r="A53" s="83"/>
      <c r="B53" s="83"/>
      <c r="C53" s="84"/>
      <c r="D53" s="85"/>
      <c r="E53" s="83"/>
    </row>
    <row r="54" spans="1:5">
      <c r="A54" s="83"/>
      <c r="B54" s="83"/>
      <c r="C54" s="84"/>
      <c r="D54" s="85"/>
      <c r="E54" s="83"/>
    </row>
    <row r="55" spans="1:5">
      <c r="A55" s="83"/>
      <c r="B55" s="83"/>
      <c r="C55" s="84"/>
      <c r="D55" s="85"/>
      <c r="E55" s="83"/>
    </row>
    <row r="56" spans="1:5">
      <c r="A56" s="83"/>
      <c r="B56" s="83"/>
      <c r="C56" s="84"/>
      <c r="D56" s="85"/>
      <c r="E56" s="83"/>
    </row>
    <row r="57" spans="1:5">
      <c r="A57" s="83"/>
      <c r="B57" s="83"/>
      <c r="C57" s="84"/>
      <c r="D57" s="85"/>
      <c r="E57" s="83"/>
    </row>
    <row r="58" spans="1:5">
      <c r="A58" s="83"/>
      <c r="B58" s="83"/>
      <c r="C58" s="84"/>
      <c r="D58" s="85"/>
      <c r="E58" s="83"/>
    </row>
    <row r="59" spans="1:5">
      <c r="A59" s="83"/>
      <c r="B59" s="83"/>
      <c r="C59" s="84"/>
      <c r="D59" s="85"/>
      <c r="E59" s="83"/>
    </row>
    <row r="60" spans="1:5">
      <c r="A60" s="83"/>
      <c r="B60" s="83"/>
      <c r="C60" s="84"/>
      <c r="D60" s="85"/>
      <c r="E60" s="83"/>
    </row>
    <row r="61" spans="1:5">
      <c r="A61" s="83"/>
      <c r="B61" s="83"/>
      <c r="C61" s="84"/>
      <c r="D61" s="85"/>
      <c r="E61" s="83"/>
    </row>
    <row r="62" spans="1:5">
      <c r="A62" s="83"/>
      <c r="B62" s="83"/>
      <c r="C62" s="84"/>
      <c r="D62" s="85"/>
      <c r="E62" s="83"/>
    </row>
    <row r="63" spans="1:5">
      <c r="A63" s="83"/>
      <c r="B63" s="83"/>
      <c r="C63" s="84"/>
      <c r="D63" s="85"/>
      <c r="E63" s="83"/>
    </row>
    <row r="64" spans="1:5">
      <c r="A64" s="83"/>
      <c r="B64" s="83"/>
      <c r="C64" s="84"/>
      <c r="D64" s="85"/>
      <c r="E64" s="83"/>
    </row>
    <row r="65" spans="1:5">
      <c r="A65" s="83"/>
      <c r="B65" s="83"/>
      <c r="C65" s="84"/>
      <c r="D65" s="85"/>
      <c r="E65" s="83"/>
    </row>
    <row r="66" spans="1:5">
      <c r="A66" s="83"/>
      <c r="B66" s="83"/>
      <c r="C66" s="84"/>
      <c r="D66" s="85"/>
      <c r="E66" s="83"/>
    </row>
    <row r="67" spans="1:5">
      <c r="A67" s="83"/>
      <c r="B67" s="83"/>
      <c r="C67" s="84"/>
      <c r="D67" s="85"/>
      <c r="E67" s="83"/>
    </row>
    <row r="68" spans="1:5">
      <c r="A68" s="83"/>
      <c r="B68" s="83"/>
      <c r="C68" s="84"/>
      <c r="D68" s="85"/>
      <c r="E68" s="83"/>
    </row>
    <row r="69" spans="1:5">
      <c r="A69" s="83"/>
      <c r="B69" s="83"/>
      <c r="C69" s="84"/>
      <c r="D69" s="85"/>
      <c r="E69" s="83"/>
    </row>
    <row r="70" spans="1:5">
      <c r="A70" s="83"/>
      <c r="B70" s="83"/>
      <c r="C70" s="84"/>
      <c r="D70" s="85"/>
      <c r="E70" s="83"/>
    </row>
    <row r="71" spans="1:5">
      <c r="A71" s="83"/>
      <c r="B71" s="83"/>
      <c r="C71" s="84"/>
      <c r="D71" s="85"/>
      <c r="E71" s="83"/>
    </row>
    <row r="72" spans="1:5">
      <c r="A72" s="83"/>
      <c r="B72" s="83"/>
      <c r="C72" s="84"/>
      <c r="D72" s="85"/>
      <c r="E72" s="83"/>
    </row>
    <row r="73" spans="1:5">
      <c r="A73" s="83"/>
      <c r="B73" s="83"/>
      <c r="C73" s="84"/>
      <c r="D73" s="85"/>
      <c r="E73" s="83"/>
    </row>
    <row r="74" spans="1:5">
      <c r="A74" s="83"/>
      <c r="B74" s="83"/>
      <c r="C74" s="84"/>
      <c r="D74" s="85"/>
      <c r="E74" s="83"/>
    </row>
    <row r="75" spans="1:5">
      <c r="A75" s="83"/>
      <c r="B75" s="83"/>
      <c r="C75" s="84"/>
      <c r="D75" s="85"/>
      <c r="E75" s="83"/>
    </row>
    <row r="76" spans="1:5">
      <c r="A76" s="83"/>
      <c r="B76" s="83"/>
      <c r="C76" s="84"/>
      <c r="D76" s="85"/>
      <c r="E76" s="83"/>
    </row>
    <row r="77" spans="1:5">
      <c r="A77" s="83"/>
      <c r="B77" s="83"/>
      <c r="C77" s="84"/>
      <c r="D77" s="85"/>
      <c r="E77" s="83"/>
    </row>
    <row r="78" spans="1:5">
      <c r="A78" s="83"/>
      <c r="B78" s="83"/>
      <c r="C78" s="84"/>
      <c r="D78" s="85"/>
      <c r="E78" s="83"/>
    </row>
    <row r="79" spans="1:5">
      <c r="A79" s="83"/>
      <c r="B79" s="83"/>
      <c r="C79" s="84"/>
      <c r="D79" s="85"/>
      <c r="E79" s="83"/>
    </row>
    <row r="80" spans="1:5">
      <c r="A80" s="83"/>
      <c r="B80" s="83"/>
      <c r="C80" s="84"/>
      <c r="D80" s="85"/>
      <c r="E80" s="83"/>
    </row>
    <row r="81" spans="1:5">
      <c r="A81" s="83"/>
      <c r="B81" s="83"/>
      <c r="C81" s="84"/>
      <c r="D81" s="85"/>
      <c r="E81" s="83"/>
    </row>
    <row r="82" spans="1:5">
      <c r="A82" s="83"/>
      <c r="B82" s="83"/>
      <c r="C82" s="84"/>
      <c r="D82" s="85"/>
      <c r="E82" s="83"/>
    </row>
    <row r="83" spans="1:5">
      <c r="A83" s="83"/>
      <c r="B83" s="83"/>
      <c r="C83" s="84"/>
      <c r="D83" s="85"/>
      <c r="E83" s="83"/>
    </row>
    <row r="84" spans="1:5">
      <c r="A84" s="83"/>
      <c r="B84" s="83"/>
      <c r="C84" s="84"/>
      <c r="D84" s="85"/>
      <c r="E84" s="83"/>
    </row>
    <row r="85" spans="1:5">
      <c r="A85" s="83"/>
      <c r="B85" s="83"/>
      <c r="C85" s="84"/>
      <c r="D85" s="85"/>
      <c r="E85" s="83"/>
    </row>
    <row r="86" spans="1:5">
      <c r="A86" s="83"/>
      <c r="B86" s="83"/>
      <c r="C86" s="84"/>
      <c r="D86" s="85"/>
      <c r="E86" s="83"/>
    </row>
    <row r="87" spans="1:5">
      <c r="A87" s="83"/>
      <c r="B87" s="83"/>
      <c r="C87" s="84"/>
      <c r="D87" s="85"/>
      <c r="E87" s="83"/>
    </row>
    <row r="88" spans="1:5">
      <c r="A88" s="83"/>
      <c r="B88" s="83"/>
      <c r="C88" s="84"/>
      <c r="D88" s="85"/>
      <c r="E88" s="83"/>
    </row>
    <row r="89" spans="1:5">
      <c r="A89" s="83"/>
      <c r="B89" s="83"/>
      <c r="C89" s="84"/>
      <c r="D89" s="85"/>
      <c r="E89" s="83"/>
    </row>
    <row r="90" spans="1:5">
      <c r="A90" s="83"/>
      <c r="B90" s="83"/>
      <c r="C90" s="84"/>
      <c r="D90" s="85"/>
      <c r="E90" s="83"/>
    </row>
    <row r="91" spans="1:5">
      <c r="A91" s="83"/>
      <c r="B91" s="83"/>
      <c r="C91" s="84"/>
      <c r="D91" s="85"/>
      <c r="E91" s="83"/>
    </row>
    <row r="92" spans="1:5">
      <c r="A92" s="83"/>
      <c r="B92" s="83"/>
      <c r="C92" s="84"/>
      <c r="D92" s="85"/>
      <c r="E92" s="83"/>
    </row>
  </sheetData>
  <phoneticPr fontId="1" type="noConversion"/>
  <dataValidations count="1">
    <dataValidation type="list" allowBlank="1" showInputMessage="1" showErrorMessage="1" sqref="A6">
      <formula1>핵심운용인력변경구분</formula1>
    </dataValidation>
  </dataValidations>
  <pageMargins left="0.7" right="0.7" top="0.75" bottom="0.75" header="0.3" footer="0.3"/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>
          <x14:formula1>
            <xm:f>'열제목별 목록값'!$C$65:$C$70</xm:f>
          </x14:formula1>
          <xm:sqref>B2:B92</xm:sqref>
        </x14:dataValidation>
      </x14:dataValidations>
    </ext>
  </extLst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3">
    <tabColor theme="7"/>
  </sheetPr>
  <dimension ref="D1:S50"/>
  <sheetViews>
    <sheetView tabSelected="1" topLeftCell="D4" zoomScale="85" zoomScaleNormal="85" workbookViewId="0">
      <selection activeCell="G25" sqref="G25"/>
    </sheetView>
  </sheetViews>
  <sheetFormatPr defaultColWidth="9" defaultRowHeight="13.5"/>
  <cols>
    <col min="1" max="3" width="0" style="166" hidden="1" customWidth="1"/>
    <col min="4" max="4" width="42.75" style="166" bestFit="1" customWidth="1"/>
    <col min="5" max="5" width="15.375" style="166" customWidth="1"/>
    <col min="6" max="6" width="15.625" style="166" customWidth="1"/>
    <col min="7" max="8" width="40.625" style="166" customWidth="1"/>
    <col min="9" max="9" width="19.375" style="166" customWidth="1"/>
    <col min="10" max="10" width="20.875" style="166" customWidth="1"/>
    <col min="11" max="12" width="9.75" style="166" bestFit="1" customWidth="1"/>
    <col min="13" max="13" width="10.25" style="166" customWidth="1"/>
    <col min="14" max="16384" width="9" style="166"/>
  </cols>
  <sheetData>
    <row r="1" spans="4:19" hidden="1"/>
    <row r="2" spans="4:19" hidden="1"/>
    <row r="3" spans="4:19" ht="21" hidden="1" customHeight="1"/>
    <row r="4" spans="4:19" ht="35.65" customHeight="1">
      <c r="D4" s="467" t="s">
        <v>894</v>
      </c>
      <c r="E4" s="468"/>
      <c r="F4" s="468"/>
      <c r="G4" s="468"/>
      <c r="H4" s="469"/>
      <c r="I4" s="449" t="s">
        <v>893</v>
      </c>
      <c r="J4" s="449"/>
      <c r="K4" s="467" t="s">
        <v>892</v>
      </c>
      <c r="L4" s="427"/>
      <c r="M4" s="428"/>
      <c r="N4" s="449" t="s">
        <v>891</v>
      </c>
      <c r="P4" s="283"/>
      <c r="Q4" s="282"/>
      <c r="R4" s="282"/>
      <c r="S4" s="282"/>
    </row>
    <row r="5" spans="4:19" ht="27">
      <c r="D5" s="249" t="s">
        <v>890</v>
      </c>
      <c r="E5" s="249" t="s">
        <v>889</v>
      </c>
      <c r="F5" s="248" t="s">
        <v>888</v>
      </c>
      <c r="G5" s="69" t="s">
        <v>887</v>
      </c>
      <c r="H5" s="247" t="s">
        <v>886</v>
      </c>
      <c r="I5" s="69" t="s">
        <v>885</v>
      </c>
      <c r="J5" s="246" t="s">
        <v>884</v>
      </c>
      <c r="K5" s="249" t="s">
        <v>883</v>
      </c>
      <c r="L5" s="249" t="s">
        <v>390</v>
      </c>
      <c r="M5" s="249" t="s">
        <v>882</v>
      </c>
      <c r="N5" s="449"/>
      <c r="P5" s="281"/>
    </row>
    <row r="6" spans="4:19" hidden="1">
      <c r="D6" s="72"/>
      <c r="E6" s="72"/>
      <c r="F6" s="280"/>
      <c r="G6" s="277"/>
      <c r="H6" s="277"/>
      <c r="I6" s="72"/>
      <c r="J6" s="72"/>
      <c r="K6" s="72"/>
      <c r="L6" s="72"/>
      <c r="M6" s="279"/>
      <c r="N6" s="72"/>
    </row>
    <row r="7" spans="4:19" hidden="1">
      <c r="D7" s="72"/>
      <c r="E7" s="72"/>
      <c r="F7" s="280"/>
      <c r="G7" s="277"/>
      <c r="H7" s="277"/>
      <c r="I7" s="72"/>
      <c r="J7" s="72"/>
      <c r="K7" s="72"/>
      <c r="L7" s="72"/>
      <c r="M7" s="279"/>
      <c r="N7" s="72"/>
    </row>
    <row r="8" spans="4:19" hidden="1">
      <c r="D8" s="72"/>
      <c r="E8" s="72"/>
      <c r="F8" s="280"/>
      <c r="G8" s="277"/>
      <c r="H8" s="277"/>
      <c r="I8" s="72"/>
      <c r="J8" s="72"/>
      <c r="K8" s="72"/>
      <c r="L8" s="72"/>
      <c r="M8" s="279"/>
      <c r="N8" s="72"/>
    </row>
    <row r="9" spans="4:19" hidden="1">
      <c r="D9" s="72"/>
      <c r="E9" s="72"/>
      <c r="F9" s="280"/>
      <c r="G9" s="277"/>
      <c r="H9" s="277"/>
      <c r="I9" s="72"/>
      <c r="J9" s="72"/>
      <c r="K9" s="72"/>
      <c r="L9" s="72"/>
      <c r="M9" s="279"/>
      <c r="N9" s="72"/>
    </row>
    <row r="10" spans="4:19" hidden="1">
      <c r="D10" s="72"/>
      <c r="E10" s="72"/>
      <c r="F10" s="280"/>
      <c r="G10" s="277"/>
      <c r="H10" s="277"/>
      <c r="I10" s="72"/>
      <c r="J10" s="72"/>
      <c r="K10" s="72"/>
      <c r="L10" s="72"/>
      <c r="M10" s="279"/>
      <c r="N10" s="72"/>
    </row>
    <row r="11" spans="4:19">
      <c r="D11" s="72"/>
      <c r="E11" s="245" t="s">
        <v>881</v>
      </c>
      <c r="F11" s="245" t="s">
        <v>880</v>
      </c>
      <c r="G11" s="274" t="s">
        <v>879</v>
      </c>
      <c r="H11" s="277"/>
      <c r="I11" s="72"/>
      <c r="J11" s="276"/>
      <c r="K11" s="273">
        <v>44562</v>
      </c>
      <c r="L11" s="273">
        <v>44927</v>
      </c>
      <c r="M11" s="270">
        <f t="shared" ref="M11:M48" si="0">IF(ISBLANK(K11),"",DATEDIF(K11,L11,"d")/365)</f>
        <v>1</v>
      </c>
      <c r="N11" s="275" t="s">
        <v>112</v>
      </c>
    </row>
    <row r="12" spans="4:19">
      <c r="D12" s="72"/>
      <c r="E12" s="245"/>
      <c r="F12" s="278"/>
      <c r="G12" s="274"/>
      <c r="H12" s="277"/>
      <c r="I12" s="72"/>
      <c r="J12" s="276"/>
      <c r="K12" s="273"/>
      <c r="L12" s="273"/>
      <c r="M12" s="270" t="str">
        <f t="shared" si="0"/>
        <v/>
      </c>
      <c r="N12" s="275"/>
    </row>
    <row r="13" spans="4:19">
      <c r="D13" s="72"/>
      <c r="E13" s="245"/>
      <c r="F13" s="278"/>
      <c r="G13" s="274"/>
      <c r="H13" s="277"/>
      <c r="I13" s="72"/>
      <c r="J13" s="276"/>
      <c r="K13" s="273"/>
      <c r="L13" s="273"/>
      <c r="M13" s="270" t="str">
        <f t="shared" si="0"/>
        <v/>
      </c>
      <c r="N13" s="275"/>
    </row>
    <row r="14" spans="4:19">
      <c r="D14" s="72"/>
      <c r="E14" s="245"/>
      <c r="F14" s="278"/>
      <c r="G14" s="274"/>
      <c r="H14" s="277"/>
      <c r="I14" s="72"/>
      <c r="J14" s="276"/>
      <c r="K14" s="273"/>
      <c r="L14" s="273"/>
      <c r="M14" s="270" t="str">
        <f t="shared" si="0"/>
        <v/>
      </c>
      <c r="N14" s="275"/>
    </row>
    <row r="15" spans="4:19">
      <c r="D15" s="72"/>
      <c r="E15" s="245"/>
      <c r="F15" s="278"/>
      <c r="G15" s="274"/>
      <c r="H15" s="277"/>
      <c r="I15" s="72"/>
      <c r="J15" s="276"/>
      <c r="K15" s="273"/>
      <c r="L15" s="273"/>
      <c r="M15" s="270" t="str">
        <f t="shared" si="0"/>
        <v/>
      </c>
      <c r="N15" s="275"/>
    </row>
    <row r="16" spans="4:19">
      <c r="D16" s="72"/>
      <c r="E16" s="245"/>
      <c r="F16" s="278"/>
      <c r="G16" s="274"/>
      <c r="H16" s="277"/>
      <c r="I16" s="72"/>
      <c r="J16" s="276"/>
      <c r="K16" s="273"/>
      <c r="L16" s="273"/>
      <c r="M16" s="270" t="str">
        <f t="shared" si="0"/>
        <v/>
      </c>
      <c r="N16" s="275"/>
    </row>
    <row r="17" spans="4:14">
      <c r="D17" s="72"/>
      <c r="E17" s="245"/>
      <c r="F17" s="278"/>
      <c r="G17" s="274"/>
      <c r="H17" s="277"/>
      <c r="I17" s="72"/>
      <c r="J17" s="276"/>
      <c r="K17" s="273"/>
      <c r="L17" s="273"/>
      <c r="M17" s="270" t="str">
        <f t="shared" si="0"/>
        <v/>
      </c>
      <c r="N17" s="275"/>
    </row>
    <row r="18" spans="4:14">
      <c r="D18" s="72"/>
      <c r="E18" s="245"/>
      <c r="F18" s="278"/>
      <c r="G18" s="274"/>
      <c r="H18" s="277"/>
      <c r="I18" s="72"/>
      <c r="J18" s="276"/>
      <c r="K18" s="273"/>
      <c r="L18" s="273"/>
      <c r="M18" s="270" t="str">
        <f t="shared" si="0"/>
        <v/>
      </c>
      <c r="N18" s="275"/>
    </row>
    <row r="19" spans="4:14">
      <c r="D19" s="72"/>
      <c r="E19" s="245"/>
      <c r="F19" s="278"/>
      <c r="G19" s="274"/>
      <c r="H19" s="277"/>
      <c r="I19" s="72"/>
      <c r="J19" s="276"/>
      <c r="K19" s="273"/>
      <c r="L19" s="273"/>
      <c r="M19" s="270" t="str">
        <f t="shared" si="0"/>
        <v/>
      </c>
      <c r="N19" s="275"/>
    </row>
    <row r="20" spans="4:14">
      <c r="D20" s="72"/>
      <c r="E20" s="245"/>
      <c r="F20" s="245"/>
      <c r="G20" s="274"/>
      <c r="H20" s="72"/>
      <c r="I20" s="72"/>
      <c r="J20" s="276"/>
      <c r="K20" s="273"/>
      <c r="L20" s="273"/>
      <c r="M20" s="270" t="str">
        <f t="shared" si="0"/>
        <v/>
      </c>
      <c r="N20" s="275"/>
    </row>
    <row r="21" spans="4:14">
      <c r="D21" s="271"/>
      <c r="E21" s="271"/>
      <c r="F21" s="271"/>
      <c r="G21" s="274"/>
      <c r="H21" s="271"/>
      <c r="I21" s="271"/>
      <c r="J21" s="271"/>
      <c r="K21" s="273"/>
      <c r="L21" s="273"/>
      <c r="M21" s="270" t="str">
        <f t="shared" si="0"/>
        <v/>
      </c>
      <c r="N21" s="272"/>
    </row>
    <row r="22" spans="4:14">
      <c r="D22" s="271"/>
      <c r="E22" s="271"/>
      <c r="F22" s="271"/>
      <c r="G22" s="274"/>
      <c r="H22" s="271"/>
      <c r="I22" s="271"/>
      <c r="J22" s="271"/>
      <c r="K22" s="273"/>
      <c r="L22" s="273"/>
      <c r="M22" s="270" t="str">
        <f t="shared" si="0"/>
        <v/>
      </c>
      <c r="N22" s="272"/>
    </row>
    <row r="23" spans="4:14">
      <c r="D23" s="271"/>
      <c r="E23" s="271"/>
      <c r="F23" s="271"/>
      <c r="G23" s="274"/>
      <c r="H23" s="271"/>
      <c r="I23" s="271"/>
      <c r="J23" s="271"/>
      <c r="K23" s="273"/>
      <c r="L23" s="273"/>
      <c r="M23" s="270" t="str">
        <f t="shared" si="0"/>
        <v/>
      </c>
      <c r="N23" s="272"/>
    </row>
    <row r="24" spans="4:14">
      <c r="D24" s="271"/>
      <c r="E24" s="271"/>
      <c r="F24" s="271"/>
      <c r="G24" s="274"/>
      <c r="H24" s="271"/>
      <c r="I24" s="271"/>
      <c r="J24" s="271"/>
      <c r="K24" s="273"/>
      <c r="L24" s="273"/>
      <c r="M24" s="270" t="str">
        <f t="shared" si="0"/>
        <v/>
      </c>
      <c r="N24" s="272"/>
    </row>
    <row r="25" spans="4:14">
      <c r="D25" s="271"/>
      <c r="E25" s="271"/>
      <c r="F25" s="271"/>
      <c r="G25" s="274"/>
      <c r="H25" s="271"/>
      <c r="I25" s="271"/>
      <c r="J25" s="271"/>
      <c r="K25" s="273"/>
      <c r="L25" s="273"/>
      <c r="M25" s="270" t="str">
        <f t="shared" si="0"/>
        <v/>
      </c>
      <c r="N25" s="272"/>
    </row>
    <row r="26" spans="4:14">
      <c r="D26" s="271"/>
      <c r="E26" s="271"/>
      <c r="F26" s="271"/>
      <c r="G26" s="274"/>
      <c r="H26" s="271"/>
      <c r="I26" s="271"/>
      <c r="J26" s="271"/>
      <c r="K26" s="273"/>
      <c r="L26" s="273"/>
      <c r="M26" s="270" t="str">
        <f t="shared" si="0"/>
        <v/>
      </c>
      <c r="N26" s="272"/>
    </row>
    <row r="27" spans="4:14">
      <c r="D27" s="271"/>
      <c r="E27" s="271"/>
      <c r="F27" s="271"/>
      <c r="G27" s="274"/>
      <c r="H27" s="271"/>
      <c r="I27" s="271"/>
      <c r="J27" s="271"/>
      <c r="K27" s="273"/>
      <c r="L27" s="273"/>
      <c r="M27" s="270" t="str">
        <f t="shared" si="0"/>
        <v/>
      </c>
      <c r="N27" s="272"/>
    </row>
    <row r="28" spans="4:14">
      <c r="D28" s="271"/>
      <c r="E28" s="271"/>
      <c r="F28" s="271"/>
      <c r="G28" s="274"/>
      <c r="H28" s="271"/>
      <c r="I28" s="271"/>
      <c r="J28" s="271"/>
      <c r="K28" s="273"/>
      <c r="L28" s="273"/>
      <c r="M28" s="270" t="str">
        <f t="shared" si="0"/>
        <v/>
      </c>
      <c r="N28" s="272"/>
    </row>
    <row r="29" spans="4:14">
      <c r="D29" s="271"/>
      <c r="E29" s="271"/>
      <c r="F29" s="271"/>
      <c r="G29" s="274"/>
      <c r="H29" s="271"/>
      <c r="I29" s="271"/>
      <c r="J29" s="271"/>
      <c r="K29" s="273"/>
      <c r="L29" s="273"/>
      <c r="M29" s="270" t="str">
        <f t="shared" si="0"/>
        <v/>
      </c>
      <c r="N29" s="272"/>
    </row>
    <row r="30" spans="4:14">
      <c r="D30" s="271"/>
      <c r="E30" s="271"/>
      <c r="F30" s="271"/>
      <c r="G30" s="274"/>
      <c r="H30" s="271"/>
      <c r="I30" s="271"/>
      <c r="J30" s="271"/>
      <c r="K30" s="273"/>
      <c r="L30" s="273"/>
      <c r="M30" s="270" t="str">
        <f t="shared" si="0"/>
        <v/>
      </c>
      <c r="N30" s="272"/>
    </row>
    <row r="31" spans="4:14">
      <c r="D31" s="271"/>
      <c r="E31" s="271"/>
      <c r="F31" s="271"/>
      <c r="G31" s="274"/>
      <c r="H31" s="271"/>
      <c r="I31" s="271"/>
      <c r="J31" s="271"/>
      <c r="K31" s="273"/>
      <c r="L31" s="273"/>
      <c r="M31" s="270" t="str">
        <f t="shared" si="0"/>
        <v/>
      </c>
      <c r="N31" s="272"/>
    </row>
    <row r="32" spans="4:14">
      <c r="D32" s="271"/>
      <c r="E32" s="271"/>
      <c r="F32" s="271"/>
      <c r="G32" s="274"/>
      <c r="H32" s="271"/>
      <c r="I32" s="271"/>
      <c r="J32" s="271"/>
      <c r="K32" s="273"/>
      <c r="L32" s="273"/>
      <c r="M32" s="270" t="str">
        <f t="shared" si="0"/>
        <v/>
      </c>
      <c r="N32" s="272"/>
    </row>
    <row r="33" spans="4:14">
      <c r="D33" s="271"/>
      <c r="E33" s="271"/>
      <c r="F33" s="271"/>
      <c r="G33" s="269"/>
      <c r="H33" s="271"/>
      <c r="I33" s="271"/>
      <c r="J33" s="271"/>
      <c r="K33" s="271"/>
      <c r="L33" s="271"/>
      <c r="M33" s="270" t="str">
        <f t="shared" si="0"/>
        <v/>
      </c>
      <c r="N33" s="269"/>
    </row>
    <row r="34" spans="4:14">
      <c r="D34" s="271"/>
      <c r="E34" s="271"/>
      <c r="F34" s="271"/>
      <c r="G34" s="269"/>
      <c r="H34" s="271"/>
      <c r="I34" s="271"/>
      <c r="J34" s="271"/>
      <c r="K34" s="271"/>
      <c r="L34" s="271"/>
      <c r="M34" s="270" t="str">
        <f t="shared" si="0"/>
        <v/>
      </c>
      <c r="N34" s="269"/>
    </row>
    <row r="35" spans="4:14">
      <c r="D35" s="271"/>
      <c r="E35" s="271"/>
      <c r="F35" s="271"/>
      <c r="G35" s="269"/>
      <c r="H35" s="271"/>
      <c r="I35" s="271"/>
      <c r="J35" s="271"/>
      <c r="K35" s="271"/>
      <c r="L35" s="271"/>
      <c r="M35" s="270" t="str">
        <f t="shared" si="0"/>
        <v/>
      </c>
      <c r="N35" s="269"/>
    </row>
    <row r="36" spans="4:14">
      <c r="D36" s="271"/>
      <c r="E36" s="271"/>
      <c r="F36" s="271"/>
      <c r="G36" s="269"/>
      <c r="H36" s="271"/>
      <c r="I36" s="271"/>
      <c r="J36" s="271"/>
      <c r="K36" s="271"/>
      <c r="L36" s="271"/>
      <c r="M36" s="270" t="str">
        <f t="shared" si="0"/>
        <v/>
      </c>
      <c r="N36" s="269"/>
    </row>
    <row r="37" spans="4:14">
      <c r="D37" s="271"/>
      <c r="E37" s="271"/>
      <c r="F37" s="271"/>
      <c r="G37" s="269"/>
      <c r="H37" s="271"/>
      <c r="I37" s="271"/>
      <c r="J37" s="271"/>
      <c r="K37" s="271"/>
      <c r="L37" s="271"/>
      <c r="M37" s="270" t="str">
        <f t="shared" si="0"/>
        <v/>
      </c>
      <c r="N37" s="269"/>
    </row>
    <row r="38" spans="4:14">
      <c r="D38" s="271"/>
      <c r="E38" s="271"/>
      <c r="F38" s="271"/>
      <c r="G38" s="269"/>
      <c r="H38" s="271"/>
      <c r="I38" s="271"/>
      <c r="J38" s="271"/>
      <c r="K38" s="271"/>
      <c r="L38" s="271"/>
      <c r="M38" s="270" t="str">
        <f t="shared" si="0"/>
        <v/>
      </c>
      <c r="N38" s="269"/>
    </row>
    <row r="39" spans="4:14">
      <c r="D39" s="271"/>
      <c r="E39" s="271"/>
      <c r="F39" s="271"/>
      <c r="G39" s="269"/>
      <c r="H39" s="271"/>
      <c r="I39" s="271"/>
      <c r="J39" s="271"/>
      <c r="K39" s="271"/>
      <c r="L39" s="271"/>
      <c r="M39" s="270" t="str">
        <f t="shared" si="0"/>
        <v/>
      </c>
      <c r="N39" s="269"/>
    </row>
    <row r="40" spans="4:14">
      <c r="D40" s="271"/>
      <c r="E40" s="271"/>
      <c r="F40" s="271"/>
      <c r="G40" s="269"/>
      <c r="H40" s="271"/>
      <c r="I40" s="271"/>
      <c r="J40" s="271"/>
      <c r="K40" s="271"/>
      <c r="L40" s="271"/>
      <c r="M40" s="270" t="str">
        <f t="shared" si="0"/>
        <v/>
      </c>
      <c r="N40" s="269"/>
    </row>
    <row r="41" spans="4:14">
      <c r="D41" s="271"/>
      <c r="E41" s="271"/>
      <c r="F41" s="271"/>
      <c r="G41" s="269"/>
      <c r="H41" s="271"/>
      <c r="I41" s="271"/>
      <c r="J41" s="271"/>
      <c r="K41" s="271"/>
      <c r="L41" s="271"/>
      <c r="M41" s="270" t="str">
        <f t="shared" si="0"/>
        <v/>
      </c>
      <c r="N41" s="269"/>
    </row>
    <row r="42" spans="4:14">
      <c r="D42" s="271"/>
      <c r="E42" s="271"/>
      <c r="F42" s="271"/>
      <c r="G42" s="269"/>
      <c r="H42" s="271"/>
      <c r="I42" s="271"/>
      <c r="J42" s="271"/>
      <c r="K42" s="271"/>
      <c r="L42" s="271"/>
      <c r="M42" s="270" t="str">
        <f t="shared" si="0"/>
        <v/>
      </c>
      <c r="N42" s="269"/>
    </row>
    <row r="43" spans="4:14">
      <c r="D43" s="271"/>
      <c r="E43" s="271"/>
      <c r="F43" s="271"/>
      <c r="G43" s="269"/>
      <c r="H43" s="271"/>
      <c r="I43" s="271"/>
      <c r="J43" s="271"/>
      <c r="K43" s="271"/>
      <c r="L43" s="271"/>
      <c r="M43" s="270" t="str">
        <f t="shared" si="0"/>
        <v/>
      </c>
      <c r="N43" s="269"/>
    </row>
    <row r="44" spans="4:14">
      <c r="D44" s="271"/>
      <c r="E44" s="271"/>
      <c r="F44" s="271"/>
      <c r="G44" s="269"/>
      <c r="H44" s="271"/>
      <c r="I44" s="271"/>
      <c r="J44" s="271"/>
      <c r="K44" s="271"/>
      <c r="L44" s="271"/>
      <c r="M44" s="270" t="str">
        <f t="shared" si="0"/>
        <v/>
      </c>
      <c r="N44" s="269"/>
    </row>
    <row r="45" spans="4:14">
      <c r="D45" s="271"/>
      <c r="E45" s="271"/>
      <c r="F45" s="271"/>
      <c r="G45" s="269"/>
      <c r="H45" s="271"/>
      <c r="I45" s="271"/>
      <c r="J45" s="271"/>
      <c r="K45" s="271"/>
      <c r="L45" s="271"/>
      <c r="M45" s="270" t="str">
        <f t="shared" si="0"/>
        <v/>
      </c>
      <c r="N45" s="269"/>
    </row>
    <row r="46" spans="4:14">
      <c r="D46" s="271"/>
      <c r="E46" s="271"/>
      <c r="F46" s="271"/>
      <c r="G46" s="269"/>
      <c r="H46" s="271"/>
      <c r="I46" s="271"/>
      <c r="J46" s="271"/>
      <c r="K46" s="271"/>
      <c r="L46" s="271"/>
      <c r="M46" s="270" t="str">
        <f t="shared" si="0"/>
        <v/>
      </c>
      <c r="N46" s="269"/>
    </row>
    <row r="47" spans="4:14">
      <c r="D47" s="271"/>
      <c r="E47" s="271"/>
      <c r="F47" s="271"/>
      <c r="G47" s="269"/>
      <c r="H47" s="271"/>
      <c r="I47" s="271"/>
      <c r="J47" s="271"/>
      <c r="K47" s="271"/>
      <c r="L47" s="271"/>
      <c r="M47" s="270" t="str">
        <f t="shared" si="0"/>
        <v/>
      </c>
      <c r="N47" s="269"/>
    </row>
    <row r="48" spans="4:14">
      <c r="D48" s="271"/>
      <c r="E48" s="271"/>
      <c r="F48" s="271"/>
      <c r="G48" s="269"/>
      <c r="H48" s="271"/>
      <c r="I48" s="271"/>
      <c r="J48" s="271"/>
      <c r="K48" s="271"/>
      <c r="L48" s="271"/>
      <c r="M48" s="270" t="str">
        <f t="shared" si="0"/>
        <v/>
      </c>
      <c r="N48" s="269"/>
    </row>
    <row r="50" spans="13:13" ht="16.5">
      <c r="M50"/>
    </row>
  </sheetData>
  <mergeCells count="4">
    <mergeCell ref="K4:M4"/>
    <mergeCell ref="N4:N5"/>
    <mergeCell ref="I4:J4"/>
    <mergeCell ref="D4:H4"/>
  </mergeCells>
  <phoneticPr fontId="1" type="noConversion"/>
  <dataValidations count="3">
    <dataValidation type="list" allowBlank="1" showInputMessage="1" showErrorMessage="1" sqref="N11:N48">
      <formula1>여부</formula1>
    </dataValidation>
    <dataValidation type="date" operator="greaterThanOrEqual" allowBlank="1" showInputMessage="1" showErrorMessage="1" sqref="K11:L20">
      <formula1>43466</formula1>
    </dataValidation>
    <dataValidation type="list" allowBlank="1" showInputMessage="1" showErrorMessage="1" sqref="G11:G48">
      <formula1>업무협력유형</formula1>
    </dataValidation>
  </dataValidation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17</vt:i4>
      </vt:variant>
      <vt:variant>
        <vt:lpstr>이름이 지정된 범위</vt:lpstr>
      </vt:variant>
      <vt:variant>
        <vt:i4>41</vt:i4>
      </vt:variant>
    </vt:vector>
  </HeadingPairs>
  <TitlesOfParts>
    <vt:vector size="58" baseType="lpstr">
      <vt:lpstr>작성요령</vt:lpstr>
      <vt:lpstr>열제목별 목록값</vt:lpstr>
      <vt:lpstr>1.1 제안펀드</vt:lpstr>
      <vt:lpstr>1.2 예상출자내역</vt:lpstr>
      <vt:lpstr>2.1 제안사 개요</vt:lpstr>
      <vt:lpstr>2.2 제안사 재무현황</vt:lpstr>
      <vt:lpstr>2.3 제안사 주주현황</vt:lpstr>
      <vt:lpstr>2.4 제안사 대표이사 변경이력</vt:lpstr>
      <vt:lpstr>2.5 제안사 펀드현황</vt:lpstr>
      <vt:lpstr>2.6 제안사 투자현황</vt:lpstr>
      <vt:lpstr>3.1 대표이사&amp;참여인력 개요</vt:lpstr>
      <vt:lpstr>3.2 참여인력 투자현황</vt:lpstr>
      <vt:lpstr>3.3 참여인력 학력</vt:lpstr>
      <vt:lpstr>3.4 대표이사&amp;참여인력 경력</vt:lpstr>
      <vt:lpstr>4.1 펀드거래</vt:lpstr>
      <vt:lpstr>4.2 핵심운용인력 변경이력</vt:lpstr>
      <vt:lpstr>4.3 업무협력현황</vt:lpstr>
      <vt:lpstr>'열제목별 목록값'!Print_Area</vt:lpstr>
      <vt:lpstr>작성요령!Print_Area</vt:lpstr>
      <vt:lpstr>공동투자약정_상대방_유형</vt:lpstr>
      <vt:lpstr>납입방식</vt:lpstr>
      <vt:lpstr>담당역할</vt:lpstr>
      <vt:lpstr>대표이사_구분</vt:lpstr>
      <vt:lpstr>대표이사_참여인력_개요</vt:lpstr>
      <vt:lpstr>대표이사_참여인력_경력</vt:lpstr>
      <vt:lpstr>대표이사_참여인력_투자현황</vt:lpstr>
      <vt:lpstr>대표이사참여인력경력</vt:lpstr>
      <vt:lpstr>동반투자자유형</vt:lpstr>
      <vt:lpstr>리그</vt:lpstr>
      <vt:lpstr>스튜어드십코드참여여부</vt:lpstr>
      <vt:lpstr>업무협력현황</vt:lpstr>
      <vt:lpstr>여부</vt:lpstr>
      <vt:lpstr>운용사유형</vt:lpstr>
      <vt:lpstr>운용사인센티브</vt:lpstr>
      <vt:lpstr>재직회사_유형</vt:lpstr>
      <vt:lpstr>제안사_투자현황</vt:lpstr>
      <vt:lpstr>제안사_펀드현황</vt:lpstr>
      <vt:lpstr>제안서작성기준일</vt:lpstr>
      <vt:lpstr>제안펀드의_주목적투자분야와_관련성</vt:lpstr>
      <vt:lpstr>주요업무수행내역</vt:lpstr>
      <vt:lpstr>참여인력구분</vt:lpstr>
      <vt:lpstr>출자자유형</vt:lpstr>
      <vt:lpstr>출자확정구분</vt:lpstr>
      <vt:lpstr>투자계정구분</vt:lpstr>
      <vt:lpstr>투자기업_법인유형</vt:lpstr>
      <vt:lpstr>투자유형</vt:lpstr>
      <vt:lpstr>펀드_거래</vt:lpstr>
      <vt:lpstr>펀드거래유형</vt:lpstr>
      <vt:lpstr>펀드계정구분</vt:lpstr>
      <vt:lpstr>펀드구분</vt:lpstr>
      <vt:lpstr>펀드법적유형</vt:lpstr>
      <vt:lpstr>펀드상태</vt:lpstr>
      <vt:lpstr>펀드유형__투자대상확정여부</vt:lpstr>
      <vt:lpstr>핵심운용인력_변경구분</vt:lpstr>
      <vt:lpstr>핵심운용인력_변경내역</vt:lpstr>
      <vt:lpstr>핵심운용인력변경구분</vt:lpstr>
      <vt:lpstr>회수구분</vt:lpstr>
      <vt:lpstr>회수유형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Choi, JooHee</cp:lastModifiedBy>
  <cp:lastPrinted>2018-08-17T05:02:35Z</cp:lastPrinted>
  <dcterms:created xsi:type="dcterms:W3CDTF">2017-01-13T02:38:49Z</dcterms:created>
  <dcterms:modified xsi:type="dcterms:W3CDTF">2026-04-15T07:15:39Z</dcterms:modified>
</cp:coreProperties>
</file>