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재정모펀드지원_2024년\선정후\2차 선정 관련 재공고_25.05.14\"/>
    </mc:Choice>
  </mc:AlternateContent>
  <bookViews>
    <workbookView xWindow="38295" yWindow="-105" windowWidth="38625" windowHeight="21225" tabRatio="1000" firstSheet="1" activeTab="3"/>
  </bookViews>
  <sheets>
    <sheet name="열제목별 목록값" sheetId="22" state="hidden" r:id="rId1"/>
    <sheet name="작성요령" sheetId="41" r:id="rId2"/>
    <sheet name="Self-Check" sheetId="36" r:id="rId3"/>
    <sheet name="1.1 제안펀드" sheetId="6" r:id="rId4"/>
    <sheet name="1.2 예상출자내역" sheetId="7" r:id="rId5"/>
    <sheet name="2.1 제안사 개요" sheetId="8" r:id="rId6"/>
    <sheet name="2.2 제안사 재무현황" sheetId="9" r:id="rId7"/>
    <sheet name="2.3 제안사 주주현황" sheetId="10" r:id="rId8"/>
    <sheet name="2.4 제안사 대표이사 변경이력" sheetId="11" r:id="rId9"/>
    <sheet name="2.5 제안사 펀드현황" sheetId="12" r:id="rId10"/>
    <sheet name="2.6 제안사 투자현황" sheetId="13" r:id="rId11"/>
    <sheet name="3.1 대표이사&amp;참여인력 개요" sheetId="14" r:id="rId12"/>
    <sheet name="3.2 참여인력 투자현황" sheetId="15" r:id="rId13"/>
    <sheet name="3.3 참여인력 학력" sheetId="16" r:id="rId14"/>
    <sheet name="3.4 대표이사&amp;참여인력 경력" sheetId="19" r:id="rId15"/>
    <sheet name="4.1 펀드거래" sheetId="17" r:id="rId16"/>
    <sheet name="4.2 핵심운용인력 변경이력" sheetId="24" r:id="rId17"/>
    <sheet name="5.1 업무협력 현황" sheetId="20" r:id="rId18"/>
    <sheet name="5.2 정책펀드 현황" sheetId="40" r:id="rId19"/>
    <sheet name="5.3 투자촉진 인센티브" sheetId="43" r:id="rId20"/>
  </sheets>
  <externalReferences>
    <externalReference r:id="rId21"/>
  </externalReferences>
  <definedNames>
    <definedName name="_xlnm._FilterDatabase" localSheetId="9" hidden="1">'2.5 제안사 펀드현황'!$A$4:$IQ$5</definedName>
    <definedName name="_xlnm._FilterDatabase" localSheetId="10" hidden="1">'2.6 제안사 투자현황'!$J$5:$J$20</definedName>
    <definedName name="_xlnm._FilterDatabase" localSheetId="11" hidden="1">'3.1 대표이사&amp;참여인력 개요'!$E$5:$P$5</definedName>
    <definedName name="_xlnm._FilterDatabase" localSheetId="12" hidden="1">'3.2 참여인력 투자현황'!$A$5:$BC$5</definedName>
    <definedName name="_xlnm._FilterDatabase" localSheetId="14" hidden="1">'3.4 대표이사&amp;참여인력 경력'!$E$5:$Y$21</definedName>
    <definedName name="_xlnm._FilterDatabase" localSheetId="15" hidden="1">'4.1 펀드거래'!$A$1:$D$175</definedName>
    <definedName name="KDB출자_요청액">'열제목별 목록값'!$C$19:$C$21</definedName>
    <definedName name="_xlnm.Print_Area" localSheetId="0">'열제목별 목록값'!$A$1:$F$115</definedName>
    <definedName name="_xlnm.Print_Area" localSheetId="1">작성요령!$A$1:$F$491</definedName>
    <definedName name="공동투자약정_상대방_유형">'열제목별 목록값'!$C$24:$C$28</definedName>
    <definedName name="구분">'열제목별 목록값'!$C$4:$C$6</definedName>
    <definedName name="납입방식" localSheetId="19">'[1]열제목별 목록값'!$C$22:$C$23</definedName>
    <definedName name="납입방식">'열제목별 목록값'!$C$22:$C$23</definedName>
    <definedName name="담당역할">'열제목별 목록값'!$F$55:$F$59</definedName>
    <definedName name="대표이사_구분" localSheetId="19">'[1]열제목별 목록값'!$C$80:$C$82</definedName>
    <definedName name="대표이사_구분">'열제목별 목록값'!$C$80:$C$82</definedName>
    <definedName name="대표이사_참여인력_개요" localSheetId="19">'[1]3.1 대표이사&amp;참여인력 개요'!$E$6:$AH$15</definedName>
    <definedName name="대표이사_참여인력_개요">'3.1 대표이사&amp;참여인력 개요'!$E$6:$AH$15</definedName>
    <definedName name="대표이사_참여인력_경력" localSheetId="19">'[1]3.4 대표이사&amp;참여인력 경력'!$E$11:$Y$21</definedName>
    <definedName name="대표이사_참여인력_경력">'3.4 대표이사&amp;참여인력 경력'!$E$11:$Y$21</definedName>
    <definedName name="대표이사_참여인력_투자현황" localSheetId="19">'[1]3.2 참여인력 투자현황'!$E$6:$BB$273</definedName>
    <definedName name="대표이사_참여인력_투자현황">'3.2 참여인력 투자현황'!$E$6:$BB$273</definedName>
    <definedName name="대표이사참여인력경력">'3.4 대표이사&amp;참여인력 경력'!$E$11:$Y$21</definedName>
    <definedName name="동반투자자유형" localSheetId="19">'[1]열제목별 목록값'!$C$75:$C$79</definedName>
    <definedName name="동반투자자유형">'열제목별 목록값'!$C$75:$C$79</definedName>
    <definedName name="민간출자자인센티브" localSheetId="19">'[1]열제목별 목록값'!$F$87:$F$90</definedName>
    <definedName name="민간출자자인센티브">'열제목별 목록값'!$F$87:$F$89</definedName>
    <definedName name="스튜어드십코드참여여부" localSheetId="19">'[1]열제목별 목록값'!$C$90:$C$91</definedName>
    <definedName name="스튜어드십코드참여여부">'열제목별 목록값'!$C$90:$C$91</definedName>
    <definedName name="신청리그">'열제목별 목록값'!$C$7:$C$10</definedName>
    <definedName name="신청분야">'열제목별 목록값'!$C$4:$C$6</definedName>
    <definedName name="업무협력유형" localSheetId="19">'[1]열제목별 목록값'!$F$68:$F$75</definedName>
    <definedName name="업무협력유형">'열제목별 목록값'!$F$68:$F$75</definedName>
    <definedName name="업무협력현황">'5.1 업무협력 현황'!$D$11:$Q$50</definedName>
    <definedName name="여부" localSheetId="19">'[1]열제목별 목록값'!$C$83:$C$84</definedName>
    <definedName name="여부">'열제목별 목록값'!$C$83:$C$84</definedName>
    <definedName name="예상출자내역">'1.2 예상출자내역'!$E$11:$J$205</definedName>
    <definedName name="운용사_추가_인센티브__선택" localSheetId="0">'열제목별 목록값'!$C$92:$C$94</definedName>
    <definedName name="운용사유형" localSheetId="19">'[1]열제목별 목록값'!$C$60:$C$69</definedName>
    <definedName name="운용사유형">'열제목별 목록값'!$C$60:$C$69</definedName>
    <definedName name="운용사인센티브">'열제목별 목록값'!$C$92:$C$94</definedName>
    <definedName name="재직회사_유형" localSheetId="19">'[1]열제목별 목록값'!$F$66:$F$67</definedName>
    <definedName name="재직회사_유형">'열제목별 목록값'!$F$66:$F$67</definedName>
    <definedName name="정책출자">'열제목별 목록값'!$C$19:$C$21</definedName>
    <definedName name="제안사_대표이사_변경이력">'2.4 제안사 대표이사 변경이력'!$E$11:$J$15</definedName>
    <definedName name="제안사_투자현황" localSheetId="19">'[1]2.6 제안사 투자현황'!$E$6:$AG$20</definedName>
    <definedName name="제안사_투자현황">'2.6 제안사 투자현황'!$E$6:$AG$20</definedName>
    <definedName name="제안사_펀드현황" localSheetId="19">'[1]2.5 제안사 펀드현황'!$E$6:$CC$14</definedName>
    <definedName name="제안사_펀드현황">'2.5 제안사 펀드현황'!$E$6:$CC$14</definedName>
    <definedName name="제안서작성기준일" localSheetId="19">'[1]1.1 제안펀드'!$E$11</definedName>
    <definedName name="제안서작성기준일">'1.1 제안펀드'!$E$11</definedName>
    <definedName name="제안펀드의_주목적투자분야와_관련성" localSheetId="19">'[1]열제목별 목록값'!$F$77:$F$80</definedName>
    <definedName name="제안펀드의_주목적투자분야와_관련성">'열제목별 목록값'!$F$77:$F$80</definedName>
    <definedName name="주목적_투자제안형">'열제목별 목록값'!$C$7:$C$8</definedName>
    <definedName name="주목적투자분야_투자제안형">'열제목별 목록값'!$C$7:$C$8</definedName>
    <definedName name="주요업무수행내역" localSheetId="19">'[1]열제목별 목록값'!$F$60:$F$65</definedName>
    <definedName name="주요업무수행내역">'열제목별 목록값'!$F$60:$F$65</definedName>
    <definedName name="참여인력구분" localSheetId="19">'[1]열제목별 목록값'!$F$4:$F$7</definedName>
    <definedName name="참여인력구분">'열제목별 목록값'!$F$4:$F$7</definedName>
    <definedName name="출자자유형">'열제목별 목록값'!$C$49:$C$56</definedName>
    <definedName name="출자자인센티브">'열제목별 목록값'!$F$87:$F$90</definedName>
    <definedName name="출자확정구분" localSheetId="19">'[1]열제목별 목록값'!$C$57:$C$59</definedName>
    <definedName name="출자확정구분">'열제목별 목록값'!$C$57:$C$59</definedName>
    <definedName name="투자계정구분" localSheetId="19">'[1]열제목별 목록값'!$F$43:$F$47</definedName>
    <definedName name="투자계정구분">'열제목별 목록값'!$F$43:$F$47</definedName>
    <definedName name="투자기업_법인유형" localSheetId="19">'[1]열제목별 목록값'!$F$48:$F$52</definedName>
    <definedName name="투자기업_법인유형">'열제목별 목록값'!$F$48:$F$52</definedName>
    <definedName name="투자유형" localSheetId="19">'[1]열제목별 목록값'!$F$9:$F$20</definedName>
    <definedName name="투자유형">'열제목별 목록값'!$F$9:$F$20</definedName>
    <definedName name="펀드_거래" localSheetId="19">'[1]4.1 펀드거래'!$A$2:$D$1989</definedName>
    <definedName name="펀드_거래">'4.1 펀드거래'!$A$2:$D$1989</definedName>
    <definedName name="펀드거래유형" localSheetId="19">'[1]열제목별 목록값'!$F$37:$F$41</definedName>
    <definedName name="펀드거래유형">'열제목별 목록값'!$F$37:$F$41</definedName>
    <definedName name="펀드계정구분" localSheetId="19">'[1]열제목별 목록값'!$F$81:$F$83</definedName>
    <definedName name="펀드계정구분">'열제목별 목록값'!$F$81:$F$83</definedName>
    <definedName name="펀드구분" localSheetId="19">'[1]열제목별 목록값'!$F$84:$F$86</definedName>
    <definedName name="펀드구분">'열제목별 목록값'!$F$84:$F$86</definedName>
    <definedName name="펀드법적유형" localSheetId="19">'[1]열제목별 목록값'!$C$29:$C$46</definedName>
    <definedName name="펀드법적유형">'열제목별 목록값'!$C$29:$C$46</definedName>
    <definedName name="펀드상태" localSheetId="19">'[1]열제목별 목록값'!$C$70:$C$74</definedName>
    <definedName name="펀드상태">'열제목별 목록값'!$C$70:$C$74</definedName>
    <definedName name="펀드유형__투자대상확정여부" localSheetId="19">'[1]열제목별 목록값'!$C$47:$C$48</definedName>
    <definedName name="펀드유형__투자대상확정여부">'열제목별 목록값'!$C$47:$C$48</definedName>
    <definedName name="핵심운용인력_변경구분">'열제목별 목록값'!$C$85:$C$89</definedName>
    <definedName name="핵심운용인력_변경내역" localSheetId="19">'[1]4.2 핵심운용인력 변경이력'!$A$2:$E$500</definedName>
    <definedName name="핵심운용인력_변경내역">'4.2 핵심운용인력 변경이력'!$A$2:$E$500</definedName>
    <definedName name="핵심운용인력변경구분" localSheetId="19">'[1]열제목별 목록값'!$C$85:$C$89</definedName>
    <definedName name="핵심운용인력변경구분">'열제목별 목록값'!$C$85:$C$89</definedName>
    <definedName name="회수구분" localSheetId="19">'[1]열제목별 목록값'!$F$25:$F$27</definedName>
    <definedName name="회수구분">'열제목별 목록값'!$F$25:$F$27</definedName>
    <definedName name="회수유형" localSheetId="19">'[1]열제목별 목록값'!$F$28:$F$36</definedName>
    <definedName name="회수유형">'열제목별 목록값'!$F$28:$F$36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11" i="12" l="1" a="1"/>
  <c r="AF11" i="12" s="1"/>
  <c r="AE11" i="12" a="1"/>
  <c r="AE11" i="12" s="1"/>
  <c r="AB11" i="12" a="1"/>
  <c r="AB11" i="12" s="1"/>
  <c r="N11" i="43" l="1"/>
  <c r="N20" i="43" l="1"/>
  <c r="N19" i="43"/>
  <c r="N18" i="43"/>
  <c r="N17" i="43"/>
  <c r="N16" i="43"/>
  <c r="N15" i="43"/>
  <c r="N14" i="43"/>
  <c r="N13" i="43"/>
  <c r="N12" i="43"/>
  <c r="L21" i="19" l="1"/>
  <c r="F21" i="19"/>
  <c r="H17" i="15" a="1"/>
  <c r="H17" i="15" s="1"/>
  <c r="H16" i="15" a="1"/>
  <c r="H16" i="15" s="1"/>
  <c r="G11" i="10"/>
  <c r="G16" i="10"/>
  <c r="G15" i="10"/>
  <c r="G14" i="10"/>
  <c r="G13" i="10"/>
  <c r="G12" i="10"/>
  <c r="F19" i="19" l="1"/>
  <c r="L19" i="19"/>
  <c r="F20" i="19"/>
  <c r="L20" i="19"/>
  <c r="AE14" i="12" a="1"/>
  <c r="AE14" i="12" s="1"/>
  <c r="AE13" i="12" a="1"/>
  <c r="AE13" i="12" s="1"/>
  <c r="AE12" i="12" a="1"/>
  <c r="AE12" i="12" s="1"/>
  <c r="AD11" i="12" l="1" a="1"/>
  <c r="AD11" i="12" s="1"/>
  <c r="P11" i="20" l="1"/>
  <c r="AC14" i="15" l="1"/>
  <c r="X11" i="12"/>
  <c r="T14" i="12"/>
  <c r="T13" i="12"/>
  <c r="T12" i="12"/>
  <c r="T11" i="12"/>
  <c r="I15" i="11"/>
  <c r="I14" i="11"/>
  <c r="I13" i="11"/>
  <c r="I12" i="11"/>
  <c r="I11" i="11"/>
  <c r="S13" i="9"/>
  <c r="S12" i="9"/>
  <c r="S11" i="9"/>
  <c r="R13" i="9"/>
  <c r="R12" i="9"/>
  <c r="R11" i="9"/>
  <c r="Q13" i="9"/>
  <c r="Q12" i="9"/>
  <c r="Q11" i="9"/>
  <c r="P13" i="9"/>
  <c r="P12" i="9"/>
  <c r="P11" i="9"/>
  <c r="O13" i="9"/>
  <c r="O12" i="9"/>
  <c r="O11" i="9"/>
  <c r="X13" i="14" l="1" a="1"/>
  <c r="X13" i="14" s="1"/>
  <c r="X12" i="14" a="1"/>
  <c r="X12" i="14" s="1"/>
  <c r="X11" i="14" a="1"/>
  <c r="X11" i="14" s="1"/>
  <c r="V20" i="13"/>
  <c r="V19" i="13"/>
  <c r="V18" i="13"/>
  <c r="V17" i="13"/>
  <c r="V16" i="13"/>
  <c r="V15" i="13"/>
  <c r="V14" i="13"/>
  <c r="V13" i="13"/>
  <c r="V12" i="13"/>
  <c r="V11" i="13"/>
  <c r="G17" i="10" l="1"/>
  <c r="G18" i="10"/>
  <c r="G19" i="10"/>
  <c r="G20" i="10"/>
  <c r="G21" i="10"/>
  <c r="G22" i="10"/>
  <c r="G23" i="10"/>
  <c r="G24" i="10"/>
  <c r="G25" i="10"/>
  <c r="G26" i="10"/>
  <c r="G27" i="10"/>
  <c r="G30" i="10" l="1"/>
  <c r="G29" i="10"/>
  <c r="G28" i="10"/>
  <c r="BM14" i="12" a="1"/>
  <c r="BM14" i="12" s="1"/>
  <c r="AF14" i="12" a="1"/>
  <c r="AF14" i="12" s="1"/>
  <c r="AD14" i="12" a="1"/>
  <c r="AD14" i="12" s="1"/>
  <c r="AC14" i="12" a="1"/>
  <c r="AC14" i="12" s="1"/>
  <c r="AB14" i="12" a="1"/>
  <c r="AB14" i="12" s="1"/>
  <c r="AA14" i="12" a="1"/>
  <c r="AA14" i="12" s="1"/>
  <c r="Z14" i="12" a="1"/>
  <c r="Z14" i="12" s="1"/>
  <c r="X14" i="12"/>
  <c r="P15" i="20"/>
  <c r="P14" i="20"/>
  <c r="P13" i="20"/>
  <c r="P12" i="20"/>
  <c r="Y17" i="19"/>
  <c r="Y16" i="19"/>
  <c r="Y15" i="19"/>
  <c r="Y14" i="19"/>
  <c r="Y13" i="19"/>
  <c r="Y12" i="19"/>
  <c r="Y11" i="19"/>
  <c r="R19" i="19"/>
  <c r="R18" i="19"/>
  <c r="R17" i="19"/>
  <c r="R16" i="19"/>
  <c r="R15" i="19"/>
  <c r="R14" i="19"/>
  <c r="R13" i="19"/>
  <c r="R12" i="19"/>
  <c r="R11" i="19"/>
  <c r="L18" i="19"/>
  <c r="L17" i="19"/>
  <c r="L16" i="19"/>
  <c r="L15" i="19"/>
  <c r="L14" i="19"/>
  <c r="L13" i="19"/>
  <c r="L12" i="19"/>
  <c r="L11" i="19"/>
  <c r="F18" i="19"/>
  <c r="F17" i="19"/>
  <c r="F16" i="19"/>
  <c r="F15" i="19"/>
  <c r="F14" i="19"/>
  <c r="F13" i="19"/>
  <c r="F12" i="19"/>
  <c r="F11" i="19"/>
  <c r="F21" i="16"/>
  <c r="F20" i="16"/>
  <c r="F19" i="16"/>
  <c r="F18" i="16"/>
  <c r="F17" i="16"/>
  <c r="F16" i="16"/>
  <c r="F15" i="16"/>
  <c r="F14" i="16"/>
  <c r="F13" i="16"/>
  <c r="F12" i="16"/>
  <c r="F11" i="16"/>
  <c r="AX17" i="15"/>
  <c r="AX16" i="15"/>
  <c r="AX15" i="15"/>
  <c r="AX14" i="15"/>
  <c r="AX13" i="15"/>
  <c r="AX12" i="15"/>
  <c r="AX11" i="15"/>
  <c r="AC13" i="15"/>
  <c r="AC12" i="15"/>
  <c r="AC11" i="15"/>
  <c r="L17" i="15" a="1"/>
  <c r="L17" i="15" s="1"/>
  <c r="L16" i="15" a="1"/>
  <c r="L16" i="15" s="1"/>
  <c r="L15" i="15" a="1"/>
  <c r="L15" i="15" s="1"/>
  <c r="F17" i="15"/>
  <c r="F16" i="15"/>
  <c r="F15" i="15"/>
  <c r="F14" i="15"/>
  <c r="F13" i="15"/>
  <c r="F12" i="15"/>
  <c r="F11" i="15"/>
  <c r="G20" i="13"/>
  <c r="G19" i="13"/>
  <c r="G18" i="13"/>
  <c r="G17" i="13"/>
  <c r="G16" i="13"/>
  <c r="G15" i="13"/>
  <c r="G14" i="13"/>
  <c r="G13" i="13"/>
  <c r="G12" i="13"/>
  <c r="G11" i="13"/>
  <c r="BM13" i="12" a="1"/>
  <c r="BM13" i="12" s="1"/>
  <c r="BM12" i="12" a="1"/>
  <c r="BM12" i="12" s="1"/>
  <c r="BM11" i="12" a="1"/>
  <c r="BM11" i="12" s="1"/>
  <c r="AF13" i="12" a="1"/>
  <c r="AF13" i="12" s="1"/>
  <c r="AF12" i="12" a="1"/>
  <c r="AF12" i="12" s="1"/>
  <c r="AD13" i="12" a="1"/>
  <c r="AD13" i="12" s="1"/>
  <c r="AL13" i="12" s="1"/>
  <c r="AD12" i="12" a="1"/>
  <c r="AD12" i="12" s="1"/>
  <c r="AL12" i="12" s="1"/>
  <c r="AC13" i="12" a="1"/>
  <c r="AC13" i="12" s="1"/>
  <c r="AC12" i="12" a="1"/>
  <c r="AC12" i="12" s="1"/>
  <c r="AC11" i="12" a="1"/>
  <c r="AC11" i="12" s="1"/>
  <c r="AB13" i="12" a="1"/>
  <c r="AB13" i="12" s="1"/>
  <c r="AB12" i="12" a="1"/>
  <c r="AB12" i="12" s="1"/>
  <c r="AA13" i="12" a="1"/>
  <c r="AA13" i="12" s="1"/>
  <c r="AA12" i="12" a="1"/>
  <c r="AA12" i="12" s="1"/>
  <c r="AA11" i="12" a="1"/>
  <c r="AA11" i="12" s="1"/>
  <c r="Z13" i="12" a="1"/>
  <c r="Z13" i="12" s="1"/>
  <c r="Z12" i="12" a="1"/>
  <c r="Z12" i="12" s="1"/>
  <c r="Z11" i="12" a="1"/>
  <c r="Z11" i="12" s="1"/>
  <c r="X13" i="12"/>
  <c r="X12" i="12"/>
  <c r="Y15" i="14" a="1"/>
  <c r="Y15" i="14" s="1"/>
  <c r="AC15" i="14" s="1"/>
  <c r="Y14" i="14" a="1"/>
  <c r="Y14" i="14" s="1"/>
  <c r="AC14" i="14" s="1"/>
  <c r="Y13" i="14" a="1"/>
  <c r="Y13" i="14" s="1"/>
  <c r="AC13" i="14" s="1"/>
  <c r="Y12" i="14" a="1"/>
  <c r="Y12" i="14" s="1"/>
  <c r="AC12" i="14" s="1"/>
  <c r="Y11" i="14" a="1"/>
  <c r="Y11" i="14" s="1"/>
  <c r="AC11" i="14" s="1"/>
  <c r="W15" i="14" a="1"/>
  <c r="W15" i="14" s="1"/>
  <c r="W14" i="14" a="1"/>
  <c r="W14" i="14" s="1"/>
  <c r="W13" i="14" a="1"/>
  <c r="W13" i="14" s="1"/>
  <c r="W12" i="14" a="1"/>
  <c r="W12" i="14" s="1"/>
  <c r="W11" i="14" a="1"/>
  <c r="W11" i="14" s="1"/>
  <c r="AH15" i="14"/>
  <c r="AG15" i="14"/>
  <c r="AF15" i="14"/>
  <c r="AE15" i="14"/>
  <c r="AD15" i="14"/>
  <c r="AB15" i="14"/>
  <c r="AA15" i="14"/>
  <c r="Z15" i="14"/>
  <c r="X15" i="14"/>
  <c r="AH14" i="14"/>
  <c r="AG14" i="14"/>
  <c r="AF14" i="14"/>
  <c r="AE14" i="14"/>
  <c r="AD14" i="14"/>
  <c r="AB14" i="14"/>
  <c r="AA14" i="14"/>
  <c r="Z14" i="14"/>
  <c r="X14" i="14"/>
  <c r="AH13" i="14"/>
  <c r="AG13" i="14"/>
  <c r="AF13" i="14"/>
  <c r="AE13" i="14"/>
  <c r="AD13" i="14"/>
  <c r="AB13" i="14"/>
  <c r="AA13" i="14"/>
  <c r="Z13" i="14"/>
  <c r="AH12" i="14"/>
  <c r="AG12" i="14"/>
  <c r="AF12" i="14"/>
  <c r="AE12" i="14"/>
  <c r="AD12" i="14"/>
  <c r="AB12" i="14"/>
  <c r="AA12" i="14"/>
  <c r="Z12" i="14"/>
  <c r="AH11" i="14"/>
  <c r="AG11" i="14"/>
  <c r="AF11" i="14"/>
  <c r="AE11" i="14"/>
  <c r="AD11" i="14"/>
  <c r="AB11" i="14"/>
  <c r="AA11" i="14"/>
  <c r="Z11" i="14"/>
  <c r="BP11" i="8" a="1"/>
  <c r="BP11" i="8" s="1"/>
  <c r="AR11" i="8" a="1"/>
  <c r="AR11" i="8" s="1"/>
  <c r="BX11" i="8"/>
  <c r="BV11" i="8"/>
  <c r="BU11" i="8"/>
  <c r="BT11" i="8"/>
  <c r="BS11" i="8"/>
  <c r="BW11" i="8" s="1"/>
  <c r="BR11" i="8"/>
  <c r="BQ11" i="8"/>
  <c r="BN11" i="8"/>
  <c r="BM11" i="8"/>
  <c r="BL11" i="8"/>
  <c r="BK11" i="8"/>
  <c r="BO11" i="8" s="1"/>
  <c r="BJ11" i="8"/>
  <c r="BI11" i="8"/>
  <c r="BH11" i="8"/>
  <c r="BF11" i="8"/>
  <c r="BE11" i="8"/>
  <c r="BD11" i="8"/>
  <c r="BC11" i="8"/>
  <c r="BG11" i="8" s="1"/>
  <c r="BB11" i="8"/>
  <c r="BA11" i="8"/>
  <c r="AZ11" i="8"/>
  <c r="AT11" i="8"/>
  <c r="AS11" i="8"/>
  <c r="AK11" i="8"/>
  <c r="AJ11" i="8"/>
  <c r="AI11" i="8"/>
  <c r="H13" i="15" l="1" a="1"/>
  <c r="H13" i="15" s="1"/>
  <c r="Y11" i="12"/>
  <c r="H12" i="15" a="1"/>
  <c r="H12" i="15" s="1"/>
  <c r="AL11" i="12"/>
  <c r="AL14" i="12"/>
  <c r="Y14" i="12"/>
  <c r="H14" i="15" a="1"/>
  <c r="H14" i="15" s="1"/>
  <c r="H15" i="15" a="1"/>
  <c r="H15" i="15" s="1"/>
  <c r="H11" i="15" a="1"/>
  <c r="H11" i="15" s="1"/>
  <c r="Y13" i="12"/>
  <c r="Y12" i="12"/>
  <c r="B4" i="36" l="1"/>
  <c r="B8" i="36" l="1"/>
  <c r="P21" i="20" l="1"/>
  <c r="P22" i="20"/>
  <c r="P23" i="20"/>
  <c r="P24" i="20"/>
  <c r="P25" i="20"/>
  <c r="P26" i="20"/>
  <c r="P27" i="20"/>
  <c r="P28" i="20"/>
  <c r="P29" i="20"/>
  <c r="P30" i="20"/>
  <c r="P31" i="20"/>
  <c r="P32" i="20"/>
  <c r="P33" i="20"/>
  <c r="P34" i="20"/>
  <c r="P35" i="20"/>
  <c r="P36" i="20"/>
  <c r="P37" i="20"/>
  <c r="P38" i="20"/>
  <c r="P39" i="20"/>
  <c r="P40" i="20"/>
  <c r="P41" i="20"/>
  <c r="P42" i="20"/>
  <c r="P43" i="20"/>
  <c r="P44" i="20"/>
  <c r="P45" i="20"/>
  <c r="P46" i="20"/>
  <c r="P47" i="20"/>
  <c r="P48" i="20"/>
  <c r="B24" i="36" l="1"/>
  <c r="B21" i="36"/>
  <c r="B18" i="36"/>
  <c r="B13" i="36"/>
  <c r="B11" i="36"/>
  <c r="A9" i="15" l="1"/>
  <c r="AN11" i="8" l="1"/>
  <c r="AW11" i="8"/>
  <c r="A7" i="15" l="1"/>
  <c r="AO11" i="8" l="1"/>
  <c r="AQ11" i="8" s="1"/>
  <c r="AX11" i="8"/>
  <c r="AP11" i="8"/>
  <c r="AL11" i="8"/>
  <c r="AU11" i="8"/>
  <c r="AV11" i="8"/>
  <c r="AM11" i="8"/>
  <c r="AY11" i="8" l="1"/>
  <c r="P16" i="20"/>
  <c r="P17" i="20"/>
  <c r="P18" i="20"/>
  <c r="P19" i="20"/>
  <c r="P20" i="20"/>
  <c r="Y18" i="19"/>
  <c r="Y19" i="19"/>
  <c r="Y20" i="19"/>
  <c r="Y21" i="19"/>
  <c r="R20" i="19"/>
  <c r="R21" i="19"/>
  <c r="V12" i="14" l="1" a="1"/>
  <c r="V12" i="14" s="1"/>
  <c r="U13" i="14" a="1"/>
  <c r="U13" i="14" s="1"/>
  <c r="U11" i="14" a="1"/>
  <c r="U11" i="14" s="1"/>
  <c r="V11" i="14" a="1"/>
  <c r="V11" i="14" s="1"/>
  <c r="V15" i="14" a="1"/>
  <c r="V15" i="14" s="1"/>
  <c r="V13" i="14" a="1"/>
  <c r="V13" i="14" s="1"/>
  <c r="U14" i="14" a="1"/>
  <c r="U14" i="14" s="1"/>
  <c r="U12" i="14" a="1"/>
  <c r="U12" i="14" s="1"/>
  <c r="V14" i="14" a="1"/>
  <c r="V14" i="14" s="1"/>
  <c r="U15" i="14" a="1"/>
  <c r="U15" i="14" s="1"/>
  <c r="L12" i="15" a="1"/>
  <c r="L12" i="15" s="1"/>
  <c r="L14" i="15" a="1"/>
  <c r="L14" i="15" s="1"/>
  <c r="L13" i="15" a="1"/>
  <c r="L13" i="15" s="1"/>
  <c r="L11" i="15" a="1"/>
  <c r="L11" i="15" s="1"/>
  <c r="A8" i="15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<sst xmlns="http://schemas.openxmlformats.org/spreadsheetml/2006/main" count="1903" uniqueCount="1222">
  <si>
    <t>펀드명</t>
  </si>
  <si>
    <t>관리보수제안</t>
  </si>
  <si>
    <t>수시납</t>
  </si>
  <si>
    <t>출자자유형</t>
  </si>
  <si>
    <t>출자자명</t>
  </si>
  <si>
    <t>비고</t>
  </si>
  <si>
    <t>미정</t>
  </si>
  <si>
    <t>운용사</t>
  </si>
  <si>
    <t>기본정보</t>
    <phoneticPr fontId="6" type="noConversion"/>
  </si>
  <si>
    <t>업력</t>
    <phoneticPr fontId="6" type="noConversion"/>
  </si>
  <si>
    <t>주소</t>
    <phoneticPr fontId="6" type="noConversion"/>
  </si>
  <si>
    <t>인원</t>
    <phoneticPr fontId="6" type="noConversion"/>
  </si>
  <si>
    <t>담당자</t>
    <phoneticPr fontId="6" type="noConversion"/>
  </si>
  <si>
    <t>청산완료 펀드</t>
    <phoneticPr fontId="6" type="noConversion"/>
  </si>
  <si>
    <t>운용(결성)예정/운용중/청산중 펀드</t>
    <phoneticPr fontId="6" type="noConversion"/>
  </si>
  <si>
    <t>대표자명</t>
  </si>
  <si>
    <t>설립일</t>
  </si>
  <si>
    <t>우편번호</t>
  </si>
  <si>
    <t>주소</t>
  </si>
  <si>
    <t>주소상세</t>
  </si>
  <si>
    <t>성명</t>
    <phoneticPr fontId="6" type="noConversion"/>
  </si>
  <si>
    <t>부서</t>
    <phoneticPr fontId="6" type="noConversion"/>
  </si>
  <si>
    <t>전화</t>
    <phoneticPr fontId="6" type="noConversion"/>
  </si>
  <si>
    <t>펀드수</t>
  </si>
  <si>
    <t>납입총액</t>
    <phoneticPr fontId="6" type="noConversion"/>
  </si>
  <si>
    <t>투자총액</t>
    <phoneticPr fontId="6" type="noConversion"/>
  </si>
  <si>
    <t>회수총액</t>
  </si>
  <si>
    <t>출자자앞
분배총액</t>
    <phoneticPr fontId="6" type="noConversion"/>
  </si>
  <si>
    <t>납입총액
가중평균
펀드
수익률
(IRR)</t>
    <phoneticPr fontId="6" type="noConversion"/>
  </si>
  <si>
    <t>펀드수</t>
    <phoneticPr fontId="6" type="noConversion"/>
  </si>
  <si>
    <t>약정총액</t>
  </si>
  <si>
    <t>회수총액</t>
    <phoneticPr fontId="6" type="noConversion"/>
  </si>
  <si>
    <t>펀드
순자산</t>
    <phoneticPr fontId="6" type="noConversion"/>
  </si>
  <si>
    <t>투자건수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</si>
  <si>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</si>
  <si>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</si>
  <si>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</si>
  <si>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가중수익율</t>
    <phoneticPr fontId="6" type="noConversion"/>
  </si>
  <si>
    <t>투자금액
가중평균
수익율
(회수료)</t>
    <phoneticPr fontId="6" type="noConversion"/>
  </si>
  <si>
    <t>(가)결산일자</t>
    <phoneticPr fontId="6" type="noConversion"/>
  </si>
  <si>
    <t>총자산</t>
    <phoneticPr fontId="6" type="noConversion"/>
  </si>
  <si>
    <t>유동자산</t>
  </si>
  <si>
    <t>총부채</t>
    <phoneticPr fontId="6" type="noConversion"/>
  </si>
  <si>
    <t>유동부채</t>
    <phoneticPr fontId="6" type="noConversion"/>
  </si>
  <si>
    <t>자기자본</t>
    <phoneticPr fontId="6" type="noConversion"/>
  </si>
  <si>
    <t>자본금</t>
    <phoneticPr fontId="6" type="noConversion"/>
  </si>
  <si>
    <t>영업수익</t>
    <phoneticPr fontId="6" type="noConversion"/>
  </si>
  <si>
    <t>영업비용</t>
  </si>
  <si>
    <t>당기순이익</t>
  </si>
  <si>
    <t>유동비율</t>
  </si>
  <si>
    <t>부채비율</t>
  </si>
  <si>
    <t>자본충실률</t>
    <phoneticPr fontId="6" type="noConversion"/>
  </si>
  <si>
    <t>영업수지율</t>
  </si>
  <si>
    <t>자기자본순이익률</t>
    <phoneticPr fontId="6" type="noConversion"/>
  </si>
  <si>
    <t>미회수투자자산</t>
    <phoneticPr fontId="6" type="noConversion"/>
  </si>
  <si>
    <t>성과보수</t>
    <phoneticPr fontId="6" type="noConversion"/>
  </si>
  <si>
    <t>청산료</t>
  </si>
  <si>
    <t>블라인드펀드</t>
  </si>
  <si>
    <t>국내설립법인</t>
  </si>
  <si>
    <t>보통주</t>
  </si>
  <si>
    <t>펀드
상태</t>
    <phoneticPr fontId="6" type="noConversion"/>
  </si>
  <si>
    <t>투자기업의
주된
법인유형</t>
    <phoneticPr fontId="6" type="noConversion"/>
  </si>
  <si>
    <t>납입
총액</t>
    <phoneticPr fontId="6" type="noConversion"/>
  </si>
  <si>
    <t>투자기간
종료(예정)일</t>
    <phoneticPr fontId="6" type="noConversion"/>
  </si>
  <si>
    <t>기간(연)</t>
    <phoneticPr fontId="6" type="noConversion"/>
  </si>
  <si>
    <t>IRR</t>
    <phoneticPr fontId="6" type="noConversion"/>
  </si>
  <si>
    <t>회수
총액</t>
    <phoneticPr fontId="6" type="noConversion"/>
  </si>
  <si>
    <t>가치
총액</t>
    <phoneticPr fontId="6" type="noConversion"/>
  </si>
  <si>
    <t>성과보수지급총액</t>
    <phoneticPr fontId="6" type="noConversion"/>
  </si>
  <si>
    <t>관리보수
지급총액</t>
    <phoneticPr fontId="6" type="noConversion"/>
  </si>
  <si>
    <t>종료일</t>
    <phoneticPr fontId="5" type="noConversion"/>
  </si>
  <si>
    <t>제안사명</t>
    <phoneticPr fontId="5" type="noConversion"/>
  </si>
  <si>
    <t>약정액</t>
    <phoneticPr fontId="6" type="noConversion"/>
  </si>
  <si>
    <t>우선손실
충당액</t>
    <phoneticPr fontId="6" type="noConversion"/>
  </si>
  <si>
    <t>운용사명</t>
    <phoneticPr fontId="5" type="noConversion"/>
  </si>
  <si>
    <t>출자자명</t>
    <phoneticPr fontId="5" type="noConversion"/>
  </si>
  <si>
    <t>약정액</t>
    <phoneticPr fontId="5" type="noConversion"/>
  </si>
  <si>
    <t>펀드유형</t>
    <phoneticPr fontId="6" type="noConversion"/>
  </si>
  <si>
    <t>휴대전화
번호</t>
    <phoneticPr fontId="6" type="noConversion"/>
  </si>
  <si>
    <t>미회수
투자자산
투자원금
총액</t>
    <phoneticPr fontId="6" type="noConversion"/>
  </si>
  <si>
    <t>회수투자자산</t>
    <phoneticPr fontId="6" type="noConversion"/>
  </si>
  <si>
    <t>기타사항</t>
    <phoneticPr fontId="6" type="noConversion"/>
  </si>
  <si>
    <t>피투자기업
법인유형</t>
    <phoneticPr fontId="6" type="noConversion"/>
  </si>
  <si>
    <t>회수구분</t>
    <phoneticPr fontId="6" type="noConversion"/>
  </si>
  <si>
    <t>투자
수익율
(IRR)</t>
    <phoneticPr fontId="6" type="noConversion"/>
  </si>
  <si>
    <t>동반투자자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</si>
  <si>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</si>
  <si>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</si>
  <si>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</si>
  <si>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감액
여부</t>
    <phoneticPr fontId="6" type="noConversion"/>
  </si>
  <si>
    <t>가치</t>
    <phoneticPr fontId="6" type="noConversion"/>
  </si>
  <si>
    <t>현재
담당자
성명</t>
    <phoneticPr fontId="6" type="noConversion"/>
  </si>
  <si>
    <t>발굴및 
투자검토</t>
  </si>
  <si>
    <t>사후
관리</t>
  </si>
  <si>
    <t>회수</t>
  </si>
  <si>
    <t>PE펀드계정</t>
  </si>
  <si>
    <t>기타</t>
    <phoneticPr fontId="6" type="noConversion"/>
  </si>
  <si>
    <t>코스닥</t>
  </si>
  <si>
    <t>해외출자법인</t>
  </si>
  <si>
    <t>CB</t>
  </si>
  <si>
    <t>NO</t>
  </si>
  <si>
    <t>부실발생기준에 의거한 회계상
감액내역</t>
    <phoneticPr fontId="6" type="noConversion"/>
  </si>
  <si>
    <t>참여자정보</t>
    <phoneticPr fontId="6" type="noConversion"/>
  </si>
  <si>
    <t>피투자기업명</t>
    <phoneticPr fontId="6" type="noConversion"/>
  </si>
  <si>
    <t>피투자기업
주요산업분야</t>
    <phoneticPr fontId="6" type="noConversion"/>
  </si>
  <si>
    <t>투자일</t>
    <phoneticPr fontId="6" type="noConversion"/>
  </si>
  <si>
    <t>투자금액</t>
    <phoneticPr fontId="6" type="noConversion"/>
  </si>
  <si>
    <t>투자기간</t>
    <phoneticPr fontId="6" type="noConversion"/>
  </si>
  <si>
    <t>감액
금액</t>
    <phoneticPr fontId="6" type="noConversion"/>
  </si>
  <si>
    <t>대표펀드매니저</t>
  </si>
  <si>
    <t>핵심운용인력</t>
  </si>
  <si>
    <t>주민등록번호상 앞6자리</t>
    <phoneticPr fontId="6" type="noConversion"/>
  </si>
  <si>
    <t>펀드명</t>
    <phoneticPr fontId="6" type="noConversion"/>
  </si>
  <si>
    <t>YES</t>
  </si>
  <si>
    <t>회수료</t>
  </si>
  <si>
    <t>장외매각</t>
  </si>
  <si>
    <t>외국법인</t>
  </si>
  <si>
    <t>투자
계정
구분</t>
  </si>
  <si>
    <t>기타</t>
  </si>
  <si>
    <t>일반운용인력</t>
  </si>
  <si>
    <t>학력사항</t>
    <phoneticPr fontId="6" type="noConversion"/>
  </si>
  <si>
    <t>졸업일/수료일</t>
    <phoneticPr fontId="6" type="noConversion"/>
  </si>
  <si>
    <t>졸업/수료 학교명</t>
    <phoneticPr fontId="6" type="noConversion"/>
  </si>
  <si>
    <t>학과(전공)명</t>
  </si>
  <si>
    <t>학위명</t>
  </si>
  <si>
    <t>취득국명</t>
  </si>
  <si>
    <t>납입</t>
  </si>
  <si>
    <t>현금분배</t>
  </si>
  <si>
    <t>성과보수</t>
  </si>
  <si>
    <t>가상분배</t>
  </si>
  <si>
    <t>제안서 작성 기준일</t>
  </si>
  <si>
    <t>※ M&amp;A 또는 회사분할 등이 있었던 경우 변경전의 펀드운용업무시작일을 기재</t>
  </si>
  <si>
    <t>펀드운용</t>
  </si>
  <si>
    <t>펀드결성(예정)일</t>
  </si>
  <si>
    <t>펀드해산(예정)일</t>
  </si>
  <si>
    <t>투자대상이 확정되지 않은 펀드</t>
  </si>
  <si>
    <t>프로젝트펀드</t>
  </si>
  <si>
    <t>투자대상이 확정되어 있는 펀드</t>
  </si>
  <si>
    <t>결성예정</t>
  </si>
  <si>
    <t>운용예정</t>
  </si>
  <si>
    <t>운용중</t>
  </si>
  <si>
    <t>청산중</t>
  </si>
  <si>
    <t>해산 후 청산절차를 진행중인 경우</t>
  </si>
  <si>
    <t>청산 절차를 완료한 경우</t>
  </si>
  <si>
    <t>펀드 순자산</t>
  </si>
  <si>
    <t>ⅰ) 제안서 작성 기준일 현재 제안사에 재직중이면서</t>
  </si>
  <si>
    <t>출자자가 납입한 출자금</t>
  </si>
  <si>
    <t>현물분배</t>
  </si>
  <si>
    <t>펀드 운용중 또는 청산시 운용사에게 지급한 성과보수</t>
  </si>
  <si>
    <t>구분</t>
    <phoneticPr fontId="6" type="noConversion"/>
  </si>
  <si>
    <t>목록값</t>
    <phoneticPr fontId="6" type="noConversion"/>
  </si>
  <si>
    <t>BW</t>
  </si>
  <si>
    <t>대여금</t>
  </si>
  <si>
    <t>운용사유형</t>
  </si>
  <si>
    <t>신기술사업금융회사</t>
  </si>
  <si>
    <t>자산운용사</t>
  </si>
  <si>
    <t>은행</t>
  </si>
  <si>
    <t>증권사</t>
  </si>
  <si>
    <t>독립 PEF 운용사</t>
  </si>
  <si>
    <t>펀드상태</t>
  </si>
  <si>
    <t>동반투자자유형</t>
  </si>
  <si>
    <t>타운용사 펀드</t>
  </si>
  <si>
    <t>리스크관리 기준 보유 유무</t>
    <phoneticPr fontId="1" type="noConversion"/>
  </si>
  <si>
    <t>리스크관리전담조직 유무</t>
    <phoneticPr fontId="1" type="noConversion"/>
  </si>
  <si>
    <t>규정상
성과보수
최대지급
비율</t>
    <phoneticPr fontId="1" type="noConversion"/>
  </si>
  <si>
    <t>제안사 내규 현황</t>
    <phoneticPr fontId="1" type="noConversion"/>
  </si>
  <si>
    <t>투자유형</t>
    <phoneticPr fontId="6" type="noConversion"/>
  </si>
  <si>
    <t>시장성
유무</t>
    <phoneticPr fontId="6" type="noConversion"/>
  </si>
  <si>
    <t>기타메자닌증권</t>
  </si>
  <si>
    <t>관리인력</t>
  </si>
  <si>
    <t>VC펀드계정</t>
  </si>
  <si>
    <t>장외매각(M&amp;A)</t>
  </si>
  <si>
    <t>대표이사/참여인력</t>
    <phoneticPr fontId="6" type="noConversion"/>
  </si>
  <si>
    <t>Ⅰ. 열제목별 목록값</t>
    <phoneticPr fontId="6" type="noConversion"/>
  </si>
  <si>
    <t>PE펀드계정 투자</t>
    <phoneticPr fontId="6" type="noConversion"/>
  </si>
  <si>
    <t>VC펀드계정 투자</t>
    <phoneticPr fontId="6" type="noConversion"/>
  </si>
  <si>
    <t>비고</t>
    <phoneticPr fontId="6" type="noConversion"/>
  </si>
  <si>
    <t>부분회수</t>
  </si>
  <si>
    <t>미회수</t>
  </si>
  <si>
    <t>설립</t>
  </si>
  <si>
    <t>유출</t>
  </si>
  <si>
    <t>유입</t>
  </si>
  <si>
    <t>청산시 또는 제안서기준일</t>
  </si>
  <si>
    <t>펀드법적유형</t>
    <phoneticPr fontId="1" type="noConversion"/>
  </si>
  <si>
    <t>거래구분</t>
    <phoneticPr fontId="6" type="noConversion"/>
  </si>
  <si>
    <t>거래일자</t>
    <phoneticPr fontId="6" type="noConversion"/>
  </si>
  <si>
    <t>이름</t>
    <phoneticPr fontId="6" type="noConversion"/>
  </si>
  <si>
    <t>PE펀드운용</t>
  </si>
  <si>
    <t>VC펀드운용</t>
  </si>
  <si>
    <t>펀드구분</t>
    <phoneticPr fontId="1" type="noConversion"/>
  </si>
  <si>
    <t>3) 청산시 또는 제안서작성기준일 현재 기재대상핵심인력 전원을 기재</t>
  </si>
  <si>
    <t xml:space="preserve">    - 기존 기재대상핵심인력 2인을 동시에 변경하는 경우 : </t>
  </si>
  <si>
    <t xml:space="preserve">    - 기존 기재대상핵심인력의 변경 없이 1인을 추가 선임하는 경우 : "유입"으로 기재</t>
  </si>
  <si>
    <t xml:space="preserve">    - 변경선임없이 기존 기재대상핵심인력 1인이 퇴사하는 경우 : "유출"로 기재</t>
  </si>
  <si>
    <t xml:space="preserve">    - 공석의 기재대상핵심인력 1인을 선임하는 경우 : "유입"으로 기재</t>
  </si>
  <si>
    <t xml:space="preserve">    - 일반기재대상핵심인력을 대표펀드매니저로 변경하는 경우 : "기타"로 기재하며, 기타로 분류한 사유를 비고에 적시</t>
  </si>
  <si>
    <t xml:space="preserve">    - 기재대상핵심인력 1인이 퇴사하고 2인을 추가로 선임하는 경우 : 각각 "유출", "유입" 총 3개 행으로 기재</t>
  </si>
  <si>
    <t>금융투자기관</t>
  </si>
  <si>
    <t>기타 주식등 투자펀드계정</t>
  </si>
  <si>
    <t>기타 주식등 투자펀드 계정</t>
    <phoneticPr fontId="6" type="noConversion"/>
  </si>
  <si>
    <t>PE펀드계정투자</t>
  </si>
  <si>
    <t>PE고유계정투자</t>
  </si>
  <si>
    <t>비투자업무</t>
  </si>
  <si>
    <t>대표이사</t>
  </si>
  <si>
    <t>VC고유계정투자</t>
  </si>
  <si>
    <t>기타 투자</t>
  </si>
  <si>
    <t>제안사 펀드</t>
  </si>
  <si>
    <t>대표이사/참여인력</t>
    <phoneticPr fontId="6" type="noConversion"/>
  </si>
  <si>
    <t>성명</t>
    <phoneticPr fontId="6" type="noConversion"/>
  </si>
  <si>
    <t>주민등록번호상 앞6자리</t>
    <phoneticPr fontId="6" type="noConversion"/>
  </si>
  <si>
    <t>재직회사
유형</t>
    <phoneticPr fontId="6" type="noConversion"/>
  </si>
  <si>
    <t>재직회사명</t>
    <phoneticPr fontId="6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</si>
  <si>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</si>
  <si>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</si>
  <si>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</si>
  <si>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재직회사</t>
    <phoneticPr fontId="6" type="noConversion"/>
  </si>
  <si>
    <t>회사 재직기간</t>
    <phoneticPr fontId="1" type="noConversion"/>
  </si>
  <si>
    <t>재직부서 및 담당업무</t>
    <phoneticPr fontId="1" type="noConversion"/>
  </si>
  <si>
    <t>부서 재직기간</t>
    <phoneticPr fontId="1" type="noConversion"/>
  </si>
  <si>
    <t>업무상세내역</t>
    <phoneticPr fontId="1" type="noConversion"/>
  </si>
  <si>
    <t>업무수행기간</t>
    <phoneticPr fontId="1" type="noConversion"/>
  </si>
  <si>
    <t>재직시 소속부서명</t>
    <phoneticPr fontId="6" type="noConversion"/>
  </si>
  <si>
    <t>재직시 직위</t>
    <phoneticPr fontId="6" type="noConversion"/>
  </si>
  <si>
    <t>재직시 담당업무(자세히 기재)</t>
    <phoneticPr fontId="6" type="noConversion"/>
  </si>
  <si>
    <t>투자업무
수행여부</t>
    <phoneticPr fontId="1" type="noConversion"/>
  </si>
  <si>
    <t>제안펀드 신청분야 관련여부</t>
    <phoneticPr fontId="1" type="noConversion"/>
  </si>
  <si>
    <t>제안펀드 신청분야
관련성 상세서술</t>
    <phoneticPr fontId="1" type="noConversion"/>
  </si>
  <si>
    <t>주요업무
수행내역</t>
    <phoneticPr fontId="6" type="noConversion"/>
  </si>
  <si>
    <t>참여인력구분</t>
    <phoneticPr fontId="6" type="noConversion"/>
  </si>
  <si>
    <t>투자유형</t>
    <phoneticPr fontId="1" type="noConversion"/>
  </si>
  <si>
    <t>목적 달성을 위해 판단하고 있는 투자기간의 종료(예정)일</t>
  </si>
  <si>
    <t>펀드
사업자번호(고유번호)</t>
    <phoneticPr fontId="6" type="noConversion"/>
  </si>
  <si>
    <t>[(미회수투자자산 가치총액) + (예금 등 투자자산 이외 자산총액) - (미지급 등 부채총액)]</t>
  </si>
  <si>
    <t>※  [2.5 제안사 펀드현황] ·  [4.2 핵심운용인력 변경이력] 작성관련 정의</t>
  </si>
  <si>
    <t>회수투자자산</t>
    <phoneticPr fontId="6" type="noConversion"/>
  </si>
  <si>
    <t>부실발생기준에 의거한 회계상
감액내역</t>
    <phoneticPr fontId="6" type="noConversion"/>
  </si>
  <si>
    <t>미회수투자자산</t>
    <phoneticPr fontId="6" type="noConversion"/>
  </si>
  <si>
    <t>기타사항</t>
    <phoneticPr fontId="6" type="noConversion"/>
  </si>
  <si>
    <t>투자원금</t>
    <phoneticPr fontId="6" type="noConversion"/>
  </si>
  <si>
    <t>가치산출근거</t>
    <phoneticPr fontId="6" type="noConversion"/>
  </si>
  <si>
    <t>펀드명칭</t>
    <phoneticPr fontId="6" type="noConversion"/>
  </si>
  <si>
    <t>펀드개요</t>
    <phoneticPr fontId="6" type="noConversion"/>
  </si>
  <si>
    <t>펀드규모</t>
    <phoneticPr fontId="6" type="noConversion"/>
  </si>
  <si>
    <t>펀드 존속기간</t>
    <phoneticPr fontId="6" type="noConversion"/>
  </si>
  <si>
    <t>보수</t>
    <phoneticPr fontId="6" type="noConversion"/>
  </si>
  <si>
    <t>펀드수익율</t>
    <phoneticPr fontId="6" type="noConversion"/>
  </si>
  <si>
    <t>투자 및 회수</t>
    <phoneticPr fontId="6" type="noConversion"/>
  </si>
  <si>
    <t>미회수투자자산</t>
    <phoneticPr fontId="6" type="noConversion"/>
  </si>
  <si>
    <t>분배 및 비용</t>
    <phoneticPr fontId="6" type="noConversion"/>
  </si>
  <si>
    <t>예금 등
투자자산
이외 
자산총액</t>
    <phoneticPr fontId="6" type="noConversion"/>
  </si>
  <si>
    <t>미지급등
부채총액</t>
    <phoneticPr fontId="6" type="noConversion"/>
  </si>
  <si>
    <t>펀드
 순자산</t>
    <phoneticPr fontId="6" type="noConversion"/>
  </si>
  <si>
    <t>추가투자
예상금액</t>
    <phoneticPr fontId="6" type="noConversion"/>
  </si>
  <si>
    <t>핵심운용인력1 (최초규약상)</t>
    <phoneticPr fontId="6" type="noConversion"/>
  </si>
  <si>
    <t>핵심운용인력2 (최초규약상)</t>
    <phoneticPr fontId="6" type="noConversion"/>
  </si>
  <si>
    <t>핵심운용인력3 (최초규약상)</t>
    <phoneticPr fontId="6" type="noConversion"/>
  </si>
  <si>
    <t>최초규약상 핵심 운용인력 수</t>
    <phoneticPr fontId="6" type="noConversion"/>
  </si>
  <si>
    <t>핵심운용인력1(청산시 or 작성기준일 상)</t>
    <phoneticPr fontId="6" type="noConversion"/>
  </si>
  <si>
    <t>핵심운용인력2(청산시 or 작성기준일 상)</t>
    <phoneticPr fontId="6" type="noConversion"/>
  </si>
  <si>
    <t>핵심운용인력3(청산시 or 작성기준일 상)</t>
    <phoneticPr fontId="6" type="noConversion"/>
  </si>
  <si>
    <t>핵심인력변경횟수</t>
    <phoneticPr fontId="6" type="noConversion"/>
  </si>
  <si>
    <t>운용사수</t>
    <phoneticPr fontId="6" type="noConversion"/>
  </si>
  <si>
    <t>제안사출자</t>
    <phoneticPr fontId="5" type="noConversion"/>
  </si>
  <si>
    <t>공동운용사1출자</t>
    <phoneticPr fontId="5" type="noConversion"/>
  </si>
  <si>
    <t>공동운용사2출자</t>
    <phoneticPr fontId="5" type="noConversion"/>
  </si>
  <si>
    <t>투자자1 출자</t>
    <phoneticPr fontId="5" type="noConversion"/>
  </si>
  <si>
    <t>투자자2 출자</t>
    <phoneticPr fontId="5" type="noConversion"/>
  </si>
  <si>
    <t>투자자3 출자</t>
    <phoneticPr fontId="5" type="noConversion"/>
  </si>
  <si>
    <t>펀드법적유형</t>
    <phoneticPr fontId="6" type="noConversion"/>
  </si>
  <si>
    <t>주목적투자분야</t>
    <phoneticPr fontId="6" type="noConversion"/>
  </si>
  <si>
    <t>주된
투자유형</t>
    <phoneticPr fontId="6" type="noConversion"/>
  </si>
  <si>
    <t>약정
총액</t>
    <phoneticPr fontId="6" type="noConversion"/>
  </si>
  <si>
    <t>결성(예정)일</t>
    <phoneticPr fontId="6" type="noConversion"/>
  </si>
  <si>
    <t>기준
수익률</t>
    <phoneticPr fontId="6" type="noConversion"/>
  </si>
  <si>
    <t>관리보수</t>
    <phoneticPr fontId="6" type="noConversion"/>
  </si>
  <si>
    <t>Multiple</t>
    <phoneticPr fontId="6" type="noConversion"/>
  </si>
  <si>
    <t>투자
총액</t>
    <phoneticPr fontId="6" type="noConversion"/>
  </si>
  <si>
    <t>투자
원금
총액</t>
    <phoneticPr fontId="6" type="noConversion"/>
  </si>
  <si>
    <t>출자자앞
분배총액</t>
    <phoneticPr fontId="6" type="noConversion"/>
  </si>
  <si>
    <t>성과보수
운용인력
분배총액</t>
    <phoneticPr fontId="6" type="noConversion"/>
  </si>
  <si>
    <t>비용
지급총액</t>
    <phoneticPr fontId="6" type="noConversion"/>
  </si>
  <si>
    <t>성명</t>
    <phoneticPr fontId="5" type="noConversion"/>
  </si>
  <si>
    <t>시작일</t>
    <phoneticPr fontId="5" type="noConversion"/>
  </si>
  <si>
    <t>재직여부</t>
    <phoneticPr fontId="5" type="noConversion"/>
  </si>
  <si>
    <t>약정액</t>
    <phoneticPr fontId="6" type="noConversion"/>
  </si>
  <si>
    <t>운용사명</t>
    <phoneticPr fontId="5" type="noConversion"/>
  </si>
  <si>
    <t>우선손실
충당액</t>
    <phoneticPr fontId="6" type="noConversion"/>
  </si>
  <si>
    <t>제안사 대표이사</t>
    <phoneticPr fontId="1" type="noConversion"/>
  </si>
  <si>
    <t>대표이사 재직기간</t>
    <phoneticPr fontId="1" type="noConversion"/>
  </si>
  <si>
    <t>비고</t>
    <phoneticPr fontId="1" type="noConversion"/>
  </si>
  <si>
    <t>구분</t>
    <phoneticPr fontId="1" type="noConversion"/>
  </si>
  <si>
    <t>이름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</si>
  <si>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</si>
  <si>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</si>
  <si>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</si>
  <si>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주주명</t>
    <phoneticPr fontId="6" type="noConversion"/>
  </si>
  <si>
    <t>보유주식수</t>
    <phoneticPr fontId="1" type="noConversion"/>
  </si>
  <si>
    <t>지분율</t>
    <phoneticPr fontId="6" type="noConversion"/>
  </si>
  <si>
    <t>최대주주와의 관계</t>
    <phoneticPr fontId="6" type="noConversion"/>
  </si>
  <si>
    <t>핵심운용인력 여부</t>
    <phoneticPr fontId="1" type="noConversion"/>
  </si>
  <si>
    <t>비고</t>
    <phoneticPr fontId="6" type="noConversion"/>
  </si>
  <si>
    <t>제안사명</t>
    <phoneticPr fontId="6" type="noConversion"/>
  </si>
  <si>
    <t>법인
등록번호</t>
    <phoneticPr fontId="1" type="noConversion"/>
  </si>
  <si>
    <t>사업자
등록번호</t>
    <phoneticPr fontId="1" type="noConversion"/>
  </si>
  <si>
    <t>제안사유형</t>
    <phoneticPr fontId="6" type="noConversion"/>
  </si>
  <si>
    <t>총발행주식수</t>
    <phoneticPr fontId="1" type="noConversion"/>
  </si>
  <si>
    <t>펀드운용
업무
시작일</t>
    <phoneticPr fontId="6" type="noConversion"/>
  </si>
  <si>
    <t>전체
인원수</t>
    <phoneticPr fontId="6" type="noConversion"/>
  </si>
  <si>
    <t>펀드운용
담당
인력수</t>
    <phoneticPr fontId="6" type="noConversion"/>
  </si>
  <si>
    <t>자본계정
투자
담당인력수</t>
    <phoneticPr fontId="6" type="noConversion"/>
  </si>
  <si>
    <t>내부통제
기준 보유
유무</t>
    <phoneticPr fontId="1" type="noConversion"/>
  </si>
  <si>
    <t>운용인력앞성과보수
지급규정
보유 유무</t>
    <phoneticPr fontId="1" type="noConversion"/>
  </si>
  <si>
    <t>성명</t>
    <phoneticPr fontId="6" type="noConversion"/>
  </si>
  <si>
    <t>직위</t>
    <phoneticPr fontId="6" type="noConversion"/>
  </si>
  <si>
    <t>팩스</t>
    <phoneticPr fontId="6" type="noConversion"/>
  </si>
  <si>
    <t>Email</t>
    <phoneticPr fontId="6" type="noConversion"/>
  </si>
  <si>
    <t>약정총액</t>
    <phoneticPr fontId="6" type="noConversion"/>
  </si>
  <si>
    <t>투자총액</t>
    <phoneticPr fontId="6" type="noConversion"/>
  </si>
  <si>
    <t>성과보수
지급총액</t>
    <phoneticPr fontId="6" type="noConversion"/>
  </si>
  <si>
    <t>펀드
수익율
(Multiple)</t>
    <phoneticPr fontId="6" type="noConversion"/>
  </si>
  <si>
    <t>납입총액</t>
    <phoneticPr fontId="6" type="noConversion"/>
  </si>
  <si>
    <t>회수총액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</si>
  <si>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</si>
  <si>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</si>
  <si>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
(회수료)</t>
    <phoneticPr fontId="6" type="noConversion"/>
  </si>
  <si>
    <t>대표이사/참여인력</t>
    <phoneticPr fontId="6" type="noConversion"/>
  </si>
  <si>
    <t>제재</t>
    <phoneticPr fontId="6" type="noConversion"/>
  </si>
  <si>
    <t>투자관련
경력
(년수)</t>
    <phoneticPr fontId="6" type="noConversion"/>
  </si>
  <si>
    <t>산업경력
(년수)</t>
    <phoneticPr fontId="1" type="noConversion"/>
  </si>
  <si>
    <t>투자 및 회수실적</t>
    <phoneticPr fontId="6" type="noConversion"/>
  </si>
  <si>
    <t>현재 관리중인 투자</t>
    <phoneticPr fontId="5" type="noConversion"/>
  </si>
  <si>
    <t>성명</t>
    <phoneticPr fontId="6" type="noConversion"/>
  </si>
  <si>
    <t>주민등록번호상 앞6자리</t>
    <phoneticPr fontId="6" type="noConversion"/>
  </si>
  <si>
    <t>국적</t>
    <phoneticPr fontId="6" type="noConversion"/>
  </si>
  <si>
    <t>제재경력여부</t>
    <phoneticPr fontId="6" type="noConversion"/>
  </si>
  <si>
    <t>제재내역</t>
    <phoneticPr fontId="6" type="noConversion"/>
  </si>
  <si>
    <t>투자
건수</t>
    <phoneticPr fontId="6" type="noConversion"/>
  </si>
  <si>
    <t>투자건수
(회수료)</t>
    <phoneticPr fontId="6" type="noConversion"/>
  </si>
  <si>
    <t>투자총액</t>
    <phoneticPr fontId="6" type="noConversion"/>
  </si>
  <si>
    <t>회수총액</t>
    <phoneticPr fontId="6" type="noConversion"/>
  </si>
  <si>
    <t>미회수
투자자산
투자원금
총액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</si>
  <si>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</si>
  <si>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</si>
  <si>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가중평균수익율
(회수료)</t>
    <phoneticPr fontId="6" type="noConversion"/>
  </si>
  <si>
    <t>미회수
투자건수</t>
    <phoneticPr fontId="5" type="noConversion"/>
  </si>
  <si>
    <t>미회수투자자산
투자원금총액</t>
    <phoneticPr fontId="5" type="noConversion"/>
  </si>
  <si>
    <t>미회수투자자산가치총액</t>
    <phoneticPr fontId="5" type="noConversion"/>
  </si>
  <si>
    <t>회사경력</t>
    <phoneticPr fontId="1" type="noConversion"/>
  </si>
  <si>
    <t>부서경력</t>
    <phoneticPr fontId="1" type="noConversion"/>
  </si>
  <si>
    <t>투자 내역</t>
    <phoneticPr fontId="1" type="noConversion"/>
  </si>
  <si>
    <t>투자건 담당 기간</t>
    <phoneticPr fontId="6" type="noConversion"/>
  </si>
  <si>
    <t>담당 역할(중복선택 가능)</t>
    <phoneticPr fontId="1" type="noConversion"/>
  </si>
  <si>
    <t>투자펀드 내역(펀드계정일 경우 작성)</t>
    <phoneticPr fontId="1" type="noConversion"/>
  </si>
  <si>
    <t>검증인</t>
    <phoneticPr fontId="6" type="noConversion"/>
  </si>
  <si>
    <t>재직회사명</t>
    <phoneticPr fontId="6" type="noConversion"/>
  </si>
  <si>
    <t>기간</t>
    <phoneticPr fontId="1" type="noConversion"/>
  </si>
  <si>
    <t>부서명</t>
    <phoneticPr fontId="1" type="noConversion"/>
  </si>
  <si>
    <t>피투자기업명</t>
    <phoneticPr fontId="6" type="noConversion"/>
  </si>
  <si>
    <t>피투자기업
법인유형</t>
    <phoneticPr fontId="6" type="noConversion"/>
  </si>
  <si>
    <t>피투자기업
주요산업분야</t>
    <phoneticPr fontId="6" type="noConversion"/>
  </si>
  <si>
    <t>투자자금 용도 및 사업내용</t>
    <phoneticPr fontId="1" type="noConversion"/>
  </si>
  <si>
    <t>투자일</t>
    <phoneticPr fontId="6" type="noConversion"/>
  </si>
  <si>
    <t>투자형태</t>
    <phoneticPr fontId="6" type="noConversion"/>
  </si>
  <si>
    <t>투자금액</t>
    <phoneticPr fontId="6" type="noConversion"/>
  </si>
  <si>
    <t>투자시점
취득
지분율</t>
    <phoneticPr fontId="1" type="noConversion"/>
  </si>
  <si>
    <t>회수여부</t>
    <phoneticPr fontId="6" type="noConversion"/>
  </si>
  <si>
    <t>투자
수익율
(IRR)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</si>
  <si>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</si>
  <si>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</si>
  <si>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</si>
  <si>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투자
기간</t>
    <phoneticPr fontId="6" type="noConversion"/>
  </si>
  <si>
    <t>감액
여부</t>
    <phoneticPr fontId="6" type="noConversion"/>
  </si>
  <si>
    <t>감액
금액</t>
    <phoneticPr fontId="6" type="noConversion"/>
  </si>
  <si>
    <t>시장성유무</t>
    <phoneticPr fontId="6" type="noConversion"/>
  </si>
  <si>
    <t>가치</t>
    <phoneticPr fontId="6" type="noConversion"/>
  </si>
  <si>
    <t>가치산출근거</t>
    <phoneticPr fontId="6" type="noConversion"/>
  </si>
  <si>
    <t>시작일</t>
    <phoneticPr fontId="6" type="noConversion"/>
  </si>
  <si>
    <t>종료일</t>
    <phoneticPr fontId="6" type="noConversion"/>
  </si>
  <si>
    <t>의사
결정</t>
    <phoneticPr fontId="1" type="noConversion"/>
  </si>
  <si>
    <t>발굴</t>
    <phoneticPr fontId="1" type="noConversion"/>
  </si>
  <si>
    <t>투자
검토 및
실행</t>
    <phoneticPr fontId="6" type="noConversion"/>
  </si>
  <si>
    <t>사후
관리</t>
    <phoneticPr fontId="6" type="noConversion"/>
  </si>
  <si>
    <t>회수</t>
    <phoneticPr fontId="6" type="noConversion"/>
  </si>
  <si>
    <t>담당 역할 상세서술</t>
    <phoneticPr fontId="1" type="noConversion"/>
  </si>
  <si>
    <t>펀드명</t>
    <phoneticPr fontId="6" type="noConversion"/>
  </si>
  <si>
    <t>펀드법적유형</t>
    <phoneticPr fontId="6" type="noConversion"/>
  </si>
  <si>
    <t>인력구분</t>
    <phoneticPr fontId="1" type="noConversion"/>
  </si>
  <si>
    <t>펀드
담당업무
시작일</t>
    <phoneticPr fontId="1" type="noConversion"/>
  </si>
  <si>
    <t>펀드
담당업무
종료일</t>
    <phoneticPr fontId="1" type="noConversion"/>
  </si>
  <si>
    <t>기간
(년수)</t>
    <phoneticPr fontId="1" type="noConversion"/>
  </si>
  <si>
    <t>소속</t>
    <phoneticPr fontId="6" type="noConversion"/>
  </si>
  <si>
    <t>연락처</t>
    <phoneticPr fontId="6" type="noConversion"/>
  </si>
  <si>
    <t>거래금액</t>
    <phoneticPr fontId="6" type="noConversion"/>
  </si>
  <si>
    <t>기재대상핵심인력 변경구분</t>
    <phoneticPr fontId="6" type="noConversion"/>
  </si>
  <si>
    <t>변경일자</t>
    <phoneticPr fontId="6" type="noConversion"/>
  </si>
  <si>
    <t>업무협력 개요</t>
    <phoneticPr fontId="6" type="noConversion"/>
  </si>
  <si>
    <t>투자 및 거래</t>
    <phoneticPr fontId="6" type="noConversion"/>
  </si>
  <si>
    <t>업무협력 기간</t>
    <phoneticPr fontId="6" type="noConversion"/>
  </si>
  <si>
    <t>증빙서류
제출여부</t>
    <phoneticPr fontId="6" type="noConversion"/>
  </si>
  <si>
    <t>업무협력
사업명</t>
    <phoneticPr fontId="6" type="noConversion"/>
  </si>
  <si>
    <t>산업은행
담당부서</t>
    <phoneticPr fontId="6" type="noConversion"/>
  </si>
  <si>
    <t>산업은행
담당자</t>
    <phoneticPr fontId="6" type="noConversion"/>
  </si>
  <si>
    <t>업무협력 내용 상세기술</t>
    <phoneticPr fontId="6" type="noConversion"/>
  </si>
  <si>
    <t>기간(년수)</t>
    <phoneticPr fontId="6" type="noConversion"/>
  </si>
  <si>
    <t>제안서
작성
기준일</t>
    <phoneticPr fontId="6" type="noConversion"/>
  </si>
  <si>
    <t>제안펀드</t>
    <phoneticPr fontId="6" type="noConversion"/>
  </si>
  <si>
    <t>보수</t>
    <phoneticPr fontId="5" type="noConversion"/>
  </si>
  <si>
    <t>제안펀드 담당자</t>
    <phoneticPr fontId="6" type="noConversion"/>
  </si>
  <si>
    <t>투자기구</t>
    <phoneticPr fontId="6" type="noConversion"/>
  </si>
  <si>
    <t>존속기간</t>
    <phoneticPr fontId="6" type="noConversion"/>
  </si>
  <si>
    <t>납입방식</t>
    <phoneticPr fontId="6" type="noConversion"/>
  </si>
  <si>
    <t>목표
수익율
(IRR)</t>
    <phoneticPr fontId="6" type="noConversion"/>
  </si>
  <si>
    <t>회사명</t>
    <phoneticPr fontId="5" type="noConversion"/>
  </si>
  <si>
    <t>법인등록번호</t>
    <phoneticPr fontId="6" type="noConversion"/>
  </si>
  <si>
    <t>출자약정예상액</t>
    <phoneticPr fontId="6" type="noConversion"/>
  </si>
  <si>
    <t>참여
핵심
운용
인력수</t>
    <phoneticPr fontId="5" type="noConversion"/>
  </si>
  <si>
    <t>참여
일반
운용
인력수</t>
    <phoneticPr fontId="5" type="noConversion"/>
  </si>
  <si>
    <t>소속</t>
    <phoneticPr fontId="5" type="noConversion"/>
  </si>
  <si>
    <t>연락처</t>
    <phoneticPr fontId="5" type="noConversion"/>
  </si>
  <si>
    <t>출자확정구분</t>
    <phoneticPr fontId="6" type="noConversion"/>
  </si>
  <si>
    <t>중소기업창업투자회사</t>
  </si>
  <si>
    <t>펀드구분</t>
    <phoneticPr fontId="1" type="noConversion"/>
  </si>
  <si>
    <t>전략적투자자(SI)</t>
  </si>
  <si>
    <t>재무적투자자(FI)</t>
  </si>
  <si>
    <t>중기특화금융투자회사</t>
  </si>
  <si>
    <t>금융회사계열 PEF 운용사</t>
  </si>
  <si>
    <t>유한회사형 운용사</t>
  </si>
  <si>
    <t>제안사내 (타)펀드</t>
  </si>
  <si>
    <t>제안사 자본계정</t>
  </si>
  <si>
    <t>타운용사 자본계정</t>
  </si>
  <si>
    <t>공동(각자)대표이사</t>
  </si>
  <si>
    <t>사업부문 대표</t>
  </si>
  <si>
    <t>자펀드출자</t>
  </si>
  <si>
    <t>대출채권</t>
  </si>
  <si>
    <t>펀드청산시자본계정투자</t>
  </si>
  <si>
    <t>코스피</t>
  </si>
  <si>
    <t>환매</t>
  </si>
  <si>
    <t>운용사자본계정매각</t>
  </si>
  <si>
    <t>상환</t>
  </si>
  <si>
    <t>VC펀드계정투자</t>
  </si>
  <si>
    <t>외국법인국내지점</t>
  </si>
  <si>
    <t>기타(부동산 및 부실채권 자산의 합계액이 자산총액 50% 이상인 법인 등)</t>
  </si>
  <si>
    <t>M&amp;A자문</t>
  </si>
  <si>
    <t>투자컨설팅</t>
  </si>
  <si>
    <t>부동산 및 부실채권</t>
  </si>
  <si>
    <t>LP업무</t>
  </si>
  <si>
    <t>기타투자업무</t>
  </si>
  <si>
    <t>기타기관</t>
  </si>
  <si>
    <t>제안사</t>
    <phoneticPr fontId="5" type="noConversion"/>
  </si>
  <si>
    <t>Ⅰ.작성시 주의사항</t>
    <phoneticPr fontId="5" type="noConversion"/>
  </si>
  <si>
    <t>[공통사항]</t>
    <phoneticPr fontId="5" type="noConversion"/>
  </si>
  <si>
    <t>10. 입력값이 없는 부분은 행은 '행 숨기기'  또는 '삭제' 기능을 사용하여 인쇄영역을 조정</t>
    <phoneticPr fontId="5" type="noConversion"/>
  </si>
  <si>
    <t>12. 단독제안인 경우 1개 엑셀 파일을 제출하고, 공동제안인 경우 제안사별로 엑셀 파일 제출</t>
    <phoneticPr fontId="5" type="noConversion"/>
  </si>
  <si>
    <t>13. 해당사항이 없을 경우 공란인 상태로 제출</t>
    <phoneticPr fontId="5" type="noConversion"/>
  </si>
  <si>
    <t>14. 외화거래의 경우, 환율은 거래일 당시 최초고시 매매기준율을 적용하여 원화 환산</t>
    <phoneticPr fontId="5" type="noConversion"/>
  </si>
  <si>
    <t>[잦은 기재 오류 내용]</t>
    <phoneticPr fontId="6" type="noConversion"/>
  </si>
  <si>
    <t>Ⅱ. 용어의 정의 등</t>
    <phoneticPr fontId="5" type="noConversion"/>
  </si>
  <si>
    <t xml:space="preserve">   사업자등록번호는 000-00-00000, 법인등록번호는 000000-0000000 형식으로 입력 </t>
    <phoneticPr fontId="5" type="noConversion"/>
  </si>
  <si>
    <t>4. 'Alt+Enter'나 연이은 공백은 입력하지 말 것</t>
    <phoneticPr fontId="5" type="noConversion"/>
  </si>
  <si>
    <t>제안사 법인등기부등본 상의 설립일</t>
    <phoneticPr fontId="6" type="noConversion"/>
  </si>
  <si>
    <t>펀드운용업무시작일</t>
    <phoneticPr fontId="6" type="noConversion"/>
  </si>
  <si>
    <t>제안사가 펀드법적유형 중 하나에 해당하는 자격을 가지고 있는 경우 해당 자격 취득일</t>
    <phoneticPr fontId="6" type="noConversion"/>
  </si>
  <si>
    <t>자격이 필요 없는 경우는 조직개편일 등</t>
    <phoneticPr fontId="6" type="noConversion"/>
  </si>
  <si>
    <t>※ M&amp;A이전 운용 펀드와 회사분할 후 운용한 펀드는 고려하되 회사분할 이전에 청산한 펀드는 제외</t>
    <phoneticPr fontId="5" type="noConversion"/>
  </si>
  <si>
    <t>펀드</t>
    <phoneticPr fontId="6" type="noConversion"/>
  </si>
  <si>
    <t>ⅱ) 법적유형이 다음 중 하나에 해당하는 경우에 한하며</t>
    <phoneticPr fontId="6" type="noConversion"/>
  </si>
  <si>
    <t xml:space="preserve"> ① PE펀드</t>
    <phoneticPr fontId="1" type="noConversion"/>
  </si>
  <si>
    <t xml:space="preserve"> ② VC펀드</t>
    <phoneticPr fontId="1" type="noConversion"/>
  </si>
  <si>
    <t>의사결정, 투자대상 발굴, 투자검토 및 투자실행, 사후관리, 회수 업무</t>
    <phoneticPr fontId="6" type="noConversion"/>
  </si>
  <si>
    <t>등록이 필요없는 경우 결성총회일, 창립총회일 또는 계약체결일</t>
    <phoneticPr fontId="6" type="noConversion"/>
  </si>
  <si>
    <t>투자기간종료(예정)일</t>
    <phoneticPr fontId="6" type="noConversion"/>
  </si>
  <si>
    <t>출자자총회에서 의결된 해산일. 또는 투자규약(또는 정관) 상의 해산 예정일</t>
    <phoneticPr fontId="6" type="noConversion"/>
  </si>
  <si>
    <t>펀드
유형</t>
    <phoneticPr fontId="6" type="noConversion"/>
  </si>
  <si>
    <t>제3자로부터 Contest 방식에 의해 펀드운용사로 선정되어 출자자를 모집하고 있는 경우</t>
    <phoneticPr fontId="5" type="noConversion"/>
  </si>
  <si>
    <t>투자
기업
법인
유형</t>
    <phoneticPr fontId="6" type="noConversion"/>
  </si>
  <si>
    <t>국내설립법인</t>
    <phoneticPr fontId="6" type="noConversion"/>
  </si>
  <si>
    <t>본점 소재지가 국내인 법인 및 국내에 법인 등기한 외국법인의 국내 지사</t>
    <phoneticPr fontId="6" type="noConversion"/>
  </si>
  <si>
    <t>해외출자법인</t>
    <phoneticPr fontId="6" type="noConversion"/>
  </si>
  <si>
    <t>국내설립법인의 사업과 관련하여 동 국내설립법인이 출자한 외국법인</t>
    <phoneticPr fontId="6" type="noConversion"/>
  </si>
  <si>
    <t>※ 펀드 또는 운용인력이 국내설립법인과 공동 투자하여 해외출자법인이 된 경우 포함</t>
    <phoneticPr fontId="5" type="noConversion"/>
  </si>
  <si>
    <t>외국법인
국내지점</t>
    <phoneticPr fontId="6" type="noConversion"/>
  </si>
  <si>
    <t>외국환거래규정에 따라 국내에 지점 신고와 영업소를 등기를 완료한 외국법인의 국내 영업소</t>
    <phoneticPr fontId="6" type="noConversion"/>
  </si>
  <si>
    <t>외국법인</t>
    <phoneticPr fontId="5" type="noConversion"/>
  </si>
  <si>
    <t>본점 소재지가 국외인 법인으로서 해외출자법인 및 외국법인 국내지점을 제외한 법인</t>
    <phoneticPr fontId="5" type="noConversion"/>
  </si>
  <si>
    <t>기타</t>
    <phoneticPr fontId="5" type="noConversion"/>
  </si>
  <si>
    <t>법인이 아닌 경우</t>
    <phoneticPr fontId="5" type="noConversion"/>
  </si>
  <si>
    <t>운용 중 또는 청산 중 펀드에 대해 다음 식으로 계산된 금액</t>
    <phoneticPr fontId="6" type="noConversion"/>
  </si>
  <si>
    <t>펀드추가투자
예상금액</t>
    <phoneticPr fontId="6" type="noConversion"/>
  </si>
  <si>
    <t xml:space="preserve">ⅰ) 제안서 작성 기준일이 펀드의 투자기간종료(예정)일 이전인 경우로서 </t>
    <phoneticPr fontId="6" type="noConversion"/>
  </si>
  <si>
    <t xml:space="preserve">ⅱ) 펀드 투자규약(또는 정관)상의 투자의무비율 준수 또는 펀드운용목적 달성을 위해 </t>
    <phoneticPr fontId="6" type="noConversion"/>
  </si>
  <si>
    <t>ⅲ) 해당 펀드를 통해 추가로 투자할 계획인 금액</t>
    <phoneticPr fontId="6" type="noConversion"/>
  </si>
  <si>
    <t xml:space="preserve">참여
인력
</t>
    <phoneticPr fontId="6" type="noConversion"/>
  </si>
  <si>
    <t>대표펀드
매니저</t>
    <phoneticPr fontId="6" type="noConversion"/>
  </si>
  <si>
    <t>핵심운용인력</t>
    <phoneticPr fontId="1" type="noConversion"/>
  </si>
  <si>
    <t>ⅰ) 제안서작성기준일 현재 제안사에 재직중이면서</t>
    <phoneticPr fontId="6" type="noConversion"/>
  </si>
  <si>
    <t>ⅱ) 금번 제안펀드를 책임지고 전담하여 운용할 인력으로서</t>
    <phoneticPr fontId="6" type="noConversion"/>
  </si>
  <si>
    <t>ⅲ) 제안펀드의 규약(또는 정관)에 기재될 예정인 인력</t>
    <phoneticPr fontId="6" type="noConversion"/>
  </si>
  <si>
    <t xml:space="preserve">    선택하여야 함</t>
    <phoneticPr fontId="1" type="noConversion"/>
  </si>
  <si>
    <t>ⅱ) 핵심운용인력과 관리인력이 아닌 자로서</t>
    <phoneticPr fontId="5" type="noConversion"/>
  </si>
  <si>
    <t xml:space="preserve">    펀드운용 실무를 담당할 인력</t>
    <phoneticPr fontId="1" type="noConversion"/>
  </si>
  <si>
    <t>관리인력</t>
    <phoneticPr fontId="6" type="noConversion"/>
  </si>
  <si>
    <t>ⅱ) 제안펀드의 운용에는 참여하지 않으나 제안펀드를 관리(회계관리, 리스크관리 등)하는 인력</t>
    <phoneticPr fontId="5" type="noConversion"/>
  </si>
  <si>
    <t>펀드
거래
유형</t>
    <phoneticPr fontId="6" type="noConversion"/>
  </si>
  <si>
    <t>펀드 운용중 또는 청산시 출자자에게 현금으로 분배한 경우 그 금액</t>
    <phoneticPr fontId="5" type="noConversion"/>
  </si>
  <si>
    <t xml:space="preserve"> (원천징수 후 금액을 분배한 경우 원천징수 후 금액)</t>
    <phoneticPr fontId="1" type="noConversion"/>
  </si>
  <si>
    <t>운용중 또는 청산중인 펀드의 수익률 산출을 위한 가상의 거래로 펀드 순자산을 출자자 앞 분배하는 것으로</t>
    <phoneticPr fontId="6" type="noConversion"/>
  </si>
  <si>
    <t>가정한 금액</t>
    <phoneticPr fontId="1" type="noConversion"/>
  </si>
  <si>
    <t>기재대상핵심인력</t>
    <phoneticPr fontId="6" type="noConversion"/>
  </si>
  <si>
    <t>규약(또는 정관) 등에 기재되어 있는 인력</t>
    <phoneticPr fontId="6" type="noConversion"/>
  </si>
  <si>
    <t xml:space="preserve">   본 작성요령에서 정의하는 "핵심운용인력"에 준하는 인력</t>
    <phoneticPr fontId="6" type="noConversion"/>
  </si>
  <si>
    <t>※ 핵심운용인력 자격요건</t>
    <phoneticPr fontId="1" type="noConversion"/>
  </si>
  <si>
    <t xml:space="preserve">       회수 등의 실무 수행 또는 의사결정 과정에 참여한 경력</t>
    <phoneticPr fontId="1" type="noConversion"/>
  </si>
  <si>
    <t>Ⅲ. Sheet별 작성요령</t>
    <phoneticPr fontId="5" type="noConversion"/>
  </si>
  <si>
    <t>[1.1 제안펀드]</t>
    <phoneticPr fontId="5" type="noConversion"/>
  </si>
  <si>
    <t>[1.2 예상출자내역]</t>
    <phoneticPr fontId="1" type="noConversion"/>
  </si>
  <si>
    <t xml:space="preserve">    - 특수관계인과 펀드참여인력(핵심운용인력)에 모두 해당될 경우, 펀드참여인력으로 기재</t>
    <phoneticPr fontId="6" type="noConversion"/>
  </si>
  <si>
    <t>[2.1 제안사 개요]</t>
    <phoneticPr fontId="5" type="noConversion"/>
  </si>
  <si>
    <t>1. 항목별 작성요령</t>
    <phoneticPr fontId="5" type="noConversion"/>
  </si>
  <si>
    <t xml:space="preserve">  3) '펀드운용업무시작일' 및 '운용펀드 최초결성일'에 대한 근거서류를 기초로 작성</t>
    <phoneticPr fontId="5" type="noConversion"/>
  </si>
  <si>
    <t xml:space="preserve">  4) 펀드운용 담당인력수, 자본계정투자 담당인력수</t>
    <phoneticPr fontId="5" type="noConversion"/>
  </si>
  <si>
    <t xml:space="preserve">    - '제안서작성기준일' 현재 제안사에 소속되어 있는 인력을 기준으로 작성</t>
    <phoneticPr fontId="5" type="noConversion"/>
  </si>
  <si>
    <t xml:space="preserve">    - 특정인력이 펀드운용과 자본계정 투자를 동시에 담당하는 경우 주된 업무를 기준으로 작성</t>
    <phoneticPr fontId="5" type="noConversion"/>
  </si>
  <si>
    <t xml:space="preserve">  5) "제안사 내규 현황"은 실제 제안사의 내규 및 규정에 의거하여 작성</t>
    <phoneticPr fontId="5" type="noConversion"/>
  </si>
  <si>
    <t>[2.2 제안사 재무현황]</t>
    <phoneticPr fontId="5" type="noConversion"/>
  </si>
  <si>
    <t>[2.3 제안사 주주현황]</t>
    <phoneticPr fontId="5" type="noConversion"/>
  </si>
  <si>
    <t>1. 지분율이 높은순으로 작성</t>
    <phoneticPr fontId="5" type="noConversion"/>
  </si>
  <si>
    <t>[2.4 제안사 대표이사 변경이력]</t>
    <phoneticPr fontId="5" type="noConversion"/>
  </si>
  <si>
    <t>1. 제안사 설립일부터 제안서 작성기준일까지의 대표이사 변경이력 모두 기재 단, 설립일부터 대표이사 변경이력 작성 불가한</t>
    <phoneticPr fontId="5" type="noConversion"/>
  </si>
  <si>
    <t>2. 대표이사 변경이력 작성이 불가한 경우, 현 사업부문 대표의 변경이력으로 변경 가능</t>
    <phoneticPr fontId="5" type="noConversion"/>
  </si>
  <si>
    <t>3. 2인 이상의 대표이사(또는 사업부문 대표)가 재직한 경우에도 모든 인원의 내용을 작성하고 특이사항은 비고란에 작성</t>
    <phoneticPr fontId="5" type="noConversion"/>
  </si>
  <si>
    <t>[2.5 제안사 펀드현황]</t>
    <phoneticPr fontId="5" type="noConversion"/>
  </si>
  <si>
    <t>1. 작성대상</t>
    <phoneticPr fontId="5" type="noConversion"/>
  </si>
  <si>
    <t>1) 펀드 규약(또는 정관) 상에 제안사가 운용사로 기재된 펀드로서</t>
    <phoneticPr fontId="6" type="noConversion"/>
  </si>
  <si>
    <t>2. 작성순서 : 등록/신고(예정)일이 빠른 순서</t>
    <phoneticPr fontId="5" type="noConversion"/>
  </si>
  <si>
    <t>3. 항목별 작성요령</t>
    <phoneticPr fontId="5" type="noConversion"/>
  </si>
  <si>
    <t xml:space="preserve">  1) 펀드사업자등록번호(또는 고유번호) : 미결성 등으로 인해 사업자등록번호(또는 고유번호)가 없는 경우 제외</t>
    <phoneticPr fontId="5" type="noConversion"/>
  </si>
  <si>
    <t xml:space="preserve">  2) 펀드상태 : 제안서작성기준일을 기준으로 펀드상태를 판단</t>
    <phoneticPr fontId="5" type="noConversion"/>
  </si>
  <si>
    <t xml:space="preserve">  3) 주목적투자분야 : 펀드 투자규약(또는 정관) 상의 주목적투자분야 및 펀드의 주요 투자분야 작성</t>
    <phoneticPr fontId="5" type="noConversion"/>
  </si>
  <si>
    <t xml:space="preserve">    ※ 펀드수익율 : 성과보수 배분전 수익율 기준임</t>
    <phoneticPr fontId="5" type="noConversion"/>
  </si>
  <si>
    <t xml:space="preserve">    ※ 회수총액 : 투자에 대한 회수금액 총액으로 예금 등 금융상품에 대한 원리금 등 회수금액을 포함하지 않음</t>
    <phoneticPr fontId="5" type="noConversion"/>
  </si>
  <si>
    <t xml:space="preserve">    - 핵심운용인력(최초규약 상) : 최초규약상 기재된 핵심운용인력 최대 3인 작성</t>
    <phoneticPr fontId="6" type="noConversion"/>
  </si>
  <si>
    <t xml:space="preserve">    - 핵심운용인력(청산시 or 제안서작성기준일 상) : 청산펀드의 경우, 청산 당시의 핵심운용인력을 최대 3인 작성</t>
    <phoneticPr fontId="6" type="noConversion"/>
  </si>
  <si>
    <t xml:space="preserve">      존속중인 펀드의 경우, 제안서 작성기준일 현재의 핵심운용인력으로 최대 3인 작성</t>
    <phoneticPr fontId="6" type="noConversion"/>
  </si>
  <si>
    <t xml:space="preserve">    ※ 최초규약상 핵심운용인력이 존재하지 않는경우 "최초규약상 핵심 운용 인력 수" 항목은 0을 기재</t>
    <phoneticPr fontId="5" type="noConversion"/>
  </si>
  <si>
    <t xml:space="preserve">    - 투자규약(또는 정관)의 변경이 있었던 경우 최종 투자규약(또는 정관)의 내용을 기재</t>
    <phoneticPr fontId="5" type="noConversion"/>
  </si>
  <si>
    <t>[2.6 제안사 투자현황]</t>
    <phoneticPr fontId="5" type="noConversion"/>
  </si>
  <si>
    <t xml:space="preserve">1. 작성대상 </t>
    <phoneticPr fontId="5" type="noConversion"/>
  </si>
  <si>
    <t xml:space="preserve">      ※ 작성시 성공, 실패 사례 모두 포함</t>
    <phoneticPr fontId="5" type="noConversion"/>
  </si>
  <si>
    <t>2) 자본계정은 작성대상 외</t>
    <phoneticPr fontId="5" type="noConversion"/>
  </si>
  <si>
    <t>3) 동일 기업에 대한 중복 투자의 경우 투자일자 및 투자 유형에 따라 건별 분리 기재</t>
    <phoneticPr fontId="1" type="noConversion"/>
  </si>
  <si>
    <t>2. 작성순서</t>
    <phoneticPr fontId="5" type="noConversion"/>
  </si>
  <si>
    <t xml:space="preserve">  1) [2.5 제안사 펀드현황] Sheet 상 기재된 펀드 순서대로 작성하되, 각 펀드별 투자실행일이 빠른 순서로 투자내역 작성</t>
    <phoneticPr fontId="5" type="noConversion"/>
  </si>
  <si>
    <t xml:space="preserve">  3) 펀드명과 펀드사업자등록번호를 정확히 기재하여야 연관된 수식이 정상적으로 작동</t>
    <phoneticPr fontId="5" type="noConversion"/>
  </si>
  <si>
    <t xml:space="preserve">  4) 투자목적의 특수목적회사(SPC 등)를 통해 투자한 경우 실제 투자대상기업을 기재</t>
    <phoneticPr fontId="5" type="noConversion"/>
  </si>
  <si>
    <t xml:space="preserve">    - 자본계정 투자건이 펀드계정과 동반투자한 경우 그 사유와 이해상충 방지관련 내용을 기입</t>
    <phoneticPr fontId="5" type="noConversion"/>
  </si>
  <si>
    <t xml:space="preserve">    - Co-GP로 투자한 경우 각자의 투자건으로 기입</t>
    <phoneticPr fontId="5" type="noConversion"/>
  </si>
  <si>
    <t xml:space="preserve">    -  "회수투자자산 투자원금(T) + 감액금액(X) + 미회수투자자산 투자원금(Z) = 'N'열 투자금액"이 되어야 함</t>
    <phoneticPr fontId="5" type="noConversion"/>
  </si>
  <si>
    <t xml:space="preserve">    -  (예시)</t>
    <phoneticPr fontId="5" type="noConversion"/>
  </si>
  <si>
    <t xml:space="preserve">        기업 또는 투자목적회사의 자기자본의 5% 이상인 경우</t>
    <phoneticPr fontId="5" type="noConversion"/>
  </si>
  <si>
    <t xml:space="preserve">       감액시, 감액일자를 최종회수일로 기재하되, 감액일 이후 회수일이 있을 경우에는 실제 최종회수일을 기재</t>
    <phoneticPr fontId="5" type="noConversion"/>
  </si>
  <si>
    <t xml:space="preserve">                 등으로 산정근거를 명확하게 기재 </t>
    <phoneticPr fontId="5" type="noConversion"/>
  </si>
  <si>
    <t xml:space="preserve">    - 투자목적회사를 통한 투자인 경우 그 사실 </t>
    <phoneticPr fontId="5" type="noConversion"/>
  </si>
  <si>
    <t xml:space="preserve">    - 청산시 현물분배한 경우 또는 운용사 자본계정으로 매각한 경우에는 가격 산출근거 </t>
    <phoneticPr fontId="5" type="noConversion"/>
  </si>
  <si>
    <t xml:space="preserve">    - 미회수투자자산 가치가 감액처리된 가치인 경우 감액처리한 사실</t>
    <phoneticPr fontId="5" type="noConversion"/>
  </si>
  <si>
    <t xml:space="preserve">    - 회수구분이 "부분회수"인 경우 그 사유 등 </t>
    <phoneticPr fontId="5" type="noConversion"/>
  </si>
  <si>
    <t xml:space="preserve">    - 신주인수권부사채의 Warrant를 행사하여 신주인수시에는 별도의 투자건으로 작성(단, 대용납입 경우 작성제외)</t>
    <phoneticPr fontId="5" type="noConversion"/>
  </si>
  <si>
    <t>[3.1 대표이사&amp;참여인력 개요]</t>
    <phoneticPr fontId="5" type="noConversion"/>
  </si>
  <si>
    <t>1. 작성대상 : 대표이사(또는 사업부문 대표) 및 제안펀드에 참여하는 대표펀드매니저, 핵심운용인력, 일반운용인력 및 관리인력</t>
    <phoneticPr fontId="5" type="noConversion"/>
  </si>
  <si>
    <t xml:space="preserve">    ※ 이후 Sheet 작성시, [3.1 대표이사&amp;참여인력 개요]에 작성된 대표이사(또는 사업부문 대표)의 내용으로 작성할 것 </t>
    <phoneticPr fontId="1" type="noConversion"/>
  </si>
  <si>
    <t xml:space="preserve">  1) 대표이사(또는 사업부문 대표), 대표펀드매니저, 핵심운용인력, 일반운용인력, 관리인력 순</t>
    <phoneticPr fontId="5" type="noConversion"/>
  </si>
  <si>
    <t xml:space="preserve">  2) 제안 펀드의 운용에 있어 중요한 역할을 수행할 운용인력 순으로 기재하고,</t>
    <phoneticPr fontId="5" type="noConversion"/>
  </si>
  <si>
    <t xml:space="preserve">     '주요평가대상3인'에 금번 선정 심사시 주요 평가희망대상 3인(대표펀드매니저 1인, 핵심운용인력 2인) 무조건 선택</t>
    <phoneticPr fontId="5" type="noConversion"/>
  </si>
  <si>
    <t xml:space="preserve">  1) 제안사 지분율 및 등기임원 여부 선택</t>
    <phoneticPr fontId="5" type="noConversion"/>
  </si>
  <si>
    <t xml:space="preserve">  2) 인력구분 : 제안펀드에서 수행할 역할 선택</t>
    <phoneticPr fontId="5" type="noConversion"/>
  </si>
  <si>
    <t xml:space="preserve">  3) 주요평가대상3인 : 금번 심사시 주요 평가희망대상 3인(대표펀드매니저 필수 포함)은 "Yes", 나머지 인력은 "No" 선택</t>
    <phoneticPr fontId="5" type="noConversion"/>
  </si>
  <si>
    <t xml:space="preserve">                             ※ 공동 운용 제안의 경우, 2인(대표펀드매니저 필수 포함)은 "Yes", 나머지 인력은 "No" 선택</t>
    <phoneticPr fontId="5" type="noConversion"/>
  </si>
  <si>
    <t>※</t>
    <phoneticPr fontId="5" type="noConversion"/>
  </si>
  <si>
    <t xml:space="preserve">  4) 제재내용 : 제재경력여부가 "YES"인 경우에 한해 간략히 작성 </t>
    <phoneticPr fontId="5" type="noConversion"/>
  </si>
  <si>
    <t>[3.2 참여인력 투자현황]</t>
    <phoneticPr fontId="5" type="noConversion"/>
  </si>
  <si>
    <t xml:space="preserve">     포함) 투자</t>
    <phoneticPr fontId="6" type="noConversion"/>
  </si>
  <si>
    <t xml:space="preserve">     대한 프로젝트 투자포함) 투자  </t>
    <phoneticPr fontId="6" type="noConversion"/>
  </si>
  <si>
    <t xml:space="preserve">     - 트레이딩, 공모펀드 운용 등 단기 수익 획득 목적 투자와 주관사 업무·인수업무로 인한 투자</t>
    <phoneticPr fontId="6" type="noConversion"/>
  </si>
  <si>
    <t xml:space="preserve">     - 투자구조와 관계없이 최종 투자대상이 부동산, 무수익대출(NPL), 실물(Commodity) 등의 자산과 관련된  주식 또는 주식</t>
    <phoneticPr fontId="6" type="noConversion"/>
  </si>
  <si>
    <t xml:space="preserve">       연계채권(동 자산의 합계액이 자산총액의 50% 이상인 법인의 주식이나 주식연계채권 포함)에 대한 투자 제외</t>
    <phoneticPr fontId="6" type="noConversion"/>
  </si>
  <si>
    <t xml:space="preserve">  ※ 성공 및 실패사례 누락없이 작성</t>
    <phoneticPr fontId="5" type="noConversion"/>
  </si>
  <si>
    <t xml:space="preserve">  ※ 동일 투자건에 다수의 인력이 참여한 경우 가장 기여도가 높은 1인의 실적으로 기재</t>
    <phoneticPr fontId="5" type="noConversion"/>
  </si>
  <si>
    <t xml:space="preserve">     예시) ㈜가나다에 A가 발굴및투자검토, B가 사후관리, C가 회수한 경우 A,B,C, 중 가장 기여도가 높은 1인만 기재 </t>
    <phoneticPr fontId="5" type="noConversion"/>
  </si>
  <si>
    <t xml:space="preserve">            즉, ㈜가나다 투자건에는 1명(A,B,C중 1명)만 기재되어야 함</t>
    <phoneticPr fontId="5" type="noConversion"/>
  </si>
  <si>
    <t xml:space="preserve">  ※ 투자시기 차이 등으로 참여인력의 실적이 구분되는 경우에는 참여인력별로 구분 가능</t>
    <phoneticPr fontId="5" type="noConversion"/>
  </si>
  <si>
    <t xml:space="preserve">2. 작성순서 </t>
    <phoneticPr fontId="5" type="noConversion"/>
  </si>
  <si>
    <t xml:space="preserve">  1) [3.1 대표이사&amp;참여인력 개요] Sheet의 입력된 인력순</t>
    <phoneticPr fontId="1" type="noConversion"/>
  </si>
  <si>
    <t xml:space="preserve"> ※  단, 제안펀드에 참여하지 않는 대표이사(또는 사업부문 대표)의 경우, 확인 불가시 작성 생략 가능</t>
    <phoneticPr fontId="5" type="noConversion"/>
  </si>
  <si>
    <t xml:space="preserve">  2) 투자실행일이 빠른 순</t>
    <phoneticPr fontId="5" type="noConversion"/>
  </si>
  <si>
    <t xml:space="preserve">3. 항목별 작성요령 </t>
    <phoneticPr fontId="5" type="noConversion"/>
  </si>
  <si>
    <t xml:space="preserve">     ※ 감액내역이 있는 투자건 기재시 주의 요망</t>
    <phoneticPr fontId="5" type="noConversion"/>
  </si>
  <si>
    <t xml:space="preserve">     - 현재 재직기관의 담당역할(발굴, 투자검토 등)에 대하여 현장실사시 증빙가능하여야 함</t>
    <phoneticPr fontId="5" type="noConversion"/>
  </si>
  <si>
    <t xml:space="preserve">     - 인력구분 : 해당펀드에서 담당한 역할 선택</t>
    <phoneticPr fontId="5" type="noConversion"/>
  </si>
  <si>
    <t xml:space="preserve">     - 펀드운용업무 시작일 및 종료일 기재. 단, 운용업무 시작일과 종료일은 부서 재직기간을 벗어날 수 없음</t>
    <phoneticPr fontId="5" type="noConversion"/>
  </si>
  <si>
    <t xml:space="preserve">     - 검증인의 성명, 부서, 직위, 전화번호를 포함한 접촉 정보를 기입</t>
    <phoneticPr fontId="5" type="noConversion"/>
  </si>
  <si>
    <t>[3.3 참여인력 학력]</t>
    <phoneticPr fontId="5" type="noConversion"/>
  </si>
  <si>
    <t>1. 작성대상 : [3.1 대표이사&amp;참여인력 개요] Sheet의 입력된 인력</t>
    <phoneticPr fontId="1" type="noConversion"/>
  </si>
  <si>
    <t>[3.4 대표이사&amp;참여인력 경력]</t>
    <phoneticPr fontId="5" type="noConversion"/>
  </si>
  <si>
    <t xml:space="preserve">1. 작성대상 : 대표이사(또는 사업부문 대표), 핵심운용인력(대표펀드매니저 포함), 일반운용인력, 관리인력 </t>
    <phoneticPr fontId="5" type="noConversion"/>
  </si>
  <si>
    <t xml:space="preserve">    ※ 대표이사(또는 사업부문 대표) 필수 작성, 작성 생략 불가</t>
    <phoneticPr fontId="5" type="noConversion"/>
  </si>
  <si>
    <t xml:space="preserve">  예) 가인베스트먼트에서 3년간 근무(PE본부 2년, VC본부 1년), PE본부 2년 중 PE펀드운용업무 1년, PE고유계정투자업무 1년</t>
    <phoneticPr fontId="5" type="noConversion"/>
  </si>
  <si>
    <t xml:space="preserve">      VC본부 1년간 VC펀드운용업무인 경우, 아래와 같이 3건의 경력으로 기재</t>
    <phoneticPr fontId="5" type="noConversion"/>
  </si>
  <si>
    <t xml:space="preserve">  1) 재직회사 및 담당업무</t>
    <phoneticPr fontId="5" type="noConversion"/>
  </si>
  <si>
    <t xml:space="preserve">   - 재직부서 및 담당업무 : 재직부서명, 직위 및 담당업무 기재</t>
    <phoneticPr fontId="5" type="noConversion"/>
  </si>
  <si>
    <t xml:space="preserve">   - 담당업무 상세내역</t>
    <phoneticPr fontId="5" type="noConversion"/>
  </si>
  <si>
    <t xml:space="preserve">     ⅰ) '투자업무 수행여부' 선택 후 '주요업무 수행내역' 선택</t>
    <phoneticPr fontId="5" type="noConversion"/>
  </si>
  <si>
    <t xml:space="preserve">    ※ '투자업무 수행여부'란에 "YES" 선택시, '주요업무 수행내역'에는 "비투자업무" 선택할 수 없음</t>
    <phoneticPr fontId="5" type="noConversion"/>
  </si>
  <si>
    <t xml:space="preserve">  ⅱ) '주요업무 수행내역'은 해당부서 재직 당시 담당업무를 기간별로 나누어 세부적으로 기재하되, 동일기간에 담당업무가 </t>
    <phoneticPr fontId="6" type="noConversion"/>
  </si>
  <si>
    <t xml:space="preserve">      중복되는 경우에는 주된 업무내용을 기재</t>
    <phoneticPr fontId="6" type="noConversion"/>
  </si>
  <si>
    <t xml:space="preserve">    ※ '주요업무 수행내역'는 아래의 기준에 따라 선택</t>
    <phoneticPr fontId="5" type="noConversion"/>
  </si>
  <si>
    <t xml:space="preserve">      '제안펀드의 신청분야 관련성 상세기재'에 관련내용 상세 기재</t>
    <phoneticPr fontId="6" type="noConversion"/>
  </si>
  <si>
    <t xml:space="preserve">  ⅳ) 업무 수행기간 : 해당 업무 담당기간 기재하되, 담당기간의 합산년수가 회사 및 부서 재직기간과 일치하도록 작성</t>
    <phoneticPr fontId="1" type="noConversion"/>
  </si>
  <si>
    <t>[4.1 펀드 거래]</t>
    <phoneticPr fontId="5" type="noConversion"/>
  </si>
  <si>
    <t xml:space="preserve">  1) 펀드 : [2.5 제안사 펀드현황] Sheet 에 기재한 펀드</t>
    <phoneticPr fontId="5" type="noConversion"/>
  </si>
  <si>
    <t xml:space="preserve">  2) 거래내역 : 펀드 입장에서 출자자와 거래한 내역 및 성과보수로 운용사와 거래한 내역</t>
    <phoneticPr fontId="5" type="noConversion"/>
  </si>
  <si>
    <t xml:space="preserve">2. 작성순서 : '결성일'이 빠른 펀드의 거래내역을 거래일자가 빠른 순으로 작성 </t>
    <phoneticPr fontId="5" type="noConversion"/>
  </si>
  <si>
    <t xml:space="preserve">  1) 반드시 한 개 펀드에 대한 거래내역 전체를 기입한 후 다른 펀드에 대한 거래내역을 기입 </t>
    <phoneticPr fontId="5" type="noConversion"/>
  </si>
  <si>
    <t xml:space="preserve">  2) 운용중/청산중 펀드는 해당 펀드의 전체 실제 거래 내역 기입 후, 타 펀드 거래내역 입력 전 "가상분배"를 반드시 입력</t>
    <phoneticPr fontId="5" type="noConversion"/>
  </si>
  <si>
    <t>3. 작성시 주의사항</t>
    <phoneticPr fontId="5" type="noConversion"/>
  </si>
  <si>
    <t xml:space="preserve">  1) 거래일자가 제안서 작성 기준일이전 경우에만 기입</t>
    <phoneticPr fontId="5" type="noConversion"/>
  </si>
  <si>
    <t xml:space="preserve">  2) 거래구분 중 "납입"은 음(-)의 값을, "현금분배" 및 "현물분배", "성과보수", "가상분배"는 양(+)의 값을 기록 </t>
    <phoneticPr fontId="5" type="noConversion"/>
  </si>
  <si>
    <t xml:space="preserve">    - 거래일 : 제안서 작성 기준일</t>
    <phoneticPr fontId="5" type="noConversion"/>
  </si>
  <si>
    <t xml:space="preserve">    - 거래금액 : [2.5 제안사 펀드현황] Sheet 상의 [펀드 순자산] 금액 ×1,000,000 (원단위)</t>
    <phoneticPr fontId="5" type="noConversion"/>
  </si>
  <si>
    <t>[4.2 핵심운용인력 변경이력]</t>
    <phoneticPr fontId="5" type="noConversion"/>
  </si>
  <si>
    <t xml:space="preserve">  1) 펀드 : [2.5 제안사 펀드현황] Sheet 상에 기재한 펀드</t>
    <phoneticPr fontId="5" type="noConversion"/>
  </si>
  <si>
    <t xml:space="preserve">     ※  설립시 선임, 퇴사 · 변경선임, 추가선임, 청산시 또는 제안서기준일 현재 등</t>
    <phoneticPr fontId="6" type="noConversion"/>
  </si>
  <si>
    <t>2. 작성순서 :</t>
    <phoneticPr fontId="5" type="noConversion"/>
  </si>
  <si>
    <t xml:space="preserve">  1) [2.5 제안사 펀드현황] Sheet 상의 펀드순</t>
    <phoneticPr fontId="6" type="noConversion"/>
  </si>
  <si>
    <t xml:space="preserve">  2) 기재대상핵심인력 변경일자 순</t>
    <phoneticPr fontId="6" type="noConversion"/>
  </si>
  <si>
    <t>3. 항목별 작성요령</t>
    <phoneticPr fontId="6" type="noConversion"/>
  </si>
  <si>
    <t>1) 펀드설립시 선임한 기재대상핵심인력 전원을 기재</t>
    <phoneticPr fontId="1" type="noConversion"/>
  </si>
  <si>
    <t xml:space="preserve">    - 해당펀드 규약(또는 정관) 상 기재되어 있는 기재대상핵심인력이 없는 경우는 기재하지 않음</t>
    <phoneticPr fontId="6" type="noConversion"/>
  </si>
  <si>
    <t xml:space="preserve"> - 펀드 기재대상핵심인력에서 제외되는 경우 "유출", 신규로 선임되는 경우 "유입"으로 기재</t>
    <phoneticPr fontId="1" type="noConversion"/>
  </si>
  <si>
    <t xml:space="preserve"> - 동시에 수인의 기재대상핵심인력이 변경될 경우 각각 별도 행으로 기재 (1인당 1개 행으로 기재하는 것이 원칙)</t>
    <phoneticPr fontId="1" type="noConversion"/>
  </si>
  <si>
    <t xml:space="preserve"> - 기재대상핵심인력 변경관련하여 현장실사시 관련증빙(창투조합 등록원부, KVF변경신고서 등) 요청시 제시가능하여야 함</t>
    <phoneticPr fontId="1" type="noConversion"/>
  </si>
  <si>
    <t xml:space="preserve">   ※ 변경구분 기재요령(사례별)</t>
    <phoneticPr fontId="6" type="noConversion"/>
  </si>
  <si>
    <t>각각 "유출"로 기재하여 2개 행으로 기재 (신규로 선임되는 인력은 각각 "유입"으로 기재하여 별도의 2개 행으로 기재)</t>
    <phoneticPr fontId="6" type="noConversion"/>
  </si>
  <si>
    <t>[5.1 업무협력 현황]</t>
    <phoneticPr fontId="5" type="noConversion"/>
  </si>
  <si>
    <t xml:space="preserve">  2) 산업은행 협력부서 및 담당자 : 업무협력사업 당시 산업은행 주관부서 및 담당자 기재</t>
    <phoneticPr fontId="5" type="noConversion"/>
  </si>
  <si>
    <t>정책출자</t>
    <phoneticPr fontId="6" type="noConversion"/>
  </si>
  <si>
    <t>납입방식</t>
    <phoneticPr fontId="1" type="noConversion"/>
  </si>
  <si>
    <t>공동투자약정
상대방 유형</t>
    <phoneticPr fontId="1" type="noConversion"/>
  </si>
  <si>
    <t>회수구분</t>
    <phoneticPr fontId="1" type="noConversion"/>
  </si>
  <si>
    <t>회수유형</t>
    <phoneticPr fontId="1" type="noConversion"/>
  </si>
  <si>
    <t>펀드거래유형</t>
    <phoneticPr fontId="1" type="noConversion"/>
  </si>
  <si>
    <t>펀드유형
(투자대상확정여부)</t>
    <phoneticPr fontId="6" type="noConversion"/>
  </si>
  <si>
    <t>출자자유형</t>
    <phoneticPr fontId="6" type="noConversion"/>
  </si>
  <si>
    <t>제안사</t>
    <phoneticPr fontId="1" type="noConversion"/>
  </si>
  <si>
    <t>계열회사 및 특수관계인</t>
    <phoneticPr fontId="1" type="noConversion"/>
  </si>
  <si>
    <t>투자계정구분</t>
    <phoneticPr fontId="6" type="noConversion"/>
  </si>
  <si>
    <t>펀드참여인력(핵심운용인력)</t>
    <phoneticPr fontId="1" type="noConversion"/>
  </si>
  <si>
    <t>정책기관(정부,지자체,공공기관 등)</t>
    <phoneticPr fontId="1" type="noConversion"/>
  </si>
  <si>
    <t>기타</t>
    <phoneticPr fontId="1" type="noConversion"/>
  </si>
  <si>
    <t>LOC</t>
    <phoneticPr fontId="1" type="noConversion"/>
  </si>
  <si>
    <t>투자기업
법인유형</t>
    <phoneticPr fontId="1" type="noConversion"/>
  </si>
  <si>
    <t>담당역할</t>
    <phoneticPr fontId="1" type="noConversion"/>
  </si>
  <si>
    <t>주요업무수행내역</t>
    <phoneticPr fontId="1" type="noConversion"/>
  </si>
  <si>
    <t>재직회사
유형</t>
    <phoneticPr fontId="1" type="noConversion"/>
  </si>
  <si>
    <t>업무협력유형</t>
    <phoneticPr fontId="1" type="noConversion"/>
  </si>
  <si>
    <t>대표이사 구분</t>
    <phoneticPr fontId="1" type="noConversion"/>
  </si>
  <si>
    <t>여부</t>
    <phoneticPr fontId="1" type="noConversion"/>
  </si>
  <si>
    <t>기업규모</t>
    <phoneticPr fontId="1" type="noConversion"/>
  </si>
  <si>
    <t>중소(벤처)</t>
    <phoneticPr fontId="1" type="noConversion"/>
  </si>
  <si>
    <t>핵심운용인력
변경구분</t>
    <phoneticPr fontId="1" type="noConversion"/>
  </si>
  <si>
    <t>중견</t>
    <phoneticPr fontId="1" type="noConversion"/>
  </si>
  <si>
    <t>대기업</t>
    <phoneticPr fontId="1" type="noConversion"/>
  </si>
  <si>
    <t>펀드계정구분</t>
    <phoneticPr fontId="1" type="noConversion"/>
  </si>
  <si>
    <t>PE펀드</t>
    <phoneticPr fontId="6" type="noConversion"/>
  </si>
  <si>
    <t>VC펀드</t>
    <phoneticPr fontId="6" type="noConversion"/>
  </si>
  <si>
    <t>기타 주식등 투자펀드</t>
    <phoneticPr fontId="1" type="noConversion"/>
  </si>
  <si>
    <t>구분</t>
    <phoneticPr fontId="6" type="noConversion"/>
  </si>
  <si>
    <t>현재 재직회사</t>
    <phoneticPr fontId="6" type="noConversion"/>
  </si>
  <si>
    <t>인력구분</t>
    <phoneticPr fontId="6" type="noConversion"/>
  </si>
  <si>
    <t>주요평가
대상3인
(Co-GP
2인)</t>
    <phoneticPr fontId="1" type="noConversion"/>
  </si>
  <si>
    <t>회사명</t>
    <phoneticPr fontId="6" type="noConversion"/>
  </si>
  <si>
    <t>부서</t>
    <phoneticPr fontId="6" type="noConversion"/>
  </si>
  <si>
    <t>직위</t>
    <phoneticPr fontId="6" type="noConversion"/>
  </si>
  <si>
    <t>제안사
지분율
(%)</t>
    <phoneticPr fontId="1" type="noConversion"/>
  </si>
  <si>
    <t>제안사
등기임원
등재여부</t>
    <phoneticPr fontId="1" type="noConversion"/>
  </si>
  <si>
    <t>주요담당업무</t>
    <phoneticPr fontId="6" type="noConversion"/>
  </si>
  <si>
    <t>전화번호</t>
    <phoneticPr fontId="6" type="noConversion"/>
  </si>
  <si>
    <t>휴대전화번호</t>
    <phoneticPr fontId="6" type="noConversion"/>
  </si>
  <si>
    <t>이메일</t>
    <phoneticPr fontId="6" type="noConversion"/>
  </si>
  <si>
    <t>기업규모</t>
    <phoneticPr fontId="1" type="noConversion"/>
  </si>
  <si>
    <t>민간출자자
인센티브</t>
    <phoneticPr fontId="1" type="noConversion"/>
  </si>
  <si>
    <t>초과수익 이전</t>
    <phoneticPr fontId="1" type="noConversion"/>
  </si>
  <si>
    <t>운용사 인센티브</t>
    <phoneticPr fontId="1" type="noConversion"/>
  </si>
  <si>
    <t xml:space="preserve">     - 담당기간 시작일과 종료일은 부서 재직기간을 벗어날 수 없음</t>
    <phoneticPr fontId="5" type="noConversion"/>
  </si>
  <si>
    <t>운용펀드
최초결성일
(지원 펀드)</t>
    <phoneticPr fontId="6" type="noConversion"/>
  </si>
  <si>
    <t>운용펀드
최초결성일
(지원 펀드 外)</t>
    <phoneticPr fontId="6" type="noConversion"/>
  </si>
  <si>
    <t xml:space="preserve">         (대출, 외환 등 투자와 무관한 업무 제외)</t>
    <phoneticPr fontId="1" type="noConversion"/>
  </si>
  <si>
    <t>2. 지분율 합계가 100%가 되도록 주주를 모두 기재</t>
    <phoneticPr fontId="5" type="noConversion"/>
  </si>
  <si>
    <t>3. 금번 제안펀드의 핵심운용인력이 지분 보유시, "핵심운용인력 여부" 란에 해당내용 선택</t>
    <phoneticPr fontId="5" type="noConversion"/>
  </si>
  <si>
    <t xml:space="preserve">4. 제안사의 대표이사 및 핵심운용인력이 타법인을 경유하여 출자한 경우, 비고란에 타법인명과 지분율 기재 </t>
    <phoneticPr fontId="5" type="noConversion"/>
  </si>
  <si>
    <t xml:space="preserve">  ※ 전 직장 투자 건의 경우 재직 기간 중 투자 발굴 또는 Value-up, 회수에 있어 주도적 역할을 수행한 경우에 한해 기재</t>
    <phoneticPr fontId="5" type="noConversion"/>
  </si>
  <si>
    <t xml:space="preserve">                      동일하게 작성</t>
    <phoneticPr fontId="5" type="noConversion"/>
  </si>
  <si>
    <t xml:space="preserve">  2) 부서명 및 재직기간 : [3.4 참여인력 경력] Sheet 상의 작성된 부서명 및 재직기간과 일치하도록 작성</t>
    <phoneticPr fontId="5" type="noConversion"/>
  </si>
  <si>
    <t xml:space="preserve">  3) 투자 내역 중 기업규모 : 투자 시점을 기준으로 "중소(벤처)", "중견", "대기업", "기타" 중 선택</t>
    <phoneticPr fontId="5" type="noConversion"/>
  </si>
  <si>
    <t xml:space="preserve">  4) 투자자금 용도 및 관련 사업내용 상세서술 : 투자자금 용도 및 투자를 통해 실행된 사업내용을 기재</t>
    <phoneticPr fontId="5" type="noConversion"/>
  </si>
  <si>
    <t xml:space="preserve">  5) 투자내역, 회수내역, 미회수내역 및 감액내역은 [2.6 제안사 투자현황] Sheet 작성 요령과 동일한 방법으로 기재</t>
    <phoneticPr fontId="5" type="noConversion"/>
  </si>
  <si>
    <t xml:space="preserve">  6) 투자건 담당기간 : 시작일과 종료일은 해당 투자건을 담당했던 기간을 의미(재직 시작일 및 종료일을 의미하지 않음)</t>
    <phoneticPr fontId="5" type="noConversion"/>
  </si>
  <si>
    <t xml:space="preserve">       청산펀드 관리 담당자 등)을 의미</t>
    <phoneticPr fontId="1" type="noConversion"/>
  </si>
  <si>
    <t xml:space="preserve">       증빙가능한 서류가 존재해야 함</t>
    <phoneticPr fontId="5" type="noConversion"/>
  </si>
  <si>
    <t>우선
손실
충당
조건</t>
    <phoneticPr fontId="6" type="noConversion"/>
  </si>
  <si>
    <t xml:space="preserve">       PE펀드로 지원한 경우 최초 VC펀드, VC펀드로 지원한 경우 최초 PE펀드의 결성일을 기재</t>
    <phoneticPr fontId="5" type="noConversion"/>
  </si>
  <si>
    <t xml:space="preserve">     ※ 회수투자자산의 회수총액은 투자원금을 포함한 금액으로 작성 </t>
    <phoneticPr fontId="5" type="noConversion"/>
  </si>
  <si>
    <t>회수총액/투자총액
(Multiple)
(회수료)</t>
    <phoneticPr fontId="6" type="noConversion"/>
  </si>
  <si>
    <t>투자
수익율
(Multiple)</t>
    <phoneticPr fontId="6" type="noConversion"/>
  </si>
  <si>
    <t xml:space="preserve">  2) 투자계정이나 펀드가 다른 경우, 동일 펀드의 투자일이 다른 경우 및 동일자에 투자유형이 다른 경우 각각 투자건으로 기재</t>
    <phoneticPr fontId="5" type="noConversion"/>
  </si>
  <si>
    <t>3. drop down 목록이 있는 셀은 목록에서 선택하고 다른 값을 입력하지 말 것</t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</si>
  <si>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※ 공동 운용 제안의 경우, 평가희망대상 2인(대표펀드매니저 1인, 핵심운용인력 1인) 선택</t>
    </r>
    <phoneticPr fontId="5" type="noConversion"/>
  </si>
  <si>
    <r>
      <t xml:space="preserve">     </t>
    </r>
    <r>
      <rPr>
        <sz val="10"/>
        <rFont val="맑은 고딕"/>
        <family val="3"/>
        <charset val="129"/>
      </rPr>
      <t xml:space="preserve">※ </t>
    </r>
    <r>
      <rPr>
        <sz val="10"/>
        <rFont val="맑은 고딕"/>
        <family val="3"/>
        <charset val="129"/>
        <scheme val="minor"/>
      </rPr>
      <t xml:space="preserve">단, 위의 </t>
    </r>
    <r>
      <rPr>
        <sz val="10"/>
        <rFont val="맑은 고딕"/>
        <family val="3"/>
        <charset val="129"/>
      </rPr>
      <t>①, ②, ③의 방법을 통한 투자 중</t>
    </r>
    <phoneticPr fontId="1" type="noConversion"/>
  </si>
  <si>
    <r>
      <t xml:space="preserve">  1) 재직회사명:  [2.1 제안사 개요] Sheet의 제안사명(현 직장 경우) </t>
    </r>
    <r>
      <rPr>
        <b/>
        <sz val="10"/>
        <rFont val="맑은 고딕"/>
        <family val="3"/>
        <charset val="129"/>
      </rPr>
      <t>∙</t>
    </r>
    <r>
      <rPr>
        <b/>
        <sz val="10"/>
        <rFont val="맑은 고딕"/>
        <family val="3"/>
        <charset val="129"/>
        <scheme val="major"/>
      </rPr>
      <t xml:space="preserve"> [3.4 대표이사&amp;참여인력 경력] Sheet의 재직회사명과</t>
    </r>
    <phoneticPr fontId="5" type="noConversion"/>
  </si>
  <si>
    <r>
      <t xml:space="preserve">    - 현 재직회사의 경우 종료일을 </t>
    </r>
    <r>
      <rPr>
        <b/>
        <sz val="10"/>
        <rFont val="맑은 고딕"/>
        <family val="3"/>
        <charset val="129"/>
        <scheme val="major"/>
      </rPr>
      <t>제안서 작성기준일</t>
    </r>
    <r>
      <rPr>
        <sz val="10"/>
        <rFont val="맑은 고딕"/>
        <family val="3"/>
        <charset val="129"/>
        <scheme val="major"/>
      </rPr>
      <t>로 입력(공란으로 두지 말것)</t>
    </r>
    <phoneticPr fontId="5" type="noConversion"/>
  </si>
  <si>
    <r>
      <t xml:space="preserve">    - 대기업∙해외 기업의 중소</t>
    </r>
    <r>
      <rPr>
        <b/>
        <sz val="10"/>
        <rFont val="맑은 고딕"/>
        <family val="3"/>
        <charset val="129"/>
      </rPr>
      <t>∙중견기업 협업 프로젝트의 경우, 협업 중소∙중견기업 기준으로 선택</t>
    </r>
    <phoneticPr fontId="5" type="noConversion"/>
  </si>
  <si>
    <r>
      <t xml:space="preserve">  7) 투자계정구분 : 위의 작성대상 계정 </t>
    </r>
    <r>
      <rPr>
        <sz val="10"/>
        <rFont val="맑은 고딕"/>
        <family val="3"/>
        <charset val="129"/>
      </rPr>
      <t>①, ②, ③ 중 선택</t>
    </r>
    <phoneticPr fontId="5" type="noConversion"/>
  </si>
  <si>
    <r>
      <rPr>
        <sz val="10"/>
        <rFont val="맑은 고딕"/>
        <family val="3"/>
        <charset val="129"/>
        <scheme val="major"/>
      </rPr>
      <t xml:space="preserve">   -</t>
    </r>
    <r>
      <rPr>
        <b/>
        <sz val="10"/>
        <rFont val="맑은 고딕"/>
        <family val="3"/>
        <charset val="129"/>
        <scheme val="major"/>
      </rPr>
      <t xml:space="preserve"> </t>
    </r>
    <r>
      <rPr>
        <sz val="10"/>
        <rFont val="맑은 고딕"/>
        <family val="3"/>
        <charset val="129"/>
        <scheme val="major"/>
      </rPr>
      <t>재직회사명:  [2.1 제안사 개요] Sheet의 제안사명(현 직장의 경우) 및 [3.2 참여인력 투자현황]의 재직회사명과 동일하게 할 것</t>
    </r>
    <phoneticPr fontId="5" type="noConversion"/>
  </si>
  <si>
    <r>
      <t xml:space="preserve">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inor"/>
      </rPr>
      <t xml:space="preserve">) 제안펀드의 신청분야(필수)와 관련있는 업무경력일 경우, '제안펀드 신청분야 관련여부'를 "YES" 선택하고, </t>
    </r>
    <phoneticPr fontId="6" type="noConversion"/>
  </si>
  <si>
    <r>
      <t xml:space="preserve">     ※  </t>
    </r>
    <r>
      <rPr>
        <b/>
        <sz val="10"/>
        <rFont val="맑은 고딕"/>
        <family val="3"/>
        <charset val="129"/>
        <scheme val="major"/>
      </rPr>
      <t>반드시</t>
    </r>
    <r>
      <rPr>
        <sz val="10"/>
        <rFont val="맑은 고딕"/>
        <family val="3"/>
        <charset val="129"/>
        <scheme val="major"/>
      </rPr>
      <t xml:space="preserve"> 한 개 펀드에 대한 설립, 변경, 청산일 또는 기준일 현재 핵심인력 전체를 기입한 후 다른 펀드 기입</t>
    </r>
    <phoneticPr fontId="5" type="noConversion"/>
  </si>
  <si>
    <r>
      <t xml:space="preserve">2) 펀드설립 이후 청산시 또는 제안서작성기준일까지의 모든 </t>
    </r>
    <r>
      <rPr>
        <b/>
        <sz val="10"/>
        <rFont val="맑은 고딕"/>
        <family val="3"/>
        <charset val="129"/>
        <scheme val="major"/>
      </rPr>
      <t>변경이력 기재</t>
    </r>
    <phoneticPr fontId="6" type="noConversion"/>
  </si>
  <si>
    <r>
      <t xml:space="preserve"> - 유출되는 인력, 유입되는 인력을 </t>
    </r>
    <r>
      <rPr>
        <b/>
        <sz val="10"/>
        <rFont val="맑은 고딕"/>
        <family val="3"/>
        <charset val="129"/>
        <scheme val="major"/>
      </rPr>
      <t>각각 별도 행으로 기재</t>
    </r>
    <phoneticPr fontId="6" type="noConversion"/>
  </si>
  <si>
    <t>항목</t>
    <phoneticPr fontId="9" type="noConversion"/>
  </si>
  <si>
    <t>결과</t>
    <phoneticPr fontId="9" type="noConversion"/>
  </si>
  <si>
    <t>Sheet 1.1 제안펀드</t>
    <phoneticPr fontId="1" type="noConversion"/>
  </si>
  <si>
    <t>1. '제안서작성기준일'을 임의로 기입 여부 (작성요령 중 Ⅱ. 용어의 정의 등' 참조)</t>
    <phoneticPr fontId="1" type="noConversion"/>
  </si>
  <si>
    <t>Sheet 1.2 예상출자내역</t>
    <phoneticPr fontId="1" type="noConversion"/>
  </si>
  <si>
    <t>비고</t>
    <phoneticPr fontId="9" type="noConversion"/>
  </si>
  <si>
    <t>자동체크</t>
    <phoneticPr fontId="1" type="noConversion"/>
  </si>
  <si>
    <t>수기입력</t>
    <phoneticPr fontId="1" type="noConversion"/>
  </si>
  <si>
    <t>펀드명</t>
    <phoneticPr fontId="1" type="noConversion"/>
  </si>
  <si>
    <t>결성일자</t>
    <phoneticPr fontId="1" type="noConversion"/>
  </si>
  <si>
    <t>Sheet 2.6 제안사 투자현황</t>
    <phoneticPr fontId="1" type="noConversion"/>
  </si>
  <si>
    <t>1.투자금액(N열) = 회수투자자산 투자원금(T열) + 감액금액(X열) + 미회수투자자산 투자원금(Z열)</t>
    <phoneticPr fontId="1" type="noConversion"/>
  </si>
  <si>
    <t>3. 미회수 투자자산 가치(AA)열의 적정한 기재
- 시장성 자산(상장기업, IPO, 시가평가대상 회사채 등) → 시가(작성기준일 종가, 공모예정가, 채권시가 등)
- 비사장성 자산 : 최근 년도 감사보고서(또는 가결산보고서) 상 금액</t>
    <phoneticPr fontId="1" type="noConversion"/>
  </si>
  <si>
    <r>
      <t>2. 회수총액(S열) : "회수료" 및 "부분회수" 투자건에 대해 실제 펀드계정에서 회수한 총 금액 기재 
                       (미회수 투자건</t>
    </r>
    <r>
      <rPr>
        <vertAlign val="superscript"/>
        <sz val="11"/>
        <rFont val="맑은 고딕"/>
        <family val="3"/>
        <charset val="129"/>
        <scheme val="major"/>
      </rPr>
      <t>*</t>
    </r>
    <r>
      <rPr>
        <sz val="11"/>
        <rFont val="맑은 고딕"/>
        <family val="3"/>
        <charset val="129"/>
        <scheme val="major"/>
      </rPr>
      <t xml:space="preserve">은 0원 기재)
 * 원금회수가 없는 회수(보통주 배당금 수령, 메자닌 투자 이자 등만 수취한 경우) </t>
    </r>
    <r>
      <rPr>
        <sz val="11"/>
        <rFont val="맑은 고딕"/>
        <family val="3"/>
        <charset val="129"/>
      </rPr>
      <t>→ "미회수"로 기입</t>
    </r>
    <phoneticPr fontId="1" type="noConversion"/>
  </si>
  <si>
    <t>Sheet 3.1 대표이사&amp;참여인력 개요</t>
    <phoneticPr fontId="1" type="noConversion"/>
  </si>
  <si>
    <t>Sheet 3.2 참여인력 투자현황</t>
    <phoneticPr fontId="1" type="noConversion"/>
  </si>
  <si>
    <r>
      <t>1.동일 투자건에 다수의 인력을 기재하지는 않았는지 (</t>
    </r>
    <r>
      <rPr>
        <b/>
        <sz val="11"/>
        <rFont val="맑은 고딕"/>
        <family val="3"/>
        <charset val="129"/>
        <scheme val="major"/>
      </rPr>
      <t xml:space="preserve">기여도 높은 1인만 기재 </t>
    </r>
    <r>
      <rPr>
        <sz val="11"/>
        <rFont val="맑은 고딕"/>
        <family val="3"/>
        <charset val="129"/>
        <scheme val="major"/>
      </rPr>
      <t>필요)</t>
    </r>
    <phoneticPr fontId="1" type="noConversion"/>
  </si>
  <si>
    <t>3.투자금액(T열) = 회수투자자산 투자원금(AA열) + 감액금액(AE열) + 미회수투자자산 투자원금(AG열)</t>
    <phoneticPr fontId="1" type="noConversion"/>
  </si>
  <si>
    <t>6. 감액사실이 있는 경우, "회수료" 선택 후 관련 내용을 입력하였는지</t>
    <phoneticPr fontId="1" type="noConversion"/>
  </si>
  <si>
    <t>4. 감액사실이 있는 경우, "회수료" 선택 후 관련 내용을 입력하였는지</t>
    <phoneticPr fontId="1" type="noConversion"/>
  </si>
  <si>
    <t>Sheet 3.4 대표이사&amp;참여인력 경력</t>
    <phoneticPr fontId="1" type="noConversion"/>
  </si>
  <si>
    <t>1. "3.4 참여인력 경력" 상 담당기간이 경력관련 증빙서류와 일치하는지 확인</t>
    <phoneticPr fontId="5" type="noConversion"/>
  </si>
  <si>
    <t>2. 투자업무 수행내역 YES 선택했으나 주요업무 수행내역에는 비투자업무 선택 여부</t>
    <phoneticPr fontId="1" type="noConversion"/>
  </si>
  <si>
    <t>Sheet 4.1 펀드거래</t>
    <phoneticPr fontId="1" type="noConversion"/>
  </si>
  <si>
    <t>1. 운용중/청산중 펀드의 수익률 계산을 위해 "가상분배" 항목을 입력하였는지
 - [2.5제안사 펀드현황 시트] 상의 [펀드 순자산]금액 X 1,000,000(원단위)</t>
    <phoneticPr fontId="1" type="noConversion"/>
  </si>
  <si>
    <t>산업은행 출자사업 선정년도</t>
    <phoneticPr fontId="6" type="noConversion"/>
  </si>
  <si>
    <t>기타 제안조건(우선손실충당 등)</t>
    <phoneticPr fontId="1" type="noConversion"/>
  </si>
  <si>
    <t>ESG 투자체계 구축 및 운용</t>
    <phoneticPr fontId="1" type="noConversion"/>
  </si>
  <si>
    <t>도입</t>
    <phoneticPr fontId="1" type="noConversion"/>
  </si>
  <si>
    <t>미도입</t>
    <phoneticPr fontId="1" type="noConversion"/>
  </si>
  <si>
    <t>ESG 투자체계 구축 및 운용여부</t>
    <phoneticPr fontId="1" type="noConversion"/>
  </si>
  <si>
    <t xml:space="preserve">  1) 'ESG(환경보호(E), 사회적 책임(S), 적정한 지배구조(G)) 투자체계 구축 및 운용을 "도입", "미도입" 중 선택</t>
    <phoneticPr fontId="5" type="noConversion"/>
  </si>
  <si>
    <t xml:space="preserve">  2) 운용펀드최초결성일 : [Ⅱ.용어의 정의 등]의 운용펀드 최초결성일 참조</t>
    <phoneticPr fontId="5" type="noConversion"/>
  </si>
  <si>
    <t xml:space="preserve">   (단, 투자경력과 산업경력의 합산 산정은 불가) 예) 투자경력 2년에 산업경력 4년 있는 경우라도 합산할 수 없음</t>
    <phoneticPr fontId="1" type="noConversion"/>
  </si>
  <si>
    <t xml:space="preserve">                ※ 원금회수가 없는 보통주(우선주) 배당금 수령이나, 메자닌 투자의 이자 수취의 경우에는 미회수로 판단 </t>
    <phoneticPr fontId="5" type="noConversion"/>
  </si>
  <si>
    <t>1) 펀드계정 : [2.5. 제안사 펀드현황] Sheet 상 작성된 펀드의 펀드계정을 통해 실행된 모든 투자</t>
    <phoneticPr fontId="5" type="noConversion"/>
  </si>
  <si>
    <t xml:space="preserve">      ② PE 및 VC 고유계정 투자 : PE 또는 VC 투자 전담부서에서 주식 또는 주식연계채권(문화∙ 컨텐츠 등에 대한 프로젝트 투자</t>
    <phoneticPr fontId="1" type="noConversion"/>
  </si>
  <si>
    <t xml:space="preserve">         포함)을 통한 해당 법인의 고유재산 투자</t>
    <phoneticPr fontId="1" type="noConversion"/>
  </si>
  <si>
    <r>
      <t xml:space="preserve">2. 주요 평가대상 지정 여부(R열)
 - Q열에서 지정한 대펀,핵운과 별개로 </t>
    </r>
    <r>
      <rPr>
        <b/>
        <sz val="11"/>
        <rFont val="맑은 고딕"/>
        <family val="3"/>
        <charset val="129"/>
        <scheme val="major"/>
      </rPr>
      <t>실제 평가대상 인원을 반드시 지정</t>
    </r>
    <r>
      <rPr>
        <sz val="11"/>
        <rFont val="맑은 고딕"/>
        <family val="3"/>
        <charset val="129"/>
        <scheme val="major"/>
      </rPr>
      <t xml:space="preserve">
 - </t>
    </r>
    <r>
      <rPr>
        <b/>
        <sz val="11"/>
        <rFont val="맑은 고딕"/>
        <family val="3"/>
        <charset val="129"/>
        <scheme val="major"/>
      </rPr>
      <t>대표펀드매니저 1인, 핵심운용인력 2인 (Co-GP인 경우 대표펀드매니저 1인, 핵심운용인력 1인)</t>
    </r>
    <r>
      <rPr>
        <sz val="11"/>
        <rFont val="맑은 고딕"/>
        <family val="3"/>
        <charset val="129"/>
        <scheme val="major"/>
      </rPr>
      <t xml:space="preserve">
 * 평가대상 인원은 정확히 기준과 정확히 일치시킬 것 (예 : 대펀 1인, 핵운 3인 </t>
    </r>
    <r>
      <rPr>
        <sz val="11"/>
        <rFont val="맑은 고딕"/>
        <family val="3"/>
        <charset val="129"/>
      </rPr>
      <t>→  불가)</t>
    </r>
    <phoneticPr fontId="1" type="noConversion"/>
  </si>
  <si>
    <t>1. 대표펀드매니저 지정 여부(Q열)</t>
    <phoneticPr fontId="1" type="noConversion"/>
  </si>
  <si>
    <t xml:space="preserve">     ※ M&amp;A가 있었던 경우 M&amp;A 이전에 청산한 펀드는 포함</t>
    <phoneticPr fontId="5" type="noConversion"/>
  </si>
  <si>
    <t xml:space="preserve">     ※ 회사분할이 있었던 경우 분할 이전에 청산한 펀드는 제외</t>
    <phoneticPr fontId="5" type="noConversion"/>
  </si>
  <si>
    <r>
      <rPr>
        <sz val="10"/>
        <rFont val="맑은 고딕"/>
        <family val="3"/>
        <charset val="129"/>
      </rPr>
      <t xml:space="preserve">  ②</t>
    </r>
    <r>
      <rPr>
        <b/>
        <sz val="10"/>
        <rFont val="맑은 고딕"/>
        <family val="3"/>
        <charset val="129"/>
        <scheme val="minor"/>
      </rPr>
      <t xml:space="preserve"> PE/VC 고유계정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</t>
    </r>
    <r>
      <rPr>
        <sz val="10"/>
        <rFont val="맑은 고딕"/>
        <family val="3"/>
        <charset val="129"/>
        <scheme val="minor"/>
      </rPr>
      <t xml:space="preserve"> 투자 전담부서에서 </t>
    </r>
    <r>
      <rPr>
        <b/>
        <sz val="10"/>
        <rFont val="맑은 고딕"/>
        <family val="3"/>
        <charset val="129"/>
        <scheme val="minor"/>
      </rPr>
      <t>고유계정</t>
    </r>
    <r>
      <rPr>
        <sz val="10"/>
        <rFont val="맑은 고딕"/>
        <family val="3"/>
        <charset val="129"/>
        <scheme val="minor"/>
      </rPr>
      <t>을 통해 주식 또는 주식연계채권(문화</t>
    </r>
    <r>
      <rPr>
        <sz val="10"/>
        <rFont val="맑은 고딕"/>
        <family val="3"/>
        <charset val="129"/>
      </rPr>
      <t>·컨텐츠등에</t>
    </r>
    <phoneticPr fontId="6" type="noConversion"/>
  </si>
  <si>
    <r>
      <rPr>
        <sz val="10"/>
        <rFont val="맑은 고딕"/>
        <family val="3"/>
        <charset val="129"/>
      </rPr>
      <t xml:space="preserve">  ③</t>
    </r>
    <r>
      <rPr>
        <sz val="10"/>
        <rFont val="맑은 고딕"/>
        <family val="3"/>
        <charset val="129"/>
        <scheme val="minor"/>
      </rPr>
      <t xml:space="preserve"> </t>
    </r>
    <r>
      <rPr>
        <b/>
        <sz val="10"/>
        <rFont val="맑은 고딕"/>
        <family val="3"/>
        <charset val="129"/>
        <scheme val="minor"/>
      </rPr>
      <t>기타 투자</t>
    </r>
    <r>
      <rPr>
        <sz val="10"/>
        <rFont val="맑은 고딕"/>
        <family val="3"/>
        <charset val="129"/>
        <scheme val="minor"/>
      </rPr>
      <t xml:space="preserve"> : ①, ②에 해당하지 않는 주식 또는 주식연계채권(문화·컨텐츠등에 대한 프로젝트 투자 포함) 투자</t>
    </r>
    <phoneticPr fontId="6" type="noConversion"/>
  </si>
  <si>
    <r>
      <t xml:space="preserve">     </t>
    </r>
    <r>
      <rPr>
        <b/>
        <sz val="10"/>
        <rFont val="맑은 고딕"/>
        <family val="3"/>
        <charset val="129"/>
      </rPr>
      <t>① PE/VC펀드운용 : PE/VC 펀드계정을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</si>
  <si>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② PE/VC고유계정투자 : PE/VC 고유계정을 통한 투자업무</t>
    </r>
    <phoneticPr fontId="5" type="noConversion"/>
  </si>
  <si>
    <t>콜옵션</t>
    <phoneticPr fontId="1" type="noConversion"/>
  </si>
  <si>
    <t xml:space="preserve">    - 최종회수일은 제안서 작성 기준일 이후일 수 없음</t>
    <phoneticPr fontId="1" type="noConversion"/>
  </si>
  <si>
    <t>투자기간
종료일</t>
    <phoneticPr fontId="1" type="noConversion"/>
  </si>
  <si>
    <t>15. 'Self-Check' sheet상 체크를 통해 운용사 자체 검증 필수 요망</t>
    <phoneticPr fontId="5" type="noConversion"/>
  </si>
  <si>
    <t xml:space="preserve">  5) 해산(예정)일 : 제안서 작성일 기준 청산료된 펀드이면 청산일로 기재</t>
    <phoneticPr fontId="5" type="noConversion"/>
  </si>
  <si>
    <t xml:space="preserve">  6) 보수(관리보수, 성과보수) : 펀드 투자규약(또는 정관) 상의 보수기준 또는 제안사의 목표 보수기준</t>
    <phoneticPr fontId="5" type="noConversion"/>
  </si>
  <si>
    <t xml:space="preserve">  7) 펀드수익율, 분배 및 비용의 음영부분 : [4.1 펀드 거래] Sheet 작성 후 자동반영</t>
    <phoneticPr fontId="5" type="noConversion"/>
  </si>
  <si>
    <t xml:space="preserve">  8) 투자 및 회수, 미회수자산 : [2.6 제안사 투자현황] Sheet 작성 후 자동반영</t>
    <phoneticPr fontId="5" type="noConversion"/>
  </si>
  <si>
    <t xml:space="preserve">  11) 운용인력변경횟수 : [4.2 핵심운용인력 변경이력] Sheet 작성 후 자동반영</t>
    <phoneticPr fontId="5" type="noConversion"/>
  </si>
  <si>
    <t xml:space="preserve">  12) 운용사수 : 제안사 단독운용인 경우에는 1로 기재</t>
    <phoneticPr fontId="5" type="noConversion"/>
  </si>
  <si>
    <t xml:space="preserve">  13) 운용사가 3개사 이상인 경우 : 제안사 우선 기재 후, 출자약정액 순으로 큰 운용사 2곳을 기재</t>
    <phoneticPr fontId="5" type="noConversion"/>
  </si>
  <si>
    <t xml:space="preserve">  14) 우선손실충당 : 투자규약(또는 정관) 상의 우선손실충당조건을 기재 (해당사항이 없을 경우 생략 가능)</t>
    <phoneticPr fontId="5" type="noConversion"/>
  </si>
  <si>
    <t xml:space="preserve">    - 해외 기업의 투자일 경우는 기타로 선택(단, 국내법인의 해외현지법인 투자의 경우는 국내법인의 기업규모를 기준으로 
      "중소(벤처)", "중견", "대기업", "기타" 중 선택</t>
    <phoneticPr fontId="5" type="noConversion"/>
  </si>
  <si>
    <t>산업은행
위탁펀드
여부</t>
    <phoneticPr fontId="6" type="noConversion"/>
  </si>
  <si>
    <t xml:space="preserve">    ※ 과거 근무한 재직기관의 투자현황은 별도첨부한 '경력확인서'(한글양식 서식6)를 받아야 함</t>
    <phoneticPr fontId="5" type="noConversion"/>
  </si>
  <si>
    <t xml:space="preserve">     ※ 과거 근무한 재직기관의 투자현황은 별도첨부한 '경력확인서'(한글양식 서식6)를 받아야 함</t>
    <phoneticPr fontId="5" type="noConversion"/>
  </si>
  <si>
    <t>펀드 청산시 출자자에게 현물로 분배한 경우 그 가치
※ 현장실사시 가치를 증빙할 평가보고서 및 총회 안건 구비 요망</t>
    <phoneticPr fontId="1" type="noConversion"/>
  </si>
  <si>
    <t>1. G열 출자확정시
  - "제안사", "계열회사 및 특수관계인", "펀드참여인력"은 "운용사" 선택 
  - "정책기관", "민간출자자"는 "LOC" 선택
2. G열 출자확정여부 : LOC 기입 적정성 확인
 * 구속력 있는 출자약정 등이 아님에도 불구 LOC로 기재하지는 않았는지</t>
    <phoneticPr fontId="1" type="noConversion"/>
  </si>
  <si>
    <t>산업은행 출자사업</t>
    <phoneticPr fontId="1" type="noConversion"/>
  </si>
  <si>
    <t>(단위: 백만원)</t>
    <phoneticPr fontId="1" type="noConversion"/>
  </si>
  <si>
    <t>목표결성금액</t>
    <phoneticPr fontId="6" type="noConversion"/>
  </si>
  <si>
    <t>PE-(가)</t>
    <phoneticPr fontId="1" type="noConversion"/>
  </si>
  <si>
    <t>PE-(나)</t>
    <phoneticPr fontId="1" type="noConversion"/>
  </si>
  <si>
    <t>PE-(다)</t>
    <phoneticPr fontId="1" type="noConversion"/>
  </si>
  <si>
    <t>PE-(라)</t>
    <phoneticPr fontId="1" type="noConversion"/>
  </si>
  <si>
    <t>VC-(가)</t>
    <phoneticPr fontId="1" type="noConversion"/>
  </si>
  <si>
    <t>VC-(나)</t>
    <phoneticPr fontId="1" type="noConversion"/>
  </si>
  <si>
    <t>VC-(다)</t>
    <phoneticPr fontId="1" type="noConversion"/>
  </si>
  <si>
    <t>VC-(라)</t>
    <phoneticPr fontId="1" type="noConversion"/>
  </si>
  <si>
    <t>VC-(마)</t>
    <phoneticPr fontId="1" type="noConversion"/>
  </si>
  <si>
    <t>VC-(바)</t>
    <phoneticPr fontId="1" type="noConversion"/>
  </si>
  <si>
    <t>VC-(사)</t>
    <phoneticPr fontId="1" type="noConversion"/>
  </si>
  <si>
    <t>기타-(가)</t>
    <phoneticPr fontId="1" type="noConversion"/>
  </si>
  <si>
    <t>기타-(나)</t>
    <phoneticPr fontId="1" type="noConversion"/>
  </si>
  <si>
    <t>기타-(다)</t>
    <phoneticPr fontId="1" type="noConversion"/>
  </si>
  <si>
    <t>기타-(라)</t>
    <phoneticPr fontId="1" type="noConversion"/>
  </si>
  <si>
    <t>기타-(마)</t>
    <phoneticPr fontId="1" type="noConversion"/>
  </si>
  <si>
    <t>기타-(바)</t>
    <phoneticPr fontId="1" type="noConversion"/>
  </si>
  <si>
    <t>기타-(사)</t>
    <phoneticPr fontId="1" type="noConversion"/>
  </si>
  <si>
    <t>=IFERROR(SUMPRODUCT((OFFSET(대표이사_참여인력_투자현황,0,0,ROWS(대표이사_참여인력_투자현황),1)=$E11)*1,OFFSET(대표이사_참여인력_투자현황,0,59,ROWS(대표이사_참여인력_투자현황),1),OFFSET(대표이사_참여인력_투자현황,0,80,ROWS(대표이사_참여인력_투자현황),1)),0)</t>
    <phoneticPr fontId="1" type="noConversion"/>
  </si>
  <si>
    <t>※ PE펀드로 지원시 PE 펀드 최초 결성일, VC펀드로 지원시 VC펀드 최초 결성일, 기타 주식등 투자 펀드의 경우 기타 주식등 투자 
   펀드 최초 결성일 작성</t>
    <phoneticPr fontId="6" type="noConversion"/>
  </si>
  <si>
    <t xml:space="preserve"> ③ 기타 주식등 투자 펀드 : 국내 중소, 벤처, 중견기업의 주식 및 주식연계채권에 주로 투자하는 펀드로서, </t>
    <phoneticPr fontId="1" type="noConversion"/>
  </si>
  <si>
    <t xml:space="preserve">                       등록된 기업구조조정조합 및 [산업발전법]제20조에 따른 기업구조개선 경영참여형 사모집합투자기구 등</t>
    <phoneticPr fontId="1" type="noConversion"/>
  </si>
  <si>
    <t>출자자 구성을 완료하고 투자규약(또는 정관)은 체결되었으나 납입출자금이 없는 경우</t>
  </si>
  <si>
    <t>펀드결성일의 기준에 따라 펀드를 결성한 경우로서 납입출자금 있는 경우</t>
  </si>
  <si>
    <t xml:space="preserve"> 해당 펀드를 대표하는 인력(1인 이상)</t>
    <phoneticPr fontId="6" type="noConversion"/>
  </si>
  <si>
    <t>4. 정책출자 비율</t>
    <phoneticPr fontId="6" type="noConversion"/>
  </si>
  <si>
    <t>2. 출자자유형 : "제안사", "계열회사 및 특수관계인", "펀드참여인력", "정책기관", "민간출자자" 중 선택</t>
    <phoneticPr fontId="6" type="noConversion"/>
  </si>
  <si>
    <t xml:space="preserve">   - "제안사", "계열회사 및 특수관계인", "펀드참여인력"은 "운용사" 선택</t>
    <phoneticPr fontId="6" type="noConversion"/>
  </si>
  <si>
    <t xml:space="preserve">  9) 담당역할 : 해당 투자건의 담당역할을 선택하고(중복선택 가능) 해당내용 기재</t>
    <phoneticPr fontId="5" type="noConversion"/>
  </si>
  <si>
    <t xml:space="preserve">  10) 투자펀드내역 : 해당 투자건이 펀드를 통한 투자일 경우, 해당내용 작성</t>
    <phoneticPr fontId="5" type="noConversion"/>
  </si>
  <si>
    <t xml:space="preserve">  11) 검증인은 운용인력이 과거 근무했던 운용사에 현재 근무하고 있는 담당자 또는 검증 가능한 직원(펀드 투자의 경우, </t>
    <phoneticPr fontId="5" type="noConversion"/>
  </si>
  <si>
    <t xml:space="preserve"> ※ 단, 제안펀드에 참여하지 않는 대표이사(또는 사업부문 대표)의 경우, 확인 불가시 작성 생략 가능</t>
    <phoneticPr fontId="5" type="noConversion"/>
  </si>
  <si>
    <t xml:space="preserve">    ※ 학력 : 고등학교부터 기재하되, 최종학력이 맨 위에 오도록 기재할 것</t>
    <phoneticPr fontId="5" type="noConversion"/>
  </si>
  <si>
    <t>2. 담당업무 수행기간을 기준으로 작성(회사 재직기간, 부서 재직기간 중복 입력)</t>
    <phoneticPr fontId="1" type="noConversion"/>
  </si>
  <si>
    <t xml:space="preserve">    ※ 현재 재직기관의 주요 수행업무(PE/VC펀드운용, PE/VC고유계정투자, 기타투자)에 대하여 현장실사시 객관적으로 </t>
    <phoneticPr fontId="5" type="noConversion"/>
  </si>
  <si>
    <t>정책출자금액</t>
    <phoneticPr fontId="1" type="noConversion"/>
  </si>
  <si>
    <t>운용펀드
최초결성일
(펀드성립일)</t>
    <phoneticPr fontId="6" type="noConversion"/>
  </si>
  <si>
    <t>ⅲ) 단, 투자구조와 관계없이 최종 투자대상이 부동산, 무수익대출(NPL), Commodity(현물 및 파생상품)등인 펀드,</t>
    <phoneticPr fontId="5" type="noConversion"/>
  </si>
  <si>
    <t xml:space="preserve">      ① PE펀드 : [자본시장과금융투자업에관한법률]제9조18항7호('15.7.24자 삭제되기 전의 것을 말함)에 따른 사모투자전문회사,      
                      [자본시장과금융투자업에관한법률]제9조19항1호에 따른 경영참여형 사모집합투자기구('21.10.21일 이전설립), 
                      [자본시장과금융투자업에관한법률]제249조의7 5항에 따른 경영참여목적 투자를 하는 제9조19항에 따른 일반사모집합투자기구 
                      ('21.10.21일 이후 설립)
                      [자본시장과금융투자업에관한법률]제249조의7 5항에 따른 경영참여목적 투자를 하는 제9조19항에 따른 기관전용사모집합투자기구 
                      ('21.10.21일 이후 설립)</t>
    <phoneticPr fontId="1" type="noConversion"/>
  </si>
  <si>
    <t xml:space="preserve">         VC펀드 : [벤처투자촉진에관한법]제2조제11호에 따른 벤처투자조합,
                      [중소기업창원지원법]제2조제5호에 따른 중소기업창업투자조합, 
                      [벤처기업육성에관한특별조치법]제4조의3에 따른 한국벤처투자조합, 
                      [소재·부품·장비산업경쟁력강화를위한특별조치법]제18조에 따른 소재·부품·장비 전문투자조합
                      [여신전문금융업법]제41조제3항에 따른 신기술사업투자조합, 
                      [농림수산식품투자조합결성및운용에관한법률]제8조1항1호 및 동법률제8조1항6호에 따른 조합(이하 농식품투자조합),
                      [자본시장과금융투자업에관한법률]제249조의23 1항에 따른 창업·벤처전문 (경영참여형) 사모집합투자기구</t>
    <phoneticPr fontId="1" type="noConversion"/>
  </si>
  <si>
    <t xml:space="preserve">    - 부실발생 기준 (동 부실발생 기준은 참고사항으로 아래의 각 호를 포함하되 이에 한정되지 아니함)</t>
    <phoneticPr fontId="5" type="noConversion"/>
  </si>
  <si>
    <t xml:space="preserve">       (기업개선작업, 채권금융기관의 퇴출결정, 자율협약 등을 포함)의 개시신청이 있는 경우</t>
    <phoneticPr fontId="5" type="noConversion"/>
  </si>
  <si>
    <t xml:space="preserve">        의한 강제집행개시의 신청이 있거나 체납처분의 착수가 있는 경우로서 대상이 된 재산의 장부가액의  합계가 투자대상</t>
    <phoneticPr fontId="5" type="noConversion"/>
  </si>
  <si>
    <t>노앤파트너스㈜</t>
  </si>
  <si>
    <t xml:space="preserve"> </t>
    <phoneticPr fontId="5" type="noConversion"/>
  </si>
  <si>
    <t xml:space="preserve">  주2) 산업경력 : 자산에 대한 투자 또는 자산운용을 목적으로 설립된 법인(금융투자기관) 外 근무경력 중 제안펀드의 주목적 투자</t>
    <phoneticPr fontId="1" type="noConversion"/>
  </si>
  <si>
    <r>
      <t xml:space="preserve">      대상과 관련있는 업무경력(일반행정, 재무, 회계업무 등은 인정되지 않으며 연구</t>
    </r>
    <r>
      <rPr>
        <sz val="10"/>
        <color theme="1"/>
        <rFont val="굴림체"/>
        <family val="3"/>
        <charset val="129"/>
      </rPr>
      <t>∙</t>
    </r>
    <r>
      <rPr>
        <sz val="10"/>
        <color theme="1"/>
        <rFont val="맑은 고딕"/>
        <family val="3"/>
        <charset val="129"/>
        <scheme val="minor"/>
      </rPr>
      <t>개발, (신)사업 기획 등 유관업무로서 경력 증빙이 가능한 경우에 인정)</t>
    </r>
    <phoneticPr fontId="1" type="noConversion"/>
  </si>
  <si>
    <t>3. 출자확정구분(출자가 확정된 경우 선택구분)</t>
    <phoneticPr fontId="6" type="noConversion"/>
  </si>
  <si>
    <r>
      <t xml:space="preserve">       </t>
    </r>
    <r>
      <rPr>
        <b/>
        <sz val="10"/>
        <color rgb="FF0070C0"/>
        <rFont val="바탕"/>
        <family val="1"/>
        <charset val="129"/>
      </rPr>
      <t>※</t>
    </r>
    <r>
      <rPr>
        <b/>
        <sz val="10"/>
        <color rgb="FF0070C0"/>
        <rFont val="맑은 고딕"/>
        <family val="3"/>
        <charset val="129"/>
      </rPr>
      <t xml:space="preserve"> </t>
    </r>
    <r>
      <rPr>
        <b/>
        <sz val="10"/>
        <color rgb="FF0070C0"/>
        <rFont val="맑은 고딕"/>
        <family val="3"/>
        <charset val="129"/>
        <scheme val="major"/>
      </rPr>
      <t>최근 년도 펀드 감사보고서(또는 가결산보고서)에 반영되지 않은 공정가치 금액은 인정하지 않음</t>
    </r>
    <phoneticPr fontId="5" type="noConversion"/>
  </si>
  <si>
    <t>ⅰ) 자산에 대한 투자 또는 자산운용을 목적으로 설립된 법인(금융투자기관에 한정, 회계법인, 자문사, 일반법인 등 제외) 재직 중에</t>
    <phoneticPr fontId="6" type="noConversion"/>
  </si>
  <si>
    <r>
      <rPr>
        <sz val="10"/>
        <color theme="1"/>
        <rFont val="맑은 고딕"/>
        <family val="3"/>
        <charset val="129"/>
      </rPr>
      <t xml:space="preserve">  ①</t>
    </r>
    <r>
      <rPr>
        <b/>
        <sz val="10"/>
        <color theme="1"/>
        <rFont val="맑은 고딕"/>
        <family val="3"/>
        <charset val="129"/>
        <scheme val="minor"/>
      </rPr>
      <t xml:space="preserve"> PE/VC 펀드계정 투자</t>
    </r>
    <r>
      <rPr>
        <sz val="10"/>
        <color theme="1"/>
        <rFont val="맑은 고딕"/>
        <family val="3"/>
        <charset val="129"/>
        <scheme val="minor"/>
      </rPr>
      <t xml:space="preserve"> : 해당 법인의 </t>
    </r>
    <r>
      <rPr>
        <b/>
        <sz val="10"/>
        <color theme="1"/>
        <rFont val="맑은 고딕"/>
        <family val="3"/>
        <charset val="129"/>
        <scheme val="minor"/>
      </rPr>
      <t>PE/VC펀드계정</t>
    </r>
    <r>
      <rPr>
        <sz val="10"/>
        <color theme="1"/>
        <rFont val="맑은 고딕"/>
        <family val="3"/>
        <charset val="129"/>
        <scheme val="minor"/>
      </rPr>
      <t>을 통해 주식 또는 주식연계채권(문화·컨텐츠등에 대한 프로젝트 투자</t>
    </r>
    <phoneticPr fontId="6" type="noConversion"/>
  </si>
  <si>
    <t xml:space="preserve">     (투심위 위원 또는 부서 총괄 책임자로 의사 결정에만 참여하거나 실무자로서 일상적 사후관리 업무 위주로 담당한 경우 제외)</t>
    <phoneticPr fontId="5" type="noConversion"/>
  </si>
  <si>
    <r>
      <t xml:space="preserve">                           사후관리</t>
    </r>
    <r>
      <rPr>
        <b/>
        <sz val="10"/>
        <color theme="1"/>
        <rFont val="맑은 고딕"/>
        <family val="3"/>
        <charset val="129"/>
      </rPr>
      <t>·회수 등의 실무 수행 또는 의사결정 과정에 참여한 업무 (대출, 외환 등 투자와 무관한 업무 제외)</t>
    </r>
    <phoneticPr fontId="5" type="noConversion"/>
  </si>
  <si>
    <r>
      <t xml:space="preserve">     </t>
    </r>
    <r>
      <rPr>
        <b/>
        <sz val="10"/>
        <color theme="1"/>
        <rFont val="맑은 고딕"/>
        <family val="3"/>
        <charset val="129"/>
      </rPr>
      <t>④ 비투자업무 : 자산에 대한 투자 또는 자산운용을 목적으로 설립된 법인(금융투자기관) 외 업무(회계법인, 자문사, 일반법인 등)</t>
    </r>
    <phoneticPr fontId="5" type="noConversion"/>
  </si>
  <si>
    <r>
      <t>주목적투자분야</t>
    </r>
    <r>
      <rPr>
        <sz val="10"/>
        <rFont val="맑은 고딕"/>
        <family val="3"/>
        <charset val="129"/>
      </rPr>
      <t>①</t>
    </r>
    <phoneticPr fontId="1" type="noConversion"/>
  </si>
  <si>
    <r>
      <t>주목적투자분야</t>
    </r>
    <r>
      <rPr>
        <sz val="10"/>
        <rFont val="맑은 고딕"/>
        <family val="3"/>
        <charset val="129"/>
      </rPr>
      <t>②</t>
    </r>
    <phoneticPr fontId="1" type="noConversion"/>
  </si>
  <si>
    <t>정책출자비율</t>
    <phoneticPr fontId="5" type="noConversion"/>
  </si>
  <si>
    <t>운용사
인센티브
(선택)</t>
    <phoneticPr fontId="1" type="noConversion"/>
  </si>
  <si>
    <t>주목적투자분야①</t>
    <phoneticPr fontId="1" type="noConversion"/>
  </si>
  <si>
    <t>주목적투자분야②</t>
    <phoneticPr fontId="1" type="noConversion"/>
  </si>
  <si>
    <t>분할납</t>
    <phoneticPr fontId="1" type="noConversion"/>
  </si>
  <si>
    <t>우선주(RCPS포함)</t>
    <phoneticPr fontId="1" type="noConversion"/>
  </si>
  <si>
    <t>프로젝트투자(문화·컨텐츠 분야 한정)</t>
    <phoneticPr fontId="1" type="noConversion"/>
  </si>
  <si>
    <t>일반회사채</t>
    <phoneticPr fontId="1" type="noConversion"/>
  </si>
  <si>
    <t>가상분배</t>
    <phoneticPr fontId="1" type="noConversion"/>
  </si>
  <si>
    <t>제안사의 공동투자</t>
    <phoneticPr fontId="1" type="noConversion"/>
  </si>
  <si>
    <t>제안사의 후속투자</t>
    <phoneticPr fontId="1" type="noConversion"/>
  </si>
  <si>
    <t>당행 앞 후속투자 등 소개</t>
    <phoneticPr fontId="1" type="noConversion"/>
  </si>
  <si>
    <t>당행 앞 신규거래(대출 등) 소개</t>
    <phoneticPr fontId="1" type="noConversion"/>
  </si>
  <si>
    <t>M&amp;A자문 소개</t>
    <phoneticPr fontId="1" type="noConversion"/>
  </si>
  <si>
    <t>인수금융 소개</t>
    <phoneticPr fontId="1" type="noConversion"/>
  </si>
  <si>
    <t>수탁업무 위탁</t>
    <phoneticPr fontId="1" type="noConversion"/>
  </si>
  <si>
    <t>우선주(RCPS포함)</t>
  </si>
  <si>
    <t>인센티브</t>
    <phoneticPr fontId="1" type="noConversion"/>
  </si>
  <si>
    <t>투자촉진인센티브 구분</t>
    <phoneticPr fontId="6" type="noConversion"/>
  </si>
  <si>
    <t xml:space="preserve">  - 공동제안일 경우 [제안펀드] 및 [예상출자내역] Sheet은 동일 내용으로 작성하여 개별 제출</t>
    <phoneticPr fontId="1" type="noConversion"/>
  </si>
  <si>
    <r>
      <t xml:space="preserve">5. </t>
    </r>
    <r>
      <rPr>
        <b/>
        <sz val="10"/>
        <color theme="1"/>
        <rFont val="맑은 고딕"/>
        <family val="3"/>
        <charset val="129"/>
        <scheme val="major"/>
      </rPr>
      <t>연록색으로 음영처리된 셀은 자동 반영되므로 별도의 입력은 하지 말 것</t>
    </r>
    <phoneticPr fontId="5" type="noConversion"/>
  </si>
  <si>
    <r>
      <rPr>
        <sz val="10"/>
        <color theme="1"/>
        <rFont val="맑은 고딕"/>
        <family val="3"/>
        <charset val="129"/>
        <scheme val="major"/>
      </rPr>
      <t>6. 펀드명, 회사명 등은 정식명칭을 기입</t>
    </r>
    <r>
      <rPr>
        <b/>
        <sz val="10"/>
        <color theme="1"/>
        <rFont val="맑은 고딕"/>
        <family val="3"/>
        <charset val="129"/>
        <scheme val="major"/>
      </rPr>
      <t>(sheet간 명칭에 차이가 없도록 유의)</t>
    </r>
    <phoneticPr fontId="5" type="noConversion"/>
  </si>
  <si>
    <r>
      <t xml:space="preserve">7. </t>
    </r>
    <r>
      <rPr>
        <b/>
        <sz val="10"/>
        <color theme="1"/>
        <rFont val="맑은 고딕"/>
        <family val="3"/>
        <charset val="129"/>
        <scheme val="major"/>
      </rPr>
      <t>목록행(1행~10행)은 절대 삭제 및 수정 금지. 또한, Sheet 삭제 및 명칭 변경 금지</t>
    </r>
    <phoneticPr fontId="5" type="noConversion"/>
  </si>
  <si>
    <r>
      <t xml:space="preserve">8. 단위 : </t>
    </r>
    <r>
      <rPr>
        <b/>
        <sz val="10"/>
        <color theme="1"/>
        <rFont val="맑은 고딕"/>
        <family val="3"/>
        <charset val="129"/>
        <scheme val="major"/>
      </rPr>
      <t>백만원([4.1. 펀드거래] Sheet 는 단위를 "원"으로 함)</t>
    </r>
    <r>
      <rPr>
        <sz val="10"/>
        <color theme="1"/>
        <rFont val="맑은 고딕"/>
        <family val="3"/>
        <charset val="129"/>
        <scheme val="major"/>
      </rPr>
      <t>, %, 건</t>
    </r>
    <phoneticPr fontId="5" type="noConversion"/>
  </si>
  <si>
    <r>
      <t xml:space="preserve">11. 제시 자료는 현장실사시 펀드통장사본, 펀드재무제표, 미회수자산가치평가 내역 등을 통해 </t>
    </r>
    <r>
      <rPr>
        <b/>
        <sz val="10"/>
        <color theme="1"/>
        <rFont val="맑은 고딕"/>
        <family val="3"/>
        <charset val="129"/>
        <scheme val="major"/>
      </rPr>
      <t>증빙가능하여야</t>
    </r>
    <r>
      <rPr>
        <sz val="10"/>
        <color theme="1"/>
        <rFont val="맑은 고딕"/>
        <family val="3"/>
        <charset val="129"/>
        <scheme val="major"/>
      </rPr>
      <t xml:space="preserve"> 함</t>
    </r>
    <phoneticPr fontId="5" type="noConversion"/>
  </si>
  <si>
    <r>
      <t>1. '</t>
    </r>
    <r>
      <rPr>
        <b/>
        <sz val="10"/>
        <color theme="1"/>
        <rFont val="맑은 고딕"/>
        <family val="3"/>
        <charset val="129"/>
        <scheme val="major"/>
      </rPr>
      <t xml:space="preserve">제안서작성기준일'을 임의로 기입한 </t>
    </r>
    <r>
      <rPr>
        <sz val="10"/>
        <color theme="1"/>
        <rFont val="맑은 고딕"/>
        <family val="3"/>
        <charset val="129"/>
        <scheme val="major"/>
      </rPr>
      <t>경우 ('Ⅱ. 용어의 정의 등' 참조)</t>
    </r>
    <phoneticPr fontId="6" type="noConversion"/>
  </si>
  <si>
    <r>
      <t xml:space="preserve">2. </t>
    </r>
    <r>
      <rPr>
        <b/>
        <sz val="10"/>
        <color theme="1"/>
        <rFont val="맑은 고딕"/>
        <family val="3"/>
        <charset val="129"/>
        <scheme val="major"/>
      </rPr>
      <t>대표펀드매니저를 미지정</t>
    </r>
    <r>
      <rPr>
        <sz val="10"/>
        <color theme="1"/>
        <rFont val="맑은 고딕"/>
        <family val="3"/>
        <charset val="129"/>
        <scheme val="major"/>
      </rPr>
      <t>한 경우</t>
    </r>
    <phoneticPr fontId="6" type="noConversion"/>
  </si>
  <si>
    <r>
      <t xml:space="preserve">3. 제안서작성기준일 현재 </t>
    </r>
    <r>
      <rPr>
        <b/>
        <sz val="10"/>
        <color theme="1"/>
        <rFont val="맑은 고딕"/>
        <family val="3"/>
        <charset val="129"/>
        <scheme val="major"/>
      </rPr>
      <t>재직하고 있지 않은 인력을 참여인력으로 기재</t>
    </r>
    <r>
      <rPr>
        <sz val="10"/>
        <color theme="1"/>
        <rFont val="맑은 고딕"/>
        <family val="3"/>
        <charset val="129"/>
        <scheme val="major"/>
      </rPr>
      <t>한 경우</t>
    </r>
    <phoneticPr fontId="6" type="noConversion"/>
  </si>
  <si>
    <r>
      <t>4. 운용중/청산중 펀드에 대해 '</t>
    </r>
    <r>
      <rPr>
        <b/>
        <sz val="10"/>
        <color theme="1"/>
        <rFont val="맑은 고딕"/>
        <family val="3"/>
        <charset val="129"/>
        <scheme val="major"/>
      </rPr>
      <t>가상분배'를 입력하지 않아 수익률이 미산출</t>
    </r>
    <r>
      <rPr>
        <sz val="10"/>
        <color theme="1"/>
        <rFont val="맑은 고딕"/>
        <family val="3"/>
        <charset val="129"/>
        <scheme val="major"/>
      </rPr>
      <t>된 경우</t>
    </r>
    <phoneticPr fontId="5" type="noConversion"/>
  </si>
  <si>
    <r>
      <t>5. "3.2 참여인력 투자현황"에 동일투자건에 다수의 인력을 기재한 경우(</t>
    </r>
    <r>
      <rPr>
        <b/>
        <sz val="10"/>
        <color theme="1"/>
        <rFont val="맑은 고딕"/>
        <family val="3"/>
        <charset val="129"/>
        <scheme val="major"/>
      </rPr>
      <t>기여도 높은 1인만 기재필요</t>
    </r>
    <r>
      <rPr>
        <sz val="10"/>
        <color theme="1"/>
        <rFont val="맑은 고딕"/>
        <family val="3"/>
        <charset val="129"/>
        <scheme val="major"/>
      </rPr>
      <t>)</t>
    </r>
    <phoneticPr fontId="5" type="noConversion"/>
  </si>
  <si>
    <r>
      <t xml:space="preserve">6. "3.2 참여인력 투자현황"에 </t>
    </r>
    <r>
      <rPr>
        <b/>
        <sz val="10"/>
        <color theme="1"/>
        <rFont val="맑은 고딕"/>
        <family val="3"/>
        <charset val="129"/>
        <scheme val="major"/>
      </rPr>
      <t>작성대상에 해당하지 않는 투자건을 입력한 경우 (작성대상 확인필수)</t>
    </r>
    <phoneticPr fontId="5" type="noConversion"/>
  </si>
  <si>
    <r>
      <t xml:space="preserve">7. "3.4 참여인력 경력" 상 담당기간이 </t>
    </r>
    <r>
      <rPr>
        <b/>
        <sz val="10"/>
        <color theme="1"/>
        <rFont val="맑은 고딕"/>
        <family val="3"/>
        <charset val="129"/>
        <scheme val="major"/>
      </rPr>
      <t>경력관련 증빙서류와 불일치</t>
    </r>
    <r>
      <rPr>
        <sz val="10"/>
        <color theme="1"/>
        <rFont val="맑은 고딕"/>
        <family val="3"/>
        <charset val="129"/>
        <scheme val="major"/>
      </rPr>
      <t xml:space="preserve"> 하는경우</t>
    </r>
    <phoneticPr fontId="5" type="noConversion"/>
  </si>
  <si>
    <r>
      <t xml:space="preserve">8. '행삽입'을 통해 데이터 입력시 </t>
    </r>
    <r>
      <rPr>
        <b/>
        <sz val="10"/>
        <color theme="1"/>
        <rFont val="맑은 고딕"/>
        <family val="3"/>
        <charset val="129"/>
        <scheme val="major"/>
      </rPr>
      <t>연록색 음영처리된 셀에 데이터가 자동입력되지 않는 경우</t>
    </r>
    <phoneticPr fontId="5" type="noConversion"/>
  </si>
  <si>
    <r>
      <t xml:space="preserve">펀드 규약(또는 정관) 상에 제안사가 운용사로 기재된 </t>
    </r>
    <r>
      <rPr>
        <b/>
        <sz val="10"/>
        <color theme="1"/>
        <rFont val="맑은 고딕"/>
        <family val="3"/>
        <charset val="129"/>
        <scheme val="minor"/>
      </rPr>
      <t>펀드 중 아래의 '펀드' 기준을 충족하는 펀드로서,</t>
    </r>
    <phoneticPr fontId="6" type="noConversion"/>
  </si>
  <si>
    <r>
      <t>결성일이 가장 빠른 펀드의 펀드결성일 (최초결성일은</t>
    </r>
    <r>
      <rPr>
        <b/>
        <sz val="10"/>
        <color theme="1"/>
        <rFont val="맑은 고딕"/>
        <family val="3"/>
        <charset val="129"/>
        <scheme val="minor"/>
      </rPr>
      <t xml:space="preserve"> 펀드성립일</t>
    </r>
    <r>
      <rPr>
        <sz val="10"/>
        <color theme="1"/>
        <rFont val="맑은 고딕"/>
        <family val="3"/>
        <charset val="129"/>
        <scheme val="minor"/>
      </rPr>
      <t>을 기준으로 함)</t>
    </r>
    <phoneticPr fontId="6" type="noConversion"/>
  </si>
  <si>
    <r>
      <t xml:space="preserve">※ 제안사 최초 결성 펀드는 </t>
    </r>
    <r>
      <rPr>
        <b/>
        <sz val="10"/>
        <color theme="1"/>
        <rFont val="맑은 고딕"/>
        <family val="3"/>
        <charset val="129"/>
        <scheme val="minor"/>
      </rPr>
      <t>펀드성립일</t>
    </r>
    <r>
      <rPr>
        <sz val="10"/>
        <color theme="1"/>
        <rFont val="맑은 고딕"/>
        <family val="3"/>
        <charset val="129"/>
        <scheme val="minor"/>
      </rPr>
      <t xml:space="preserve">을 확인할 수 있는 자료 </t>
    </r>
    <r>
      <rPr>
        <b/>
        <sz val="10"/>
        <color theme="1"/>
        <rFont val="맑은 고딕"/>
        <family val="3"/>
        <charset val="129"/>
        <scheme val="minor"/>
      </rPr>
      <t>(벤처투자조합 : 중기부 조합 등록증, 신기술투자조합 : 결성총회의사록 및 규약, PEF : 법인등기부등본, 기타 펀드 : 상기에 준하는 성립일자 확인가능자료)</t>
    </r>
    <r>
      <rPr>
        <sz val="10"/>
        <color theme="1"/>
        <rFont val="맑은 고딕"/>
        <family val="3"/>
        <charset val="129"/>
        <scheme val="minor"/>
      </rPr>
      <t xml:space="preserve"> 제출 </t>
    </r>
    <phoneticPr fontId="5" type="noConversion"/>
  </si>
  <si>
    <r>
      <t xml:space="preserve">ⅰ) 투자자를 사모로 모집한 경우로서 </t>
    </r>
    <r>
      <rPr>
        <b/>
        <sz val="10"/>
        <color theme="1"/>
        <rFont val="맑은 고딕"/>
        <family val="3"/>
        <charset val="129"/>
        <scheme val="minor"/>
      </rPr>
      <t>(즉, 사모펀드)</t>
    </r>
    <phoneticPr fontId="6" type="noConversion"/>
  </si>
  <si>
    <r>
      <t xml:space="preserve">     트레이딩 등 단기투자 펀드, </t>
    </r>
    <r>
      <rPr>
        <b/>
        <sz val="10"/>
        <color theme="1"/>
        <rFont val="맑은 고딕"/>
        <family val="3"/>
        <charset val="129"/>
        <scheme val="minor"/>
      </rPr>
      <t>펀드 결성부터 해산까지의 기간이 1년 이내인 펀드</t>
    </r>
    <r>
      <rPr>
        <sz val="10"/>
        <color theme="1"/>
        <rFont val="맑은 고딕"/>
        <family val="3"/>
        <charset val="129"/>
        <scheme val="minor"/>
      </rPr>
      <t xml:space="preserve">는 </t>
    </r>
    <r>
      <rPr>
        <b/>
        <sz val="10"/>
        <color theme="1"/>
        <rFont val="맑은 고딕"/>
        <family val="3"/>
        <charset val="129"/>
        <scheme val="minor"/>
      </rPr>
      <t>제외</t>
    </r>
    <r>
      <rPr>
        <sz val="10"/>
        <color theme="1"/>
        <rFont val="맑은 고딕"/>
        <family val="3"/>
        <charset val="129"/>
        <scheme val="minor"/>
      </rPr>
      <t>함</t>
    </r>
    <phoneticPr fontId="5" type="noConversion"/>
  </si>
  <si>
    <r>
      <t xml:space="preserve">프로젝트 펀드 등 펀드 투자규약(또는 정관) 상에 투자기간이 정해지지 않은 경우에는 </t>
    </r>
    <r>
      <rPr>
        <b/>
        <sz val="10"/>
        <color theme="1"/>
        <rFont val="맑은 고딕"/>
        <family val="3"/>
        <charset val="129"/>
        <scheme val="minor"/>
      </rPr>
      <t>제안사가 펀드운용</t>
    </r>
    <phoneticPr fontId="5" type="noConversion"/>
  </si>
  <si>
    <r>
      <rPr>
        <sz val="10"/>
        <color theme="1"/>
        <rFont val="맑은 고딕"/>
        <family val="3"/>
        <charset val="129"/>
      </rPr>
      <t>ⅳ</t>
    </r>
    <r>
      <rPr>
        <sz val="10"/>
        <color theme="1"/>
        <rFont val="맑은 고딕"/>
        <family val="3"/>
        <charset val="129"/>
        <scheme val="minor"/>
      </rPr>
      <t xml:space="preserve">) 제안사는 선정 심사시 </t>
    </r>
    <r>
      <rPr>
        <b/>
        <sz val="10"/>
        <color theme="1"/>
        <rFont val="맑은 고딕"/>
        <family val="3"/>
        <charset val="129"/>
        <scheme val="minor"/>
      </rPr>
      <t>主 평가대상이 되는 핵심운용인력 3인</t>
    </r>
    <r>
      <rPr>
        <sz val="10"/>
        <color theme="1"/>
        <rFont val="맑은 고딕"/>
        <family val="3"/>
        <charset val="129"/>
        <scheme val="minor"/>
      </rPr>
      <t>(대표펀드매니저 1인, 핵심운용인력 2인)을</t>
    </r>
    <phoneticPr fontId="6" type="noConversion"/>
  </si>
  <si>
    <r>
      <t xml:space="preserve">※ 펀드 규약(또는 정관) 상 대표펀드매니저, 핵심운용인력, 운용전문인력 등 </t>
    </r>
    <r>
      <rPr>
        <u/>
        <sz val="10"/>
        <color theme="1"/>
        <rFont val="맑은 고딕"/>
        <family val="3"/>
        <charset val="129"/>
        <scheme val="minor"/>
      </rPr>
      <t>용어를 불문하고,</t>
    </r>
    <phoneticPr fontId="6" type="noConversion"/>
  </si>
  <si>
    <r>
      <t xml:space="preserve"> - 대표펀드매니저 : 투자경력</t>
    </r>
    <r>
      <rPr>
        <vertAlign val="superscript"/>
        <sz val="10"/>
        <color theme="1"/>
        <rFont val="맑은 고딕"/>
        <family val="3"/>
        <charset val="129"/>
        <scheme val="minor"/>
      </rPr>
      <t>주1)</t>
    </r>
    <r>
      <rPr>
        <sz val="10"/>
        <color theme="1"/>
        <rFont val="맑은 고딕"/>
        <family val="3"/>
        <charset val="129"/>
        <scheme val="minor"/>
      </rPr>
      <t xml:space="preserve"> 5년 이상 또는 주목적 투자대상 관련 산업경력</t>
    </r>
    <r>
      <rPr>
        <vertAlign val="superscript"/>
        <sz val="10"/>
        <color theme="1"/>
        <rFont val="맑은 고딕"/>
        <family val="3"/>
        <charset val="129"/>
        <scheme val="minor"/>
      </rPr>
      <t>주2)</t>
    </r>
    <r>
      <rPr>
        <sz val="10"/>
        <color theme="1"/>
        <rFont val="맑은 고딕"/>
        <family val="3"/>
        <charset val="129"/>
        <scheme val="minor"/>
      </rPr>
      <t xml:space="preserve"> 10년 이상의 경력을 가진 자</t>
    </r>
    <phoneticPr fontId="1" type="noConversion"/>
  </si>
  <si>
    <r>
      <t xml:space="preserve"> - 핵심운용인력 : 투자경력</t>
    </r>
    <r>
      <rPr>
        <vertAlign val="superscript"/>
        <sz val="10"/>
        <color theme="1"/>
        <rFont val="맑은 고딕"/>
        <family val="3"/>
        <charset val="129"/>
        <scheme val="minor"/>
      </rPr>
      <t>주1)</t>
    </r>
    <r>
      <rPr>
        <sz val="10"/>
        <color theme="1"/>
        <rFont val="맑은 고딕"/>
        <family val="3"/>
        <charset val="129"/>
        <scheme val="minor"/>
      </rPr>
      <t xml:space="preserve"> 3년 이상 또는 주목적 투자대상 관련 산업경력</t>
    </r>
    <r>
      <rPr>
        <vertAlign val="superscript"/>
        <sz val="10"/>
        <color theme="1"/>
        <rFont val="맑은 고딕"/>
        <family val="3"/>
        <charset val="129"/>
        <scheme val="minor"/>
      </rPr>
      <t>주2)</t>
    </r>
    <r>
      <rPr>
        <sz val="10"/>
        <color theme="1"/>
        <rFont val="맑은 고딕"/>
        <family val="3"/>
        <charset val="129"/>
        <scheme val="minor"/>
      </rPr>
      <t xml:space="preserve"> 6년 이상의 경력을 가진 자</t>
    </r>
    <phoneticPr fontId="1" type="noConversion"/>
  </si>
  <si>
    <r>
      <t xml:space="preserve">  주1) 투자경력 : </t>
    </r>
    <r>
      <rPr>
        <b/>
        <sz val="10"/>
        <color theme="1"/>
        <rFont val="맑은 고딕"/>
        <family val="3"/>
        <charset val="129"/>
        <scheme val="minor"/>
      </rPr>
      <t>자산에 대한 투자 또는 자산운용을 목적으로 설립된 법인(금융투자기관) 재직 중</t>
    </r>
    <r>
      <rPr>
        <sz val="10"/>
        <color theme="1"/>
        <rFont val="맑은 고딕"/>
        <family val="3"/>
        <charset val="129"/>
        <scheme val="minor"/>
      </rPr>
      <t xml:space="preserve">에 </t>
    </r>
    <r>
      <rPr>
        <u/>
        <sz val="10"/>
        <color theme="1"/>
        <rFont val="맑은 고딕"/>
        <family val="3"/>
        <charset val="129"/>
        <scheme val="minor"/>
      </rPr>
      <t>①PE 및 VC 펀드 계정을</t>
    </r>
    <phoneticPr fontId="1" type="noConversion"/>
  </si>
  <si>
    <r>
      <t xml:space="preserve">       </t>
    </r>
    <r>
      <rPr>
        <u/>
        <sz val="10"/>
        <color theme="1"/>
        <rFont val="맑은 고딕"/>
        <family val="3"/>
        <charset val="129"/>
        <scheme val="minor"/>
      </rPr>
      <t>통한 투자업무</t>
    </r>
    <r>
      <rPr>
        <sz val="10"/>
        <color theme="1"/>
        <rFont val="맑은 고딕"/>
        <family val="3"/>
        <charset val="129"/>
        <scheme val="minor"/>
      </rPr>
      <t xml:space="preserve">, </t>
    </r>
    <r>
      <rPr>
        <u/>
        <sz val="10"/>
        <color theme="1"/>
        <rFont val="맑은 고딕"/>
        <family val="3"/>
        <charset val="129"/>
        <scheme val="minor"/>
      </rPr>
      <t>②PE 및 VC 고유계정을 통한 투자업무</t>
    </r>
    <r>
      <rPr>
        <sz val="10"/>
        <color theme="1"/>
        <rFont val="맑은 고딕"/>
        <family val="3"/>
        <charset val="129"/>
        <scheme val="minor"/>
      </rPr>
      <t xml:space="preserve">, </t>
    </r>
    <r>
      <rPr>
        <u/>
        <sz val="10"/>
        <color theme="1"/>
        <rFont val="맑은 고딕"/>
        <family val="3"/>
        <charset val="129"/>
        <scheme val="minor"/>
      </rPr>
      <t>③기타 투자업무</t>
    </r>
    <r>
      <rPr>
        <sz val="10"/>
        <color theme="1"/>
        <rFont val="맑은 고딕"/>
        <family val="3"/>
        <charset val="129"/>
        <scheme val="minor"/>
      </rPr>
      <t>와 관련하여 투자대상 발굴 ∙ 투자검토 ∙ 사후관리 ∙</t>
    </r>
    <phoneticPr fontId="1" type="noConversion"/>
  </si>
  <si>
    <r>
      <t xml:space="preserve">    - '운용펀드최초결성일'은 PE펀드로 지원한 경우 최초 PE펀드, </t>
    </r>
    <r>
      <rPr>
        <sz val="10"/>
        <color theme="1"/>
        <rFont val="맑은 고딕"/>
        <family val="3"/>
        <charset val="129"/>
      </rPr>
      <t>VC펀드로 지원한 경우 최초 VC펀드의 결성일, 기타 주식등 투자 펀드의 경우 기타 주식등 
       투자 펀드 최초 결성일 작성을 기재</t>
    </r>
    <phoneticPr fontId="5" type="noConversion"/>
  </si>
  <si>
    <r>
      <t xml:space="preserve">    - '운용펀드최초결성일(지원 펀드 外)'는 PE</t>
    </r>
    <r>
      <rPr>
        <sz val="10"/>
        <color theme="1"/>
        <rFont val="맑은 고딕"/>
        <family val="3"/>
        <charset val="129"/>
      </rPr>
      <t>∙VC펀드 모두를 결성, 운용한 경우에 한해 작성하며(해당 사항 없을 경우 공란 유지)</t>
    </r>
    <phoneticPr fontId="5" type="noConversion"/>
  </si>
  <si>
    <r>
      <t xml:space="preserve">  1) 최근 연도순으로 작성 </t>
    </r>
    <r>
      <rPr>
        <b/>
        <sz val="10"/>
        <color theme="1"/>
        <rFont val="맑은 고딕"/>
        <family val="3"/>
        <charset val="129"/>
        <scheme val="major"/>
      </rPr>
      <t>(별도 재무제표 기준으로 작성)</t>
    </r>
    <phoneticPr fontId="5" type="noConversion"/>
  </si>
  <si>
    <r>
      <t xml:space="preserve">   경우, 현 대표이사 포함 최근 5명에 대한 변경이력 작성</t>
    </r>
    <r>
      <rPr>
        <b/>
        <sz val="10"/>
        <color theme="1"/>
        <rFont val="맑은 고딕"/>
        <family val="3"/>
        <charset val="129"/>
        <scheme val="major"/>
      </rPr>
      <t xml:space="preserve"> (법인등기부등본상 일자 기준)</t>
    </r>
    <phoneticPr fontId="5" type="noConversion"/>
  </si>
  <si>
    <r>
      <t xml:space="preserve">    </t>
    </r>
    <r>
      <rPr>
        <b/>
        <sz val="10"/>
        <color theme="1"/>
        <rFont val="KDB고딕R_Pro"/>
        <family val="1"/>
        <charset val="129"/>
      </rPr>
      <t>②</t>
    </r>
    <r>
      <rPr>
        <b/>
        <sz val="10"/>
        <color theme="1"/>
        <rFont val="맑은 고딕"/>
        <family val="3"/>
        <charset val="129"/>
        <scheme val="minor"/>
      </rPr>
      <t xml:space="preserve"> 제안서 작성기준일 현재 결성예정, 운용예정, 운용중, 청산중인 모든 펀드</t>
    </r>
    <phoneticPr fontId="5" type="noConversion"/>
  </si>
  <si>
    <r>
      <t xml:space="preserve">  10) 기재대상핵심인력 : 해당 펀드의 </t>
    </r>
    <r>
      <rPr>
        <b/>
        <sz val="10"/>
        <color theme="1"/>
        <rFont val="맑은 고딕"/>
        <family val="3"/>
        <charset val="129"/>
        <scheme val="major"/>
      </rPr>
      <t>기재대상핵심인력</t>
    </r>
    <r>
      <rPr>
        <sz val="10"/>
        <color theme="1"/>
        <rFont val="맑은 고딕"/>
        <family val="3"/>
        <charset val="129"/>
        <scheme val="major"/>
      </rPr>
      <t>( "Ⅱ.용어의 정의 등"의 정의에 따름)을 모두 기재</t>
    </r>
    <phoneticPr fontId="5" type="noConversion"/>
  </si>
  <si>
    <r>
      <t xml:space="preserve">                   단, 투자건 중 </t>
    </r>
    <r>
      <rPr>
        <b/>
        <sz val="10"/>
        <color theme="1"/>
        <rFont val="맑은 고딕"/>
        <family val="3"/>
        <charset val="129"/>
        <scheme val="major"/>
      </rPr>
      <t>감액사실이 있는 경우(부분감액도 포함)에는 '회수료'로 선택</t>
    </r>
    <r>
      <rPr>
        <sz val="10"/>
        <color theme="1"/>
        <rFont val="맑은 고딕"/>
        <family val="3"/>
        <charset val="129"/>
        <scheme val="major"/>
      </rPr>
      <t>하고 감액 콤보 선택 및 금액 기재</t>
    </r>
    <phoneticPr fontId="5" type="noConversion"/>
  </si>
  <si>
    <r>
      <t xml:space="preserve">                     (</t>
    </r>
    <r>
      <rPr>
        <b/>
        <sz val="10"/>
        <color theme="1"/>
        <rFont val="맑은 고딕"/>
        <family val="3"/>
        <charset val="129"/>
        <scheme val="major"/>
      </rPr>
      <t>감액사실이 있는 경우, 감액금액을 차감한 투자원금을 감액일에 회수한 것으로 가정하여 IRR 산출</t>
    </r>
    <r>
      <rPr>
        <sz val="10"/>
        <color theme="1"/>
        <rFont val="맑은 고딕"/>
        <family val="3"/>
        <charset val="129"/>
        <scheme val="major"/>
      </rPr>
      <t>할 것)</t>
    </r>
    <phoneticPr fontId="5" type="noConversion"/>
  </si>
  <si>
    <r>
      <t xml:space="preserve">    i) 부분감액 후 추가회수 없음 : </t>
    </r>
    <r>
      <rPr>
        <b/>
        <sz val="10"/>
        <color theme="1"/>
        <rFont val="맑은 고딕"/>
        <family val="3"/>
        <charset val="129"/>
        <scheme val="major"/>
      </rPr>
      <t>감액금액을 차감한 투자원금을 감액일에 회수한 것으로 가정하여 IRR산출</t>
    </r>
    <phoneticPr fontId="5" type="noConversion"/>
  </si>
  <si>
    <r>
      <t xml:space="preserve">    ii) 부분감액 후 일부 추가회수 : </t>
    </r>
    <r>
      <rPr>
        <b/>
        <sz val="10"/>
        <color theme="1"/>
        <rFont val="맑은 고딕"/>
        <family val="3"/>
        <charset val="129"/>
        <scheme val="major"/>
      </rPr>
      <t>감액금액을 차감한 투자원금을 추가회수일에 회수한 것으로 가정하여 IRR산출</t>
    </r>
    <phoneticPr fontId="5" type="noConversion"/>
  </si>
  <si>
    <r>
      <t xml:space="preserve">       단, 코넥스 주식의 경우, 시가(거래가) 제외한 </t>
    </r>
    <r>
      <rPr>
        <b/>
        <sz val="10"/>
        <color theme="1"/>
        <rFont val="맑은 고딕"/>
        <family val="3"/>
        <charset val="129"/>
        <scheme val="major"/>
      </rPr>
      <t>평가기준에 따른 금액</t>
    </r>
    <r>
      <rPr>
        <sz val="10"/>
        <color theme="1"/>
        <rFont val="맑은 고딕"/>
        <family val="3"/>
        <charset val="129"/>
        <scheme val="major"/>
      </rPr>
      <t xml:space="preserve"> 또는 </t>
    </r>
    <r>
      <rPr>
        <b/>
        <sz val="10"/>
        <color theme="1"/>
        <rFont val="맑은 고딕"/>
        <family val="3"/>
        <charset val="129"/>
        <scheme val="major"/>
      </rPr>
      <t>원금</t>
    </r>
    <r>
      <rPr>
        <sz val="10"/>
        <color theme="1"/>
        <rFont val="맑은 고딕"/>
        <family val="3"/>
        <charset val="129"/>
        <scheme val="major"/>
      </rPr>
      <t xml:space="preserve"> 기재(적용일은 제안서작성기준일) </t>
    </r>
    <phoneticPr fontId="5" type="noConversion"/>
  </si>
  <si>
    <r>
      <t xml:space="preserve">       </t>
    </r>
    <r>
      <rPr>
        <sz val="10"/>
        <color theme="1"/>
        <rFont val="바탕"/>
        <family val="1"/>
        <charset val="129"/>
      </rPr>
      <t>※</t>
    </r>
    <r>
      <rPr>
        <sz val="10"/>
        <color theme="1"/>
        <rFont val="맑은 고딕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ajor"/>
      </rPr>
      <t>예시) 가치산출근거란에 "000주*@000원=000백만원(XX.XX.XX종가기준)" 또는"시가(공시기관명, XX.XX.XX자 기준)"</t>
    </r>
    <phoneticPr fontId="5" type="noConversion"/>
  </si>
  <si>
    <t>프로젝트펀드</t>
    <phoneticPr fontId="1" type="noConversion"/>
  </si>
  <si>
    <t xml:space="preserve">   - "PE-(라)" : [자본시장과금융투자업에관한법률]제249조의7 5항에 따른 경영참여목적 투자를 하는 제9조19항1호의
                   기관전용사모집합투자기구 ('21.10.21일 이후 설립)</t>
    <phoneticPr fontId="6" type="noConversion"/>
  </si>
  <si>
    <t xml:space="preserve">   - "VC-(가)" : [벤처투자촉진에관한법률]제2조제11호에 따른 벤처투자조합</t>
    <phoneticPr fontId="5" type="noConversion"/>
  </si>
  <si>
    <t xml:space="preserve">   - "VC-(마)" : [여신전문금융업법]제2조제14의5호에 따른 신기술사업투자조합</t>
    <phoneticPr fontId="5" type="noConversion"/>
  </si>
  <si>
    <t xml:space="preserve">  3) 업무협력사업이 인수금융인 경우, 관련하여 수반된 대출 및 투자거래는 업무협력구분 "인수금융" 선택</t>
    <phoneticPr fontId="5" type="noConversion"/>
  </si>
  <si>
    <t xml:space="preserve">  4) 해당 업무협력사업과 가장 유사한 내용의 '업무협력구분 상세'을 선택하고 내용 상세 기재</t>
    <phoneticPr fontId="5" type="noConversion"/>
  </si>
  <si>
    <t xml:space="preserve">  6) 신규 거래기업 여부 : 당행 앞 소개 건의 경우 해당 업무협력사업의 대상기업과 산업은행의 신규 거래 여부 선택(해당사항 없을 경우 선택 불요)</t>
    <phoneticPr fontId="5" type="noConversion"/>
  </si>
  <si>
    <t xml:space="preserve">  7) 신규 건 여부 : 신규 여신의 경우 "YES", 기존 여신 상환목적의 거래(대환, 차환 등)인 경우 "NO" 선택(해당사항 없을 경우 선택 불요)</t>
    <phoneticPr fontId="5" type="noConversion"/>
  </si>
  <si>
    <t xml:space="preserve">  8) 해당 업무협력사업 '증빙서류 제출 여부' 선택</t>
    <phoneticPr fontId="5" type="noConversion"/>
  </si>
  <si>
    <t>업무협력구분</t>
    <phoneticPr fontId="6" type="noConversion"/>
  </si>
  <si>
    <t>업무협력구분 상세</t>
    <phoneticPr fontId="6" type="noConversion"/>
  </si>
  <si>
    <t>거래기업명</t>
    <phoneticPr fontId="6" type="noConversion"/>
  </si>
  <si>
    <t>신규 거래기업 여부</t>
    <phoneticPr fontId="6" type="noConversion"/>
  </si>
  <si>
    <t>신규 건 여부</t>
    <phoneticPr fontId="1" type="noConversion"/>
  </si>
  <si>
    <t>거래금액
(대출,투자 참여금액 등)</t>
    <phoneticPr fontId="6" type="noConversion"/>
  </si>
  <si>
    <t>업무협력구분</t>
    <phoneticPr fontId="1" type="noConversion"/>
  </si>
  <si>
    <t>대출</t>
    <phoneticPr fontId="1" type="noConversion"/>
  </si>
  <si>
    <t>투자</t>
    <phoneticPr fontId="1" type="noConversion"/>
  </si>
  <si>
    <t>인수금융</t>
    <phoneticPr fontId="1" type="noConversion"/>
  </si>
  <si>
    <t>1. 작성 대상</t>
    <phoneticPr fontId="5" type="noConversion"/>
  </si>
  <si>
    <t>1. 작성대상 및 작성요령</t>
    <phoneticPr fontId="5" type="noConversion"/>
  </si>
  <si>
    <t>2. 작성요령</t>
    <phoneticPr fontId="1" type="noConversion"/>
  </si>
  <si>
    <t>'18년 성장지원펀드</t>
    <phoneticPr fontId="1" type="noConversion"/>
  </si>
  <si>
    <t>'19년 성장지원펀드</t>
    <phoneticPr fontId="1" type="noConversion"/>
  </si>
  <si>
    <t>'20년 성장지원펀드</t>
    <phoneticPr fontId="1" type="noConversion"/>
  </si>
  <si>
    <t>'20년 소부장펀드</t>
    <phoneticPr fontId="1" type="noConversion"/>
  </si>
  <si>
    <t>'21년 소부장펀드</t>
    <phoneticPr fontId="1" type="noConversion"/>
  </si>
  <si>
    <t>'21년 뉴딜펀드</t>
    <phoneticPr fontId="1" type="noConversion"/>
  </si>
  <si>
    <t>'22년 뉴딜펀드</t>
    <phoneticPr fontId="1" type="noConversion"/>
  </si>
  <si>
    <t>누적 투자
집행액</t>
    <phoneticPr fontId="1" type="noConversion"/>
  </si>
  <si>
    <r>
      <t>분야</t>
    </r>
    <r>
      <rPr>
        <sz val="10"/>
        <rFont val="맑은 고딕"/>
        <family val="3"/>
        <charset val="129"/>
      </rPr>
      <t>①</t>
    </r>
    <phoneticPr fontId="1" type="noConversion"/>
  </si>
  <si>
    <r>
      <t>분야</t>
    </r>
    <r>
      <rPr>
        <sz val="10"/>
        <rFont val="맑은 고딕"/>
        <family val="3"/>
        <charset val="129"/>
      </rPr>
      <t>②</t>
    </r>
    <phoneticPr fontId="1" type="noConversion"/>
  </si>
  <si>
    <r>
      <t>분야</t>
    </r>
    <r>
      <rPr>
        <sz val="10"/>
        <rFont val="맑은 고딕"/>
        <family val="3"/>
        <charset val="129"/>
      </rPr>
      <t>④</t>
    </r>
    <phoneticPr fontId="1" type="noConversion"/>
  </si>
  <si>
    <r>
      <t>분야</t>
    </r>
    <r>
      <rPr>
        <sz val="10"/>
        <rFont val="맑은 고딕"/>
        <family val="3"/>
        <charset val="129"/>
      </rPr>
      <t>⑤</t>
    </r>
    <phoneticPr fontId="1" type="noConversion"/>
  </si>
  <si>
    <r>
      <t>분야</t>
    </r>
    <r>
      <rPr>
        <sz val="10"/>
        <rFont val="맑은 고딕"/>
        <family val="3"/>
        <charset val="129"/>
      </rPr>
      <t>③</t>
    </r>
    <phoneticPr fontId="1" type="noConversion"/>
  </si>
  <si>
    <t>목표결성금액</t>
    <phoneticPr fontId="1" type="noConversion"/>
  </si>
  <si>
    <t xml:space="preserve"> 2) 목표결성금액 : 공고문상 목표결성금액 </t>
    <phoneticPr fontId="1" type="noConversion"/>
  </si>
  <si>
    <t xml:space="preserve"> 3) 출자약정금 총액 : 최종 결성완료시 출자약정금 총액</t>
    <phoneticPr fontId="1" type="noConversion"/>
  </si>
  <si>
    <t xml:space="preserve"> 4) 누적 투자집행액 : 제안서작성기준일까지의 누적 투자집행액</t>
    <phoneticPr fontId="1" type="noConversion"/>
  </si>
  <si>
    <t>결성일</t>
    <phoneticPr fontId="1" type="noConversion"/>
  </si>
  <si>
    <t>펀드 존속기간</t>
    <phoneticPr fontId="1" type="noConversion"/>
  </si>
  <si>
    <t>해산(예정)일</t>
    <phoneticPr fontId="1" type="noConversion"/>
  </si>
  <si>
    <t>출자약정금 
총액</t>
    <phoneticPr fontId="1" type="noConversion"/>
  </si>
  <si>
    <t xml:space="preserve"> 6) 주목적 투자 의무비율 : 정관(규약)상 주목적투자분야 투자의무비율</t>
    <phoneticPr fontId="1" type="noConversion"/>
  </si>
  <si>
    <t xml:space="preserve"> 5) 주목적 투자 달성비율 : 분야별 주목적 투자 달성비율 기재</t>
    <phoneticPr fontId="1" type="noConversion"/>
  </si>
  <si>
    <t>주목적 투자 달성비율(A)</t>
    <phoneticPr fontId="1" type="noConversion"/>
  </si>
  <si>
    <t>주목적 투자 의무비율(B)</t>
    <phoneticPr fontId="1" type="noConversion"/>
  </si>
  <si>
    <t xml:space="preserve">  4) 타 Sheet와 달리 금액단위가 '백만원'이 아닌 '원'임</t>
    <phoneticPr fontId="5" type="noConversion"/>
  </si>
  <si>
    <t xml:space="preserve">  5) 운용중/청산중 펀드의 수익율 계산을 위해 '가상분배' 입력 필수</t>
    <phoneticPr fontId="5" type="noConversion"/>
  </si>
  <si>
    <t xml:space="preserve">  3) 펀드 통장의 현금 입출 기준으로 작성</t>
    <phoneticPr fontId="5" type="noConversion"/>
  </si>
  <si>
    <r>
      <t xml:space="preserve">   - "</t>
    </r>
    <r>
      <rPr>
        <b/>
        <sz val="10"/>
        <color theme="1"/>
        <rFont val="맑은 고딕"/>
        <family val="3"/>
        <charset val="129"/>
        <scheme val="minor"/>
      </rPr>
      <t>PE-(가)" :</t>
    </r>
    <r>
      <rPr>
        <sz val="10"/>
        <color theme="1"/>
        <rFont val="맑은 고딕"/>
        <family val="3"/>
        <charset val="129"/>
        <scheme val="minor"/>
      </rPr>
      <t xml:space="preserve"> [자본시장과금융투자업에관한법률]제9조18항7호('15.7.24자 삭제되기 전의 것을 말함)에 따른 사모투자전문회사 </t>
    </r>
    <phoneticPr fontId="1" type="noConversion"/>
  </si>
  <si>
    <r>
      <t xml:space="preserve">  </t>
    </r>
    <r>
      <rPr>
        <b/>
        <sz val="10"/>
        <color theme="1"/>
        <rFont val="맑은 고딕"/>
        <family val="3"/>
        <charset val="129"/>
        <scheme val="minor"/>
      </rPr>
      <t xml:space="preserve"> - "PE-(나)" :</t>
    </r>
    <r>
      <rPr>
        <sz val="10"/>
        <color theme="1"/>
        <rFont val="맑은 고딕"/>
        <family val="3"/>
        <charset val="129"/>
        <scheme val="minor"/>
      </rPr>
      <t xml:space="preserve"> [자본시장과금융투자업에관한법률]제9조19항1호('21.4.20자 삭제되기 전의 것을 말함)에 따른
                    경영참여형 사모집합투자기구 ('21.10.21일 이전설립)</t>
    </r>
    <phoneticPr fontId="1" type="noConversion"/>
  </si>
  <si>
    <r>
      <t xml:space="preserve">   -</t>
    </r>
    <r>
      <rPr>
        <b/>
        <sz val="10"/>
        <color theme="1"/>
        <rFont val="맑은 고딕"/>
        <family val="3"/>
        <charset val="129"/>
        <scheme val="minor"/>
      </rPr>
      <t xml:space="preserve"> "PE-(다)"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[자본시장과금융투자업에관한법률]제249조의7 5항에 따른 경영참여목적 투자를 하는 제9조19항2호의
                   일반사모집합투자기구 ('21.10.21일 이후 설립)</t>
    </r>
    <phoneticPr fontId="6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</si>
  <si>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 xml:space="preserve">"VC-(나)" : </t>
    </r>
    <r>
      <rPr>
        <sz val="10"/>
        <color theme="1"/>
        <rFont val="맑은 고딕"/>
        <family val="3"/>
        <charset val="129"/>
        <scheme val="minor"/>
      </rPr>
      <t>[중소기업창원지원법]제2조제5호('20.2.11자 삭제되기 전의 것을 말함)에 따른 중소기업창업투자조합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</si>
  <si>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"VC-(다)"</t>
    </r>
    <r>
      <rPr>
        <sz val="10"/>
        <color theme="1"/>
        <rFont val="맑은 고딕"/>
        <family val="3"/>
        <charset val="129"/>
        <scheme val="minor"/>
      </rPr>
      <t xml:space="preserve"> : [벤처기업육성에관한특별조치법]제4조의3('20.2.11자 삭제되기 전의 것을 말함)에 따른 한국벤처투자조합</t>
    </r>
    <phoneticPr fontId="5" type="noConversion"/>
  </si>
  <si>
    <r>
      <t xml:space="preserve">   -</t>
    </r>
    <r>
      <rPr>
        <b/>
        <sz val="10"/>
        <color theme="1"/>
        <rFont val="맑은 고딕"/>
        <family val="3"/>
        <charset val="129"/>
        <scheme val="minor"/>
      </rPr>
      <t xml:space="preserve"> "VC-(라)"</t>
    </r>
    <r>
      <rPr>
        <sz val="10"/>
        <color theme="1"/>
        <rFont val="맑은 고딕"/>
        <family val="3"/>
        <charset val="129"/>
        <scheme val="minor"/>
      </rPr>
      <t xml:space="preserve"> : [소재·부품·장비산업경쟁력강화및공급망안정화를위한특별조치법]제18조에 따른 소재·부품·장비 전문투자조합</t>
    </r>
    <phoneticPr fontId="5" type="noConversion"/>
  </si>
  <si>
    <r>
      <t xml:space="preserve">   -</t>
    </r>
    <r>
      <rPr>
        <b/>
        <sz val="10"/>
        <color theme="1"/>
        <rFont val="맑은 고딕"/>
        <family val="3"/>
        <charset val="129"/>
        <scheme val="minor"/>
      </rPr>
      <t xml:space="preserve"> "VC-(바)"</t>
    </r>
    <r>
      <rPr>
        <sz val="10"/>
        <color theme="1"/>
        <rFont val="맑은 고딕"/>
        <family val="3"/>
        <charset val="129"/>
        <scheme val="minor"/>
      </rPr>
      <t xml:space="preserve"> : [농림수산식품투자조합결성및운용에관한법률]제8조1항1호 및 동법률제8조1항6호에 따른 조합 (이하 농식품투자조합)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</si>
  <si>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 xml:space="preserve">"VC-(사)" </t>
    </r>
    <r>
      <rPr>
        <sz val="10"/>
        <color theme="1"/>
        <rFont val="맑은 고딕"/>
        <family val="3"/>
        <charset val="129"/>
        <scheme val="minor"/>
      </rPr>
      <t>: [자본시장과금융투자업에관한법률]제249조의23 1항에 따른 창업·벤처전문 사모집합투자기구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</si>
  <si>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"기타-(가)"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[자본시장과금융투자업에관한법률]제9조19항2호('21.4.20자 삭제되기 전의 것을 말함)에 따른 
                      전문투자형 사모집합투자기구('21.10.21일 이전설립)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</si>
  <si>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"기타-(나)"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[자본시장과금융투자업에관한법률]제9조19항2호에 따른(경영참여목적 투자 외) 일반사모집합투자기구 
                      ('21.10.21일 이후 설립)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</si>
  <si>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"기타-(다)"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[자본시장과금융투자업에관한법률]제9조19항1호에 따른(경영참여목적 투자 외) 기관전용사모집합투자기구 
                      ('21.10.21일 이후 설립)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</si>
  <si>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"기타-(라)"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[자본시장과금융투자업에관한법률]제249조의22에 따른 기업재무안정 (경영참여형) 사모집합투자기구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</si>
  <si>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"기타-(마)"</t>
    </r>
    <r>
      <rPr>
        <sz val="10"/>
        <color theme="1"/>
        <rFont val="맑은 고딕"/>
        <family val="3"/>
        <charset val="129"/>
        <scheme val="minor"/>
      </rPr>
      <t xml:space="preserve"> : [산업발전법] 제15조(법률 제9584호 산업발전법 전부개정 법률로 개정되기 전의 것을 말함)에 따라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</si>
  <si>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"기타-(바)" :</t>
    </r>
    <r>
      <rPr>
        <sz val="10"/>
        <color theme="1"/>
        <rFont val="맑은 고딕"/>
        <family val="3"/>
        <charset val="129"/>
        <scheme val="minor"/>
      </rPr>
      <t xml:space="preserve"> 위의 국내 펀드와 유사한 외국집합투자기구 등</t>
    </r>
    <phoneticPr fontId="6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</si>
  <si>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"기타-(사)" :</t>
    </r>
    <r>
      <rPr>
        <sz val="10"/>
        <color theme="1"/>
        <rFont val="맑은 고딕"/>
        <family val="3"/>
        <charset val="129"/>
        <scheme val="minor"/>
      </rPr>
      <t xml:space="preserve"> "기타-(가)"~"기타-(바)"에 해당되지 않는 기타 펀드 </t>
    </r>
    <phoneticPr fontId="5" type="noConversion"/>
  </si>
  <si>
    <t>관련 법령에 따라 감독기관에 등록한 날 또는 그 예정일</t>
    <phoneticPr fontId="6" type="noConversion"/>
  </si>
  <si>
    <t>펀드 투자규약(또는 정관) 상에 기재된 투자기간 종료(예정)일</t>
    <phoneticPr fontId="6" type="noConversion"/>
  </si>
  <si>
    <r>
      <t xml:space="preserve">    - 제안사 최초 결성 펀드는 </t>
    </r>
    <r>
      <rPr>
        <b/>
        <sz val="10"/>
        <color theme="1"/>
        <rFont val="맑은 고딕"/>
        <family val="3"/>
        <charset val="129"/>
        <scheme val="major"/>
      </rPr>
      <t>펀드성립일</t>
    </r>
    <r>
      <rPr>
        <sz val="10"/>
        <color theme="1"/>
        <rFont val="맑은 고딕"/>
        <family val="3"/>
        <charset val="129"/>
        <scheme val="major"/>
      </rPr>
      <t xml:space="preserve">을 확인할 수 있는 자료 제출
    </t>
    </r>
    <r>
      <rPr>
        <b/>
        <sz val="10"/>
        <color theme="1"/>
        <rFont val="맑은 고딕"/>
        <family val="3"/>
        <charset val="129"/>
        <scheme val="major"/>
      </rPr>
      <t>(벤처투자조합 : 중기부 조합 등록증, 신기술투자조합 : 결성총회의사록 및 규약, PEF : 법인등기부등본, 기타펀드 : 상기에 준하는 성립일자 확인가능자료)</t>
    </r>
    <phoneticPr fontId="5" type="noConversion"/>
  </si>
  <si>
    <r>
      <t xml:space="preserve">  5) 해당 업무협력사업의 대상기업 및 프로젝트명, 금액, 수행기간 기재</t>
    </r>
    <r>
      <rPr>
        <b/>
        <sz val="10"/>
        <color theme="1"/>
        <rFont val="맑은 고딕"/>
        <family val="3"/>
        <charset val="129"/>
        <scheme val="major"/>
      </rPr>
      <t>(인수금융 소개의 경우 거래 금액에 당행 참여금액을 기재)</t>
    </r>
    <phoneticPr fontId="5" type="noConversion"/>
  </si>
  <si>
    <t>혁신성장사모투자합자회사1호</t>
    <phoneticPr fontId="1" type="noConversion"/>
  </si>
  <si>
    <t>PE-(라)</t>
  </si>
  <si>
    <t>000000-0000000</t>
  </si>
  <si>
    <t>최소결성금액 or 약정총액의 o.oo% (최소 000백만원, 최대 000백만원)</t>
  </si>
  <si>
    <t>홍길동</t>
  </si>
  <si>
    <t>가인베스트먼트</t>
  </si>
  <si>
    <t>070-2222-2222</t>
  </si>
  <si>
    <t>정책출자자</t>
  </si>
  <si>
    <t>한국산업은행 등</t>
    <phoneticPr fontId="6" type="noConversion"/>
  </si>
  <si>
    <t>정책출자</t>
    <phoneticPr fontId="1" type="noConversion"/>
  </si>
  <si>
    <t>제안사</t>
  </si>
  <si>
    <t>계열회사 및 특수관계인</t>
  </si>
  <si>
    <t>홍길동</t>
    <phoneticPr fontId="1" type="noConversion"/>
  </si>
  <si>
    <t xml:space="preserve">목표결성금액의 o.oo% (최소 000백만원, 최대 000백만원) or 정액 000백만원 </t>
  </si>
  <si>
    <t>최대주주 본인</t>
  </si>
  <si>
    <t>가인베스트먼트</t>
    <phoneticPr fontId="6" type="noConversion"/>
  </si>
  <si>
    <t>000000-0000000</t>
    <phoneticPr fontId="6" type="noConversion"/>
  </si>
  <si>
    <t>000-00-00000</t>
    <phoneticPr fontId="6" type="noConversion"/>
  </si>
  <si>
    <t>홍길동</t>
    <phoneticPr fontId="6" type="noConversion"/>
  </si>
  <si>
    <t>도입</t>
  </si>
  <si>
    <t>서울 영등포구 여의도동</t>
    <phoneticPr fontId="6" type="noConversion"/>
  </si>
  <si>
    <t>16-3 한국산업은행본점</t>
    <phoneticPr fontId="6" type="noConversion"/>
  </si>
  <si>
    <t>관리부</t>
    <phoneticPr fontId="6" type="noConversion"/>
  </si>
  <si>
    <t>부장</t>
    <phoneticPr fontId="6" type="noConversion"/>
  </si>
  <si>
    <t>000-0000-0000</t>
    <phoneticPr fontId="6" type="noConversion"/>
  </si>
  <si>
    <t>이ㅇㅇ</t>
    <phoneticPr fontId="1" type="noConversion"/>
  </si>
  <si>
    <t>김ㅇㅇ</t>
    <phoneticPr fontId="1" type="noConversion"/>
  </si>
  <si>
    <t>해산(예정)일
(청산펀드의 경우 청산일)</t>
    <phoneticPr fontId="6" type="noConversion"/>
  </si>
  <si>
    <t>펀드1호</t>
    <phoneticPr fontId="1" type="noConversion"/>
  </si>
  <si>
    <t>펀드2호</t>
    <phoneticPr fontId="1" type="noConversion"/>
  </si>
  <si>
    <t>펀드3호</t>
    <phoneticPr fontId="1" type="noConversion"/>
  </si>
  <si>
    <t>펀드4호</t>
    <phoneticPr fontId="1" type="noConversion"/>
  </si>
  <si>
    <t>PE펀드</t>
  </si>
  <si>
    <t>VC펀드</t>
  </si>
  <si>
    <t>기타 주식등 투자펀드</t>
  </si>
  <si>
    <t>123-45-67899</t>
    <phoneticPr fontId="6" type="noConversion"/>
  </si>
  <si>
    <t>PE-(가)</t>
  </si>
  <si>
    <t>VC-(나)</t>
  </si>
  <si>
    <t>기타-(가)</t>
  </si>
  <si>
    <t>기타-(라)</t>
  </si>
  <si>
    <t>일반 중소기업</t>
    <phoneticPr fontId="6" type="noConversion"/>
  </si>
  <si>
    <t>초과수익의 20%</t>
    <phoneticPr fontId="1" type="noConversion"/>
  </si>
  <si>
    <t>투자잔액의 3.0%</t>
    <phoneticPr fontId="1" type="noConversion"/>
  </si>
  <si>
    <t>초과수익의 20%</t>
  </si>
  <si>
    <t>투자잔액의 3.0%</t>
  </si>
  <si>
    <t>펀드1호</t>
    <phoneticPr fontId="6" type="noConversion"/>
  </si>
  <si>
    <t>펀드2호</t>
    <phoneticPr fontId="6" type="noConversion"/>
  </si>
  <si>
    <t>VC-(가)</t>
  </si>
  <si>
    <t>ABD㈜</t>
    <phoneticPr fontId="6" type="noConversion"/>
  </si>
  <si>
    <t>ABC Inc.</t>
    <phoneticPr fontId="6" type="noConversion"/>
  </si>
  <si>
    <t>가나다</t>
    <phoneticPr fontId="6" type="noConversion"/>
  </si>
  <si>
    <t>전자/반도체</t>
    <phoneticPr fontId="6" type="noConversion"/>
  </si>
  <si>
    <t>이00</t>
    <phoneticPr fontId="6" type="noConversion"/>
  </si>
  <si>
    <t>이00
김00</t>
    <phoneticPr fontId="6" type="noConversion"/>
  </si>
  <si>
    <t>대한민국</t>
  </si>
  <si>
    <t>대표이사</t>
    <phoneticPr fontId="1" type="noConversion"/>
  </si>
  <si>
    <t>김00</t>
  </si>
  <si>
    <t>투자1본부</t>
  </si>
  <si>
    <t>투자이사</t>
  </si>
  <si>
    <t>박00</t>
  </si>
  <si>
    <t>최00</t>
  </si>
  <si>
    <t>성00</t>
  </si>
  <si>
    <t>02-0000-0000</t>
    <phoneticPr fontId="6" type="noConversion"/>
  </si>
  <si>
    <t>010-0000-0000</t>
    <phoneticPr fontId="6" type="noConversion"/>
  </si>
  <si>
    <t>02-0000-0000</t>
  </si>
  <si>
    <t>010-0000-0000</t>
  </si>
  <si>
    <t>이00</t>
  </si>
  <si>
    <t>김00</t>
    <phoneticPr fontId="1" type="noConversion"/>
  </si>
  <si>
    <t>최00</t>
    <phoneticPr fontId="1" type="noConversion"/>
  </si>
  <si>
    <t>한국은행</t>
  </si>
  <si>
    <t>나인베스트먼트</t>
  </si>
  <si>
    <t>PE본부</t>
    <phoneticPr fontId="1" type="noConversion"/>
  </si>
  <si>
    <t>VC본부</t>
  </si>
  <si>
    <t>PE투자팀</t>
  </si>
  <si>
    <t>A기업</t>
    <phoneticPr fontId="6" type="noConversion"/>
  </si>
  <si>
    <t>B기업</t>
  </si>
  <si>
    <t>C기업</t>
  </si>
  <si>
    <t>D기업</t>
  </si>
  <si>
    <t>E기업</t>
  </si>
  <si>
    <t>전자/반도체</t>
  </si>
  <si>
    <t>통신/IT서비스</t>
  </si>
  <si>
    <t>중소(벤처)</t>
  </si>
  <si>
    <t>운영자금</t>
    <phoneticPr fontId="1" type="noConversion"/>
  </si>
  <si>
    <t>이00</t>
    <phoneticPr fontId="9" type="noConversion"/>
  </si>
  <si>
    <t>00대학교</t>
    <phoneticPr fontId="6" type="noConversion"/>
  </si>
  <si>
    <t>경영학</t>
  </si>
  <si>
    <t>학사</t>
  </si>
  <si>
    <t>00고등학교</t>
  </si>
  <si>
    <t>한국은행</t>
    <phoneticPr fontId="1" type="noConversion"/>
  </si>
  <si>
    <t>차장</t>
    <phoneticPr fontId="6" type="noConversion"/>
  </si>
  <si>
    <t>팀장</t>
  </si>
  <si>
    <t>본부장</t>
  </si>
  <si>
    <t>차장</t>
  </si>
  <si>
    <t>펀드1호</t>
    <phoneticPr fontId="5" type="noConversion"/>
  </si>
  <si>
    <t>펀드2호</t>
    <phoneticPr fontId="5" type="noConversion"/>
  </si>
  <si>
    <t>펀드3호</t>
    <phoneticPr fontId="5" type="noConversion"/>
  </si>
  <si>
    <t>펀드4호</t>
    <phoneticPr fontId="5" type="noConversion"/>
  </si>
  <si>
    <t>펀드1호</t>
  </si>
  <si>
    <t>펀드2호</t>
  </si>
  <si>
    <t>펀드3호</t>
  </si>
  <si>
    <t>설립시(대표펀드매니저)</t>
  </si>
  <si>
    <t>김영희</t>
  </si>
  <si>
    <t>설립시(핵심운용인력)</t>
  </si>
  <si>
    <t>김영철</t>
  </si>
  <si>
    <t>퇴사</t>
  </si>
  <si>
    <t>홍영희</t>
  </si>
  <si>
    <t>변경선임</t>
  </si>
  <si>
    <t>김철수</t>
  </si>
  <si>
    <t>홍영철</t>
  </si>
  <si>
    <t>이수지</t>
  </si>
  <si>
    <t>추가선임</t>
  </si>
  <si>
    <t>펀드내 변경(일반인력-&gt;대표펀드매니저)</t>
    <phoneticPr fontId="6" type="noConversion"/>
  </si>
  <si>
    <t>청산일 현재</t>
  </si>
  <si>
    <t>홍영희</t>
    <phoneticPr fontId="1" type="noConversion"/>
  </si>
  <si>
    <t>넥스트라운드실</t>
    <phoneticPr fontId="6" type="noConversion"/>
  </si>
  <si>
    <t>투자</t>
  </si>
  <si>
    <t>제안사의 후속투자</t>
  </si>
  <si>
    <t>펀드A</t>
    <phoneticPr fontId="1" type="noConversion"/>
  </si>
  <si>
    <t>'18년 성장지원펀드</t>
  </si>
  <si>
    <t>ABE㈜</t>
    <phoneticPr fontId="6" type="noConversion"/>
  </si>
  <si>
    <t>중견</t>
  </si>
  <si>
    <t>A펀드</t>
  </si>
  <si>
    <t>PE-(나)</t>
  </si>
  <si>
    <t>PE-(다)</t>
  </si>
  <si>
    <t>김00</t>
    <phoneticPr fontId="6" type="noConversion"/>
  </si>
  <si>
    <t>가인베스트먼트㈜</t>
    <phoneticPr fontId="6" type="noConversion"/>
  </si>
  <si>
    <t>0000-0000</t>
    <phoneticPr fontId="6" type="noConversion"/>
  </si>
  <si>
    <t>가인베스트먼트㈜</t>
  </si>
  <si>
    <t>0000-0000</t>
  </si>
  <si>
    <t>출자사업명</t>
    <phoneticPr fontId="1" type="noConversion"/>
  </si>
  <si>
    <r>
      <t xml:space="preserve"> </t>
    </r>
    <r>
      <rPr>
        <sz val="10"/>
        <color rgb="FFFF0000"/>
        <rFont val="맑은 고딕"/>
        <family val="3"/>
        <charset val="129"/>
      </rPr>
      <t>★행삽입시 주의사항 : 지정된 범위 내에서만 행삽입하기</t>
    </r>
    <r>
      <rPr>
        <b/>
        <sz val="10"/>
        <color rgb="FFFF0000"/>
        <rFont val="맑은 고딕"/>
        <family val="3"/>
        <charset val="129"/>
      </rPr>
      <t>(양식 아래에 이어서 쓰지 말 것. 이어서 쓰는 경우 수식에서 누락 가능성)</t>
    </r>
    <phoneticPr fontId="6" type="noConversion"/>
  </si>
  <si>
    <t xml:space="preserve"> 1) 출자사업명 : 출자사업 시행연도 기준</t>
    <phoneticPr fontId="1" type="noConversion"/>
  </si>
  <si>
    <t>SELF-CHECK LIST</t>
    <phoneticPr fontId="1" type="noConversion"/>
  </si>
  <si>
    <t xml:space="preserve"> ※ 대상 : 성장지원펀드, 소부장펀드, 정책형 뉴딜펀드(혁신성장 뉴딜펀드), 혁신성장펀드</t>
    <phoneticPr fontId="1" type="noConversion"/>
  </si>
  <si>
    <t>'23년 혁신성장펀드(혁신산업펀드)</t>
    <phoneticPr fontId="1" type="noConversion"/>
  </si>
  <si>
    <t>'23년 혁신성장펀드(성장지원펀드)</t>
    <phoneticPr fontId="1" type="noConversion"/>
  </si>
  <si>
    <t xml:space="preserve">  9) 관리보수지급총액, 성과보수운용인력 분배총액, 기타비용지급총액, 기타자산총액, 기타부채총액 : 제안서작성기준일 기준</t>
    <phoneticPr fontId="5" type="noConversion"/>
  </si>
  <si>
    <r>
      <t xml:space="preserve">    - 가치(비시장성 : Y열 NO인 경우) : </t>
    </r>
    <r>
      <rPr>
        <b/>
        <sz val="10"/>
        <rFont val="맑은 고딕"/>
        <family val="3"/>
        <charset val="129"/>
        <scheme val="major"/>
      </rPr>
      <t>최근 년도 감사보고서(또는 가결산보고서) 상의 금액</t>
    </r>
    <phoneticPr fontId="5" type="noConversion"/>
  </si>
  <si>
    <t>민간출자자</t>
    <phoneticPr fontId="1" type="noConversion"/>
  </si>
  <si>
    <t xml:space="preserve">  2) 인력변경이력 : 해당 펀드 기재대상핵심인력의 모든 변경이력 (Co-GP 펀드의 경우 공동 운용사 전체 기준으로 기재)</t>
    <phoneticPr fontId="5" type="noConversion"/>
  </si>
  <si>
    <t xml:space="preserve">    ① 투자대상기업 또는 투자목적회사에 대하여 어음교환소의 거래정지 처분이 있는 경우</t>
    <phoneticPr fontId="5" type="noConversion"/>
  </si>
  <si>
    <t xml:space="preserve">    ② 투자대상기업 또는 투자목적회사에 대하여 청산, 회생절차, 파산절차, 부실징후 기업 인정 및 그와 유사한 절차</t>
    <phoneticPr fontId="5" type="noConversion"/>
  </si>
  <si>
    <t xml:space="preserve">    ③ 투자대상기업 또는 투자목적회사의 재산에 대하여 압류명령 또는 체납처분압류통지가 발송된 때 또는 기타의 방법에         </t>
    <phoneticPr fontId="5" type="noConversion"/>
  </si>
  <si>
    <t xml:space="preserve">    ④ 투자대상기업 또는 투자목적회사가 제세공과금에 대하여 국세징수법 제9조 제2항에 따른 납기전 납부고지를 받은 경우</t>
    <phoneticPr fontId="5" type="noConversion"/>
  </si>
  <si>
    <t xml:space="preserve">    ⑤ 투자대상기업 또는 투자목적회사가 당사자인 금융관련계약상 채무의 기한의 이익을 상실한 것으로 확인되는 경우</t>
    <phoneticPr fontId="5" type="noConversion"/>
  </si>
  <si>
    <t xml:space="preserve">    ⑥ 투자대상기업이 휴업 또는 폐업된 경우</t>
    <phoneticPr fontId="5" type="noConversion"/>
  </si>
  <si>
    <t xml:space="preserve">    ⑦ 국내외 증권시장에서 경영실적 악화 등 비자발적 이유로 상장폐지된 경우</t>
    <phoneticPr fontId="5" type="noConversion"/>
  </si>
  <si>
    <t xml:space="preserve">    ⑧ 투자대상기업이 해외기업일 경우, 위 각 호와 유사한 사유가 발생하는 경우</t>
    <phoneticPr fontId="5" type="noConversion"/>
  </si>
  <si>
    <t xml:space="preserve">    ⑨ 부실발생 기준 외에 자체 손실 처리 후 펀드회계에 반영한 경우(손실 처리 내역 기재 후 기타사항란에 기재 요망)</t>
    <phoneticPr fontId="5" type="noConversion"/>
  </si>
  <si>
    <t>가인베스트먼트</t>
    <phoneticPr fontId="1" type="noConversion"/>
  </si>
  <si>
    <t>펀드
사업자번호
(고유번호)</t>
    <phoneticPr fontId="6" type="noConversion"/>
  </si>
  <si>
    <t>투자자4 출자</t>
    <phoneticPr fontId="5" type="noConversion"/>
  </si>
  <si>
    <t>투자자5 출자</t>
    <phoneticPr fontId="5" type="noConversion"/>
  </si>
  <si>
    <t xml:space="preserve">  15) 투자자 : 출자약정액 순으로 5개 투자자를 기재. 그외 투자자는 기타에 출자약정액 기재 (운용사 제외)</t>
    <phoneticPr fontId="5" type="noConversion"/>
  </si>
  <si>
    <t>'24년 혁신성장펀드(혁신산업펀드)</t>
    <phoneticPr fontId="1" type="noConversion"/>
  </si>
  <si>
    <t>'24년 혁신성장펀드(성장지원펀드)</t>
    <phoneticPr fontId="1" type="noConversion"/>
  </si>
  <si>
    <t>성과보수 제안</t>
    <phoneticPr fontId="1" type="noConversion"/>
  </si>
  <si>
    <t xml:space="preserve">   - "정책기관", "민간출자자"는 "LOC" 선택</t>
    <phoneticPr fontId="6" type="noConversion"/>
  </si>
  <si>
    <t xml:space="preserve">  2) 최근 3개 회계연도의 감사보고서(또는 가결산 기준) 상의 금액을 기재</t>
    <phoneticPr fontId="5" type="noConversion"/>
  </si>
  <si>
    <t xml:space="preserve">   제안서작성기준일 현재 제안사에 재직중인 것이 원칙이나 접수일 현재 재직자에 한해서도 인정. 대표펀드매니저 또는 핵심운용인력이 아닌 
   대표이사의 경우, 관리인력으로 선택</t>
    <phoneticPr fontId="1" type="noConversion"/>
  </si>
  <si>
    <t xml:space="preserve">1. 투자기구 : [Ⅱ. 용어의 정의 등] 에서 [펀드] 구분(C47~C72셀) 참조하여, PE-(가)~(라), VC-(가)~(사), 기타-(가)~(사) 중 택일 </t>
    <phoneticPr fontId="6" type="noConversion"/>
  </si>
  <si>
    <t>3) '펀드 구분'은 [Ⅱ. 용어의 정의 등]에서 [펀드] 기준(C47~C72셀)에 따라 "PE펀드", "VC펀드", "기타 주식등 투자펀드"로 구분하여 선택</t>
    <phoneticPr fontId="5" type="noConversion"/>
  </si>
  <si>
    <t xml:space="preserve">4) '펀드 법적유형'은 [Ⅱ. 용어의 정의 등] 에서 [펀드] 구분(C47~C72셀) 참조하여, PE-(가)~(라), VC-(가)~(사), 기타-(가)~(사) 중 택일 </t>
    <phoneticPr fontId="5" type="noConversion"/>
  </si>
  <si>
    <t xml:space="preserve">  2) '펀드 법적유형'은 [Ⅱ. 용어의 정의 등] 에서 [펀드] 구분(C47~C72셀) 참조하여, PE-(가)~(라), VC-(가)~(사), 기타-(가)~(사) 중 택일 </t>
    <phoneticPr fontId="5" type="noConversion"/>
  </si>
  <si>
    <t xml:space="preserve">  8) 투자펀드 내역(펀드계정일 경우 작성) 중 '펀드 법적유형'은 [Ⅱ. 용어의 정의 등] 에서 [펀드] 구분(C47~C72셀) 참조하여, PE-(가)~(라), VC-(가)~(사), 
     기타-(가)~(사) 중 택일 </t>
    <phoneticPr fontId="5" type="noConversion"/>
  </si>
  <si>
    <t xml:space="preserve">  1) '펀드구분' : "PE펀드계정", "VC펀드계정", "기타 주식등 투자펀드계정"으로 구분하여 선택</t>
    <phoneticPr fontId="5" type="noConversion"/>
  </si>
  <si>
    <r>
      <t xml:space="preserve">  1) 산업은행과의 </t>
    </r>
    <r>
      <rPr>
        <b/>
        <sz val="10"/>
        <color theme="1"/>
        <rFont val="맑은 고딕"/>
        <family val="3"/>
        <charset val="129"/>
        <scheme val="major"/>
      </rPr>
      <t>신규 업무협력사업</t>
    </r>
    <r>
      <rPr>
        <sz val="10"/>
        <color theme="1"/>
        <rFont val="맑은 고딕"/>
        <family val="3"/>
        <charset val="129"/>
        <scheme val="major"/>
      </rPr>
      <t xml:space="preserve"> 내용(업무협력 시작일 기준 '22.1.1부터 제안서 작성 기준일까지)</t>
    </r>
    <phoneticPr fontId="5" type="noConversion"/>
  </si>
  <si>
    <t>[5.2 정책펀드 현황]</t>
    <phoneticPr fontId="5" type="noConversion"/>
  </si>
  <si>
    <t>2. 일자는  yyyy-mm-dd, 주민등록번호 앞  6자리까지만 '111111'로 기재(외국인의 경우 여권상 생년월일 6자리)</t>
    <phoneticPr fontId="5" type="noConversion"/>
  </si>
  <si>
    <t>확인필요</t>
  </si>
  <si>
    <t xml:space="preserve">   - 산업은행의 사전 허락 없이 수식을 편집한 경우는 허위사실 기재로 간주될 수 있음</t>
    <phoneticPr fontId="6" type="noConversion"/>
  </si>
  <si>
    <t>※ 산업은행이 공고 등을 통해 핵심운용인력 전체에 대해 겸임금지 조항 적용을 요구할 경우 그에 따름</t>
    <phoneticPr fontId="5" type="noConversion"/>
  </si>
  <si>
    <t>ⅲ) 산업은행 앞 제안하는 펀드에서 투자대상기업 발굴, 투자검토, 투자실행, 사후관리, 회수 등</t>
    <phoneticPr fontId="6" type="noConversion"/>
  </si>
  <si>
    <t>※ 참여인력별 경력요건 및 인력수는 산업은행이 공고등을 통해 별도로 지정한 경우 그에 따르며, 참여인력은</t>
    <phoneticPr fontId="6" type="noConversion"/>
  </si>
  <si>
    <t xml:space="preserve">  4) 산업은행 위탁펀드 여부
     : 산업은행이 LP로서 출자한 펀드의 경우 "YES" 선택, "YES" 선택할 경우 BX~CG열상 투자자에 산업은행을 반드시 기재</t>
    <phoneticPr fontId="1" type="noConversion"/>
  </si>
  <si>
    <r>
      <t xml:space="preserve">   ※ 증빙서류 제출 여부 "Y" 선택시, [한글 제출양식. </t>
    </r>
    <r>
      <rPr>
        <sz val="10"/>
        <color theme="1"/>
        <rFont val="맑은 고딕"/>
        <family val="3"/>
        <charset val="129"/>
      </rPr>
      <t>Ⅷ. 산업은행과의 업무협력 현황]에 관련 증빙 반드시 첨부할 것</t>
    </r>
    <phoneticPr fontId="5" type="noConversion"/>
  </si>
  <si>
    <r>
      <t xml:space="preserve">    (공동 운용 제안 시 </t>
    </r>
    <r>
      <rPr>
        <b/>
        <sz val="10"/>
        <color theme="1"/>
        <rFont val="맑은 고딕"/>
        <family val="3"/>
        <charset val="129"/>
        <scheme val="minor"/>
      </rPr>
      <t>운용사별 핵심운용인력 2인</t>
    </r>
    <r>
      <rPr>
        <sz val="10"/>
        <color theme="1"/>
        <rFont val="맑은 고딕"/>
        <family val="3"/>
        <charset val="129"/>
        <scheme val="minor"/>
      </rPr>
      <t>(대표펀드매니저 1인, 핵심운용인력 1인) 선택)</t>
    </r>
    <phoneticPr fontId="6" type="noConversion"/>
  </si>
  <si>
    <t>1. 정책출자금액은 자동계산</t>
    <phoneticPr fontId="6" type="noConversion"/>
  </si>
  <si>
    <t xml:space="preserve"> '18년 이후 조성된 산업은행 정책펀드 중 블라인드(기업투자) 펀드 출자사업에 선정된 펀드</t>
    <phoneticPr fontId="1" type="noConversion"/>
  </si>
  <si>
    <t>혁신성장공동기준 품목 영위 중소·중견기업</t>
    <phoneticPr fontId="1" type="noConversion"/>
  </si>
  <si>
    <t>新성장 4.0 3대 분야 15대 프로젝트 영위 중소·중견기업</t>
  </si>
  <si>
    <t>* 공고문상 목표결성금액</t>
    <phoneticPr fontId="1" type="noConversion"/>
  </si>
  <si>
    <t>요청금액</t>
    <phoneticPr fontId="1" type="noConversion"/>
  </si>
  <si>
    <r>
      <t xml:space="preserve">9. </t>
    </r>
    <r>
      <rPr>
        <b/>
        <sz val="10"/>
        <color rgb="FFFF0000"/>
        <rFont val="맑은 고딕"/>
        <family val="3"/>
        <charset val="129"/>
        <scheme val="major"/>
      </rPr>
      <t>'열삽입'은 불가능</t>
    </r>
    <r>
      <rPr>
        <sz val="10"/>
        <color theme="1"/>
        <rFont val="맑은 고딕"/>
        <family val="3"/>
        <charset val="129"/>
        <scheme val="major"/>
      </rPr>
      <t xml:space="preserve">, </t>
    </r>
    <r>
      <rPr>
        <b/>
        <sz val="10"/>
        <color theme="1"/>
        <rFont val="맑은 고딕"/>
        <family val="3"/>
        <charset val="129"/>
        <scheme val="major"/>
      </rPr>
      <t>'행삽입'</t>
    </r>
    <r>
      <rPr>
        <sz val="10"/>
        <color theme="1"/>
        <rFont val="맑은 고딕"/>
        <family val="3"/>
        <charset val="129"/>
        <scheme val="major"/>
      </rPr>
      <t>은 가능</t>
    </r>
    <phoneticPr fontId="5" type="noConversion"/>
  </si>
  <si>
    <r>
      <t xml:space="preserve">  5) 투자유형 : 콤보박스 내에서 투자유형 선택</t>
    </r>
    <r>
      <rPr>
        <b/>
        <sz val="10"/>
        <color theme="1"/>
        <rFont val="맑은 고딕"/>
        <family val="3"/>
        <charset val="129"/>
        <scheme val="major"/>
      </rPr>
      <t>(임의 기재 시 심사에서 누락될 수 있음)</t>
    </r>
    <phoneticPr fontId="5" type="noConversion"/>
  </si>
  <si>
    <t xml:space="preserve">  6) 회수구분 : 제안서작성기준일을 기준으로 판단</t>
    <phoneticPr fontId="5" type="noConversion"/>
  </si>
  <si>
    <t xml:space="preserve">  7) 투자수익률 : 회수료이거나 감액사실이 있는 개별 투자건에 대해 제안사 내부적으로 산출한 IRR을 기재(엑셀 XIRR함수 사용)</t>
    <phoneticPr fontId="5" type="noConversion"/>
  </si>
  <si>
    <t xml:space="preserve">  8) 동반투자자 : 개별기업에 대한 투자시 동반투자한 펀드, 운용사, 회사 등을 기재 </t>
    <phoneticPr fontId="5" type="noConversion"/>
  </si>
  <si>
    <t xml:space="preserve">  9) 회수총액 : '회수료' 및 '부분회수' 투자건에 대해 실제 펀드계정으로 회수한 금액 기재. '미회수' 투자건은 0원 기재</t>
    <phoneticPr fontId="5" type="noConversion"/>
  </si>
  <si>
    <t xml:space="preserve">  10) 감액 : 감액은 아래의 부실발생 기준 참고하여 투자건 중 감액사실이 있는 경우에 감액 콤보 "YES" 선택하고 금액 기재     </t>
    <phoneticPr fontId="5" type="noConversion"/>
  </si>
  <si>
    <t xml:space="preserve">  11) 최종회수일 : 회수여부가 '부분회수'인 경우도 최종회수일을 기재. '미회수'인 경우는 생략. 부실발생 기준에 의한 사유로</t>
    <phoneticPr fontId="5" type="noConversion"/>
  </si>
  <si>
    <t xml:space="preserve">  12) 회수방법 : 분할회수로 회수방법이 다양한 경우 대표적인 회수방법으로 기재</t>
    <phoneticPr fontId="5" type="noConversion"/>
  </si>
  <si>
    <t xml:space="preserve">  13) 미회수투자자산의 시장성유무(Y열) : 상장기업, IPO 예정종목, 시가평가대상 회사채 등 시장성이 있는 자산</t>
    <phoneticPr fontId="5" type="noConversion"/>
  </si>
  <si>
    <t xml:space="preserve">  14) 가치(시장성 : Y열 YES인 경우 ) : 시가, 공모 예정가(수요예측 후 결정된 단일가격이 있는 경우), 채권시가 등을 각각 기재</t>
    <phoneticPr fontId="5" type="noConversion"/>
  </si>
  <si>
    <r>
      <t xml:space="preserve">  15) 참여자정보 : 발굴</t>
    </r>
    <r>
      <rPr>
        <sz val="10"/>
        <rFont val="맑은 고딕"/>
        <family val="3"/>
        <charset val="129"/>
      </rPr>
      <t>∙투자</t>
    </r>
    <r>
      <rPr>
        <sz val="10"/>
        <rFont val="맑은 고딕"/>
        <family val="3"/>
        <charset val="129"/>
        <scheme val="major"/>
      </rPr>
      <t>검토, 사후관리 및 회수를 담당한 인력을 기재</t>
    </r>
    <phoneticPr fontId="5" type="noConversion"/>
  </si>
  <si>
    <t xml:space="preserve">  16) 기타사항 </t>
    <phoneticPr fontId="5" type="noConversion"/>
  </si>
  <si>
    <t xml:space="preserve">  17) 펀드 청산시 운용사가 자본계정을 통해 펀드 보유자산을 매수한 경우 회수한 것으로 작성</t>
    <phoneticPr fontId="5" type="noConversion"/>
  </si>
  <si>
    <r>
      <t xml:space="preserve">    - 중소</t>
    </r>
    <r>
      <rPr>
        <sz val="10"/>
        <rFont val="맑은 고딕"/>
        <family val="3"/>
        <charset val="129"/>
      </rPr>
      <t>∙중견기업 및 기타(해외기업 등)가 아닐 경우 대기업으로 기재</t>
    </r>
    <r>
      <rPr>
        <sz val="10"/>
        <rFont val="맑은 고딕"/>
        <family val="3"/>
        <charset val="129"/>
        <scheme val="major"/>
      </rPr>
      <t>(준대기업도 대기업으로 분류)</t>
    </r>
    <phoneticPr fontId="5" type="noConversion"/>
  </si>
  <si>
    <t>주목적투자분야③</t>
    <phoneticPr fontId="1" type="noConversion"/>
  </si>
  <si>
    <t>주목적투자분야(선택)</t>
    <phoneticPr fontId="1" type="noConversion"/>
  </si>
  <si>
    <t>혁신산업펀드</t>
    <phoneticPr fontId="1" type="noConversion"/>
  </si>
  <si>
    <t>중소·중견기업</t>
    <phoneticPr fontId="1" type="noConversion"/>
  </si>
  <si>
    <t>주목적투자분야
(선택)</t>
    <phoneticPr fontId="1" type="noConversion"/>
  </si>
  <si>
    <t>미선택</t>
    <phoneticPr fontId="1" type="noConversion"/>
  </si>
  <si>
    <t>AI 영위 중소·중견기업</t>
  </si>
  <si>
    <t>AI 영위 중소·중견기업</t>
    <phoneticPr fontId="1" type="noConversion"/>
  </si>
  <si>
    <t>37% 이내</t>
    <phoneticPr fontId="1" type="noConversion"/>
  </si>
  <si>
    <t>주목적투자 인센티브</t>
  </si>
  <si>
    <t>주목적투자 인센티브</t>
    <phoneticPr fontId="1" type="noConversion"/>
  </si>
  <si>
    <t>민간출자자
인센티브
(선택)</t>
    <phoneticPr fontId="1" type="noConversion"/>
  </si>
  <si>
    <t>후순위 보강</t>
    <phoneticPr fontId="1" type="noConversion"/>
  </si>
  <si>
    <t>초과수익 이전</t>
  </si>
  <si>
    <t>내부통제
전담조직
유무</t>
    <phoneticPr fontId="1" type="noConversion"/>
  </si>
  <si>
    <t>25.3.31 가결산 금액</t>
    <phoneticPr fontId="1" type="noConversion"/>
  </si>
  <si>
    <t>5,000주*@200,000원=2,000백만원(25.3.31종가기준)</t>
    <phoneticPr fontId="1" type="noConversion"/>
  </si>
  <si>
    <t>88,000주*@6,250=550백만원(25.3.31 종가기준)</t>
    <phoneticPr fontId="1" type="noConversion"/>
  </si>
  <si>
    <t>190,470주*@6,250=1,190백만원(25.3.31 종가기준)</t>
    <phoneticPr fontId="1" type="noConversion"/>
  </si>
  <si>
    <t>목표
결성금액</t>
    <phoneticPr fontId="1" type="noConversion"/>
  </si>
  <si>
    <t>투자 목표 달성여부 확인</t>
    <phoneticPr fontId="1" type="noConversion"/>
  </si>
  <si>
    <t>22년 1분기
투자집행액</t>
    <phoneticPr fontId="1" type="noConversion"/>
  </si>
  <si>
    <t>22년 2분기
투자집행액</t>
    <phoneticPr fontId="1" type="noConversion"/>
  </si>
  <si>
    <t>22년 3분기
투자집행액</t>
    <phoneticPr fontId="1" type="noConversion"/>
  </si>
  <si>
    <t>22년 4분기
투자집행액</t>
    <phoneticPr fontId="1" type="noConversion"/>
  </si>
  <si>
    <t>투자비율</t>
    <phoneticPr fontId="1" type="noConversion"/>
  </si>
  <si>
    <t>2022년 뉴딜펀드(1차)</t>
  </si>
  <si>
    <t>2022년 뉴딜펀드(1차)</t>
    <phoneticPr fontId="1" type="noConversion"/>
  </si>
  <si>
    <t>2022년 뉴딜펀드(2차)</t>
    <phoneticPr fontId="1" type="noConversion"/>
  </si>
  <si>
    <t>23년 1분기
투자집행액</t>
    <phoneticPr fontId="1" type="noConversion"/>
  </si>
  <si>
    <t>23년 2분기
투자집행액</t>
    <phoneticPr fontId="1" type="noConversion"/>
  </si>
  <si>
    <r>
      <t xml:space="preserve">2. </t>
    </r>
    <r>
      <rPr>
        <b/>
        <sz val="11"/>
        <rFont val="맑은 고딕"/>
        <family val="3"/>
        <charset val="129"/>
        <scheme val="major"/>
      </rPr>
      <t>작성대상에 해당하는 투자</t>
    </r>
    <r>
      <rPr>
        <sz val="11"/>
        <rFont val="맑은 고딕"/>
        <family val="3"/>
        <charset val="129"/>
        <scheme val="major"/>
      </rPr>
      <t xml:space="preserve">건만 입력하였는지
ⅰ) 자산에 대한 투자 또는 자산운용을 목적으로 설립된 </t>
    </r>
    <r>
      <rPr>
        <b/>
        <sz val="11"/>
        <rFont val="맑은 고딕"/>
        <family val="3"/>
        <charset val="129"/>
        <scheme val="major"/>
      </rPr>
      <t>법인(금융투자기관에 한정)</t>
    </r>
    <r>
      <rPr>
        <sz val="11"/>
        <rFont val="맑은 고딕"/>
        <family val="3"/>
        <charset val="129"/>
        <scheme val="major"/>
      </rPr>
      <t xml:space="preserve"> 재직 중에
ⅱ) 투자실행일이 </t>
    </r>
    <r>
      <rPr>
        <b/>
        <sz val="11"/>
        <rFont val="맑은 고딕"/>
        <family val="3"/>
        <charset val="129"/>
        <scheme val="major"/>
      </rPr>
      <t>2015년 4월 1일 이후</t>
    </r>
    <r>
      <rPr>
        <sz val="11"/>
        <rFont val="맑은 고딕"/>
        <family val="3"/>
        <charset val="129"/>
        <scheme val="major"/>
      </rPr>
      <t xml:space="preserve">인 아래의 조건을 만족하는 투자만 작성
 ① </t>
    </r>
    <r>
      <rPr>
        <b/>
        <sz val="11"/>
        <rFont val="맑은 고딕"/>
        <family val="3"/>
        <charset val="129"/>
        <scheme val="major"/>
      </rPr>
      <t xml:space="preserve">PE/VC 펀드계정 </t>
    </r>
    <r>
      <rPr>
        <sz val="11"/>
        <rFont val="맑은 고딕"/>
        <family val="3"/>
        <charset val="129"/>
        <scheme val="major"/>
      </rPr>
      <t xml:space="preserve">투자 : 해당 법인의 PE/VC펀드계정을 통해 주식 또는 주식연계채권(문화·컨텐츠등에 대한 프로젝트 투자 포함) 투자
 ② </t>
    </r>
    <r>
      <rPr>
        <b/>
        <sz val="11"/>
        <rFont val="맑은 고딕"/>
        <family val="3"/>
        <charset val="129"/>
        <scheme val="major"/>
      </rPr>
      <t xml:space="preserve">PE/VC 고유계정 </t>
    </r>
    <r>
      <rPr>
        <sz val="11"/>
        <rFont val="맑은 고딕"/>
        <family val="3"/>
        <charset val="129"/>
        <scheme val="major"/>
      </rPr>
      <t>투자 : 해당 법인의 PE/VC 투자 전담부서에서 고유계정을 통해 주식 또는 주식연계채권(문화·컨텐츠등에 대한 프로젝트 투자포함) 투자  
③ 기타 투자 : ①, ②에 해당하지 않는 주식 또는 주식연계채권(문화·컨텐츠등에 대한 프로젝트 투자 포함) 투자</t>
    </r>
    <phoneticPr fontId="1" type="noConversion"/>
  </si>
  <si>
    <r>
      <t>4. 회수총액(Z열) : "회수료" 및 "부분회수" 투자건에 대해 실제 펀드계정에서 회수한 총 금액 기재 
                       (미회수 투자건</t>
    </r>
    <r>
      <rPr>
        <vertAlign val="superscript"/>
        <sz val="11"/>
        <rFont val="맑은 고딕"/>
        <family val="3"/>
        <charset val="129"/>
        <scheme val="major"/>
      </rPr>
      <t>*</t>
    </r>
    <r>
      <rPr>
        <sz val="11"/>
        <rFont val="맑은 고딕"/>
        <family val="3"/>
        <charset val="129"/>
        <scheme val="major"/>
      </rPr>
      <t xml:space="preserve">은 0원 기재)
 * 원금회수가 없는 회수(보통주 배당금 수령, 메자닌 투자 이자 등만 수취한 경우) </t>
    </r>
    <r>
      <rPr>
        <sz val="11"/>
        <rFont val="맑은 고딕"/>
        <family val="3"/>
        <charset val="129"/>
      </rPr>
      <t>→ "미회수"로 기입</t>
    </r>
    <phoneticPr fontId="1" type="noConversion"/>
  </si>
  <si>
    <t>5. 미회수 투자자산 가치(AH)열의 적정한 기재
- 시장성 자산(상장기업, IPO, 시가평가대상 회사채 등) → 시가(작성기준일 종가, 공모예정가, 채권시가 등)
- 비사장성 자산 : 최근 년도 감사보고서(또는 가결산보고서) 상 금액</t>
    <phoneticPr fontId="1" type="noConversion"/>
  </si>
  <si>
    <t>3. 주요업무 수행내역을 기준에 맞게 입력하였는지
    ※ '주요업무 수행내역'는 아래의 기준에 따라 선택
     ① PE/VC펀드운용 : PE/VC 펀드계정을 통한 투자업무
     ② PE/VC고유계정투자 : PE/VC 고유계정을 통한 투자업무
     ③ 기타투자업무 : M&amp;A자문, IPO, 투자컨설팅, 부실채권, LP업무 등 기타 투자업무와 관련하여 
                          투자대상 발굴·투자검토·사후관리·회수 등의 실무 수행 또는 의사결정 과정에 참여한 업무 (대출, 외환 등 투자와 무관한 업무 제외) 
     ④ 비투자업무 : 자산에 대한 투자 또는 자산운용을 목적으로 설립된 법인(금융투자기관) 외 업무</t>
    <phoneticPr fontId="1" type="noConversion"/>
  </si>
  <si>
    <r>
      <t xml:space="preserve">2) </t>
    </r>
    <r>
      <rPr>
        <b/>
        <sz val="10"/>
        <color theme="1"/>
        <rFont val="맑은 고딕"/>
        <family val="3"/>
        <charset val="129"/>
      </rPr>
      <t>① 제안서 작성기준일로부터 5년 이내(2020.4.1~2025.3.31) 청산완료 된 모든 펀드</t>
    </r>
    <phoneticPr fontId="5" type="noConversion"/>
  </si>
  <si>
    <r>
      <t>ⅱ) 투자실행일이 2015년 4월 1일</t>
    </r>
    <r>
      <rPr>
        <sz val="10"/>
        <color theme="1"/>
        <rFont val="맑은 고딕"/>
        <family val="3"/>
        <charset val="129"/>
        <scheme val="minor"/>
      </rPr>
      <t xml:space="preserve"> 이후인 </t>
    </r>
    <r>
      <rPr>
        <b/>
        <sz val="10"/>
        <color theme="1"/>
        <rFont val="맑은 고딕"/>
        <family val="3"/>
        <charset val="129"/>
        <scheme val="minor"/>
      </rPr>
      <t>아래의 조건을 만족하는 투자만 작성</t>
    </r>
    <phoneticPr fontId="6" type="noConversion"/>
  </si>
  <si>
    <t>[5.3 투자촉진 인센티브]</t>
    <phoneticPr fontId="5" type="noConversion"/>
  </si>
  <si>
    <t xml:space="preserve">  - `22년 정책형 뉴딜펀드(혁신성장 뉴딜펀드) 출자사업 선정 펀드로, 당해 공고문상 인센티브 요건을 충족하는 펀드 </t>
    <phoneticPr fontId="5" type="noConversion"/>
  </si>
  <si>
    <r>
      <rPr>
        <b/>
        <sz val="10"/>
        <rFont val="맑은 고딕"/>
        <family val="3"/>
        <charset val="129"/>
        <scheme val="minor"/>
      </rPr>
      <t>※ 투자원금에서 제외되는 사항</t>
    </r>
    <r>
      <rPr>
        <sz val="10"/>
        <rFont val="맑은 고딕"/>
        <family val="3"/>
        <charset val="129"/>
        <scheme val="minor"/>
      </rPr>
      <t xml:space="preserve">
  - (VC펀드) 구주 및 기발행한 신주인수권부사채, 전환사채 인수방식의 투자, 중소기업창업 지원법 제10조 제1항 제4호에
    따른 해외투자, 유가증권시장 및 코스닥시장에 상장된 기업의 주식, 신주인수권부사채, 전환사채 등에 대한 투자
  - (PE펀드) 해외투자만 제외</t>
    </r>
    <phoneticPr fontId="1" type="noConversion"/>
  </si>
  <si>
    <t>1. 별첨(1.1~5.3) 자료 작성전에 본 사항을 반드시 숙지할 것 (별첨번호는 Sheet별 머리글에서 확인 가능)</t>
    <phoneticPr fontId="6" type="noConversion"/>
  </si>
  <si>
    <r>
      <t xml:space="preserve">     </t>
    </r>
    <r>
      <rPr>
        <b/>
        <sz val="10"/>
        <color theme="1"/>
        <rFont val="맑은 고딕"/>
        <family val="3"/>
        <charset val="129"/>
      </rPr>
      <t>③ 기타투자업무 : 금융투자기관에서 M&amp;A자문, IPO, 투자컨설팅, 부실채권, LP업무 등 기타 투자업무와 관련하여 투자대상 발굴·투자검토·</t>
    </r>
    <phoneticPr fontId="5" type="noConversion"/>
  </si>
  <si>
    <t xml:space="preserve">      ③ 기타 투자업무 : ①, ②를 제외한 투자관련 업무(금융투자기관재직 중 M&amp;A자문, IPO, 투자컨설팅, LP업무 등)를 포괄적으로 인정</t>
    <phoneticPr fontId="1" type="noConversion"/>
  </si>
  <si>
    <t>3. 기타</t>
    <phoneticPr fontId="1" type="noConversion"/>
  </si>
  <si>
    <r>
      <t xml:space="preserve">9. "2.6 제안사 투자현황" 및 "3.2 참여인력 투자현황"에 투자유형을 </t>
    </r>
    <r>
      <rPr>
        <b/>
        <sz val="10"/>
        <color theme="1"/>
        <rFont val="맑은 고딕"/>
        <family val="3"/>
        <charset val="129"/>
        <scheme val="major"/>
      </rPr>
      <t>콤보박스에 맞게 기재</t>
    </r>
    <r>
      <rPr>
        <sz val="10"/>
        <color theme="1"/>
        <rFont val="맑은 고딕"/>
        <family val="3"/>
        <charset val="129"/>
        <scheme val="major"/>
      </rPr>
      <t>하지 않는 경우</t>
    </r>
    <phoneticPr fontId="5" type="noConversion"/>
  </si>
  <si>
    <t>2. 구분 : 혁신산업펀드</t>
    <phoneticPr fontId="6" type="noConversion"/>
  </si>
  <si>
    <t>3. 목표결성금액 : 공고문상 목표결성금액(1,000억원) 기재</t>
    <phoneticPr fontId="6" type="noConversion"/>
  </si>
  <si>
    <t xml:space="preserve">    - 37% 이내</t>
    <phoneticPr fontId="1" type="noConversion"/>
  </si>
  <si>
    <t xml:space="preserve">    - [4.2. 핵심운용인력 변경이력] Sheet 상 내역과 일치하여야 함</t>
    <phoneticPr fontId="6" type="noConversion"/>
  </si>
  <si>
    <t xml:space="preserve">병행펀드가 있을 경우 병행펀드도 행 추가하여 기재 필요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</si>
</sst>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.0%"/>
    <numFmt numFmtId="178" formatCode="#,##0;\-#,##0;;"/>
    <numFmt numFmtId="179" formatCode="#,##0.0"/>
    <numFmt numFmtId="180" formatCode="yy/mm/dd"/>
    <numFmt numFmtId="181" formatCode="000000\-00"/>
    <numFmt numFmtId="182" formatCode="0_);[Red]\(0\)"/>
    <numFmt numFmtId="183" formatCode="#,##0_);[Red]\(#,##0\)"/>
    <numFmt numFmtId="184" formatCode="0.0_);[Red]\(0.0\)"/>
  </numFmts>
  <fonts count="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strike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b/>
      <sz val="10"/>
      <name val="맑은 고딕"/>
      <family val="3"/>
      <charset val="129"/>
    </font>
    <font>
      <strike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name val="맑은 고딕"/>
      <family val="2"/>
      <charset val="129"/>
      <scheme val="major"/>
    </font>
    <font>
      <sz val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3"/>
      <charset val="129"/>
    </font>
    <font>
      <vertAlign val="superscript"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ajor"/>
    </font>
    <font>
      <b/>
      <sz val="10"/>
      <color rgb="FF0070C0"/>
      <name val="바탕"/>
      <family val="1"/>
      <charset val="129"/>
    </font>
    <font>
      <b/>
      <sz val="10"/>
      <color rgb="FF0070C0"/>
      <name val="맑은 고딕"/>
      <family val="3"/>
      <charset val="129"/>
    </font>
    <font>
      <b/>
      <sz val="11"/>
      <color rgb="FF0070C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ajor"/>
    </font>
    <font>
      <sz val="11"/>
      <color rgb="FF0070C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u/>
      <sz val="10"/>
      <color theme="1"/>
      <name val="맑은 고딕"/>
      <family val="3"/>
      <charset val="129"/>
      <scheme val="minor"/>
    </font>
    <font>
      <vertAlign val="superscript"/>
      <sz val="10"/>
      <color theme="1"/>
      <name val="맑은 고딕"/>
      <family val="3"/>
      <charset val="129"/>
      <scheme val="minor"/>
    </font>
    <font>
      <b/>
      <sz val="10"/>
      <color theme="1"/>
      <name val="KDB고딕R_Pro"/>
      <family val="1"/>
      <charset val="129"/>
    </font>
    <font>
      <sz val="10"/>
      <color theme="1"/>
      <name val="바탕"/>
      <family val="1"/>
      <charset val="129"/>
    </font>
    <font>
      <b/>
      <sz val="10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sz val="13"/>
      <color rgb="FF000000"/>
      <name val="HCI Poppy"/>
      <family val="2"/>
    </font>
    <font>
      <sz val="13"/>
      <color rgb="FF000000"/>
      <name val="휴먼명조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BEEF3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3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8" fillId="0" borderId="0"/>
    <xf numFmtId="42" fontId="2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59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 shrinkToFit="1"/>
    </xf>
    <xf numFmtId="0" fontId="7" fillId="4" borderId="1" xfId="3" applyFont="1" applyFill="1" applyBorder="1" applyAlignment="1" applyProtection="1">
      <alignment horizontal="center" vertical="center" wrapText="1"/>
    </xf>
    <xf numFmtId="0" fontId="8" fillId="0" borderId="1" xfId="0" applyFont="1" applyBorder="1" applyProtection="1">
      <alignment vertical="center"/>
    </xf>
    <xf numFmtId="14" fontId="7" fillId="4" borderId="1" xfId="0" applyNumberFormat="1" applyFont="1" applyFill="1" applyBorder="1" applyAlignment="1" applyProtection="1">
      <alignment horizontal="center" vertical="center" wrapText="1"/>
    </xf>
    <xf numFmtId="49" fontId="7" fillId="4" borderId="1" xfId="0" applyNumberFormat="1" applyFont="1" applyFill="1" applyBorder="1" applyAlignment="1" applyProtection="1">
      <alignment horizontal="center" vertical="center" wrapText="1"/>
    </xf>
    <xf numFmtId="41" fontId="7" fillId="4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14" fontId="7" fillId="4" borderId="1" xfId="0" applyNumberFormat="1" applyFont="1" applyFill="1" applyBorder="1" applyAlignment="1" applyProtection="1">
      <alignment horizontal="center" vertical="center"/>
    </xf>
    <xf numFmtId="177" fontId="7" fillId="4" borderId="1" xfId="2" applyNumberFormat="1" applyFont="1" applyFill="1" applyBorder="1" applyAlignment="1" applyProtection="1">
      <alignment horizontal="center" vertical="center" wrapText="1"/>
    </xf>
    <xf numFmtId="180" fontId="7" fillId="4" borderId="1" xfId="0" applyNumberFormat="1" applyFont="1" applyFill="1" applyBorder="1" applyAlignment="1" applyProtection="1">
      <alignment horizontal="center" vertical="center" wrapText="1"/>
    </xf>
    <xf numFmtId="181" fontId="7" fillId="4" borderId="1" xfId="0" applyNumberFormat="1" applyFont="1" applyFill="1" applyBorder="1" applyAlignment="1" applyProtection="1">
      <alignment horizontal="center" vertical="center" wrapText="1"/>
    </xf>
    <xf numFmtId="0" fontId="12" fillId="0" borderId="0" xfId="4" applyFont="1" applyFill="1">
      <alignment vertical="center"/>
    </xf>
    <xf numFmtId="0" fontId="1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177" fontId="7" fillId="6" borderId="1" xfId="2" applyNumberFormat="1" applyFont="1" applyFill="1" applyBorder="1" applyAlignment="1" applyProtection="1">
      <alignment horizontal="center" vertical="center"/>
    </xf>
    <xf numFmtId="0" fontId="7" fillId="4" borderId="31" xfId="0" applyFont="1" applyFill="1" applyBorder="1" applyAlignment="1" applyProtection="1">
      <alignment horizontal="center" vertical="center" wrapText="1"/>
    </xf>
    <xf numFmtId="180" fontId="7" fillId="4" borderId="2" xfId="0" applyNumberFormat="1" applyFont="1" applyFill="1" applyBorder="1" applyAlignment="1" applyProtection="1">
      <alignment horizontal="center" vertical="center" wrapText="1"/>
    </xf>
    <xf numFmtId="180" fontId="7" fillId="4" borderId="26" xfId="0" applyNumberFormat="1" applyFont="1" applyFill="1" applyBorder="1" applyAlignment="1" applyProtection="1">
      <alignment horizontal="center" vertical="center" wrapText="1"/>
    </xf>
    <xf numFmtId="180" fontId="7" fillId="4" borderId="28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15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32" xfId="0" applyFont="1" applyFill="1" applyBorder="1" applyAlignment="1" applyProtection="1">
      <alignment horizontal="center" vertical="center" wrapText="1"/>
    </xf>
    <xf numFmtId="0" fontId="13" fillId="5" borderId="1" xfId="0" applyFont="1" applyFill="1" applyBorder="1" applyAlignment="1" applyProtection="1">
      <alignment horizontal="center" vertical="center" wrapText="1"/>
    </xf>
    <xf numFmtId="3" fontId="7" fillId="0" borderId="1" xfId="1" applyNumberFormat="1" applyFont="1" applyBorder="1" applyProtection="1">
      <alignment vertical="center"/>
    </xf>
    <xf numFmtId="0" fontId="15" fillId="0" borderId="0" xfId="0" applyFont="1" applyFill="1">
      <alignment vertical="center"/>
    </xf>
    <xf numFmtId="3" fontId="4" fillId="0" borderId="0" xfId="0" applyNumberFormat="1" applyFont="1">
      <alignment vertical="center"/>
    </xf>
    <xf numFmtId="0" fontId="7" fillId="0" borderId="0" xfId="0" applyFont="1" applyFill="1">
      <alignment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4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3" fontId="7" fillId="0" borderId="1" xfId="1" applyNumberFormat="1" applyFont="1" applyBorder="1" applyAlignment="1" applyProtection="1">
      <alignment vertical="center" wrapText="1"/>
      <protection locked="0"/>
    </xf>
    <xf numFmtId="0" fontId="7" fillId="0" borderId="1" xfId="0" applyFont="1" applyBorder="1" applyProtection="1">
      <alignment vertical="center"/>
    </xf>
    <xf numFmtId="0" fontId="7" fillId="0" borderId="1" xfId="0" applyFont="1" applyBorder="1" applyAlignment="1" applyProtection="1">
      <alignment vertical="center" wrapText="1"/>
      <protection locked="0"/>
    </xf>
    <xf numFmtId="0" fontId="22" fillId="0" borderId="0" xfId="4" applyFont="1" applyFill="1">
      <alignment vertical="center"/>
    </xf>
    <xf numFmtId="0" fontId="23" fillId="0" borderId="0" xfId="0" applyFont="1">
      <alignment vertical="center"/>
    </xf>
    <xf numFmtId="3" fontId="7" fillId="0" borderId="1" xfId="0" applyNumberFormat="1" applyFont="1" applyBorder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</xf>
    <xf numFmtId="14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6" borderId="1" xfId="0" applyFont="1" applyFill="1" applyBorder="1" applyAlignment="1" applyProtection="1">
      <alignment horizontal="center" vertical="center"/>
      <protection hidden="1"/>
    </xf>
    <xf numFmtId="14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NumberFormat="1" applyFont="1" applyBorder="1" applyAlignment="1" applyProtection="1">
      <alignment horizontal="center" vertical="center" wrapText="1"/>
      <protection locked="0"/>
    </xf>
    <xf numFmtId="177" fontId="7" fillId="0" borderId="1" xfId="2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Protection="1">
      <alignment vertical="center"/>
      <protection locked="0"/>
    </xf>
    <xf numFmtId="0" fontId="7" fillId="0" borderId="1" xfId="0" applyNumberFormat="1" applyFont="1" applyBorder="1" applyAlignment="1" applyProtection="1">
      <alignment vertical="center" wrapText="1"/>
      <protection locked="0"/>
    </xf>
    <xf numFmtId="179" fontId="7" fillId="6" borderId="1" xfId="0" applyNumberFormat="1" applyFont="1" applyFill="1" applyBorder="1" applyAlignment="1" applyProtection="1">
      <alignment horizontal="center" vertical="center"/>
      <protection hidden="1"/>
    </xf>
    <xf numFmtId="179" fontId="7" fillId="0" borderId="1" xfId="0" applyNumberFormat="1" applyFont="1" applyFill="1" applyBorder="1" applyAlignment="1" applyProtection="1">
      <alignment horizontal="center" vertical="center"/>
      <protection hidden="1"/>
    </xf>
    <xf numFmtId="3" fontId="7" fillId="0" borderId="1" xfId="0" applyNumberFormat="1" applyFont="1" applyFill="1" applyBorder="1" applyAlignment="1" applyProtection="1">
      <alignment horizontal="center" vertical="center"/>
      <protection hidden="1"/>
    </xf>
    <xf numFmtId="0" fontId="7" fillId="0" borderId="1" xfId="0" applyFont="1" applyBorder="1" applyAlignment="1">
      <alignment horizontal="center" vertical="center"/>
    </xf>
    <xf numFmtId="0" fontId="7" fillId="4" borderId="3" xfId="0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4" borderId="3" xfId="0" applyNumberFormat="1" applyFont="1" applyFill="1" applyBorder="1" applyAlignment="1" applyProtection="1">
      <alignment horizontal="center" vertical="center" wrapText="1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15" fillId="0" borderId="5" xfId="0" applyFont="1" applyBorder="1">
      <alignment vertical="center"/>
    </xf>
    <xf numFmtId="0" fontId="15" fillId="0" borderId="1" xfId="0" applyFont="1" applyBorder="1">
      <alignment vertical="center"/>
    </xf>
    <xf numFmtId="14" fontId="7" fillId="0" borderId="1" xfId="0" applyNumberFormat="1" applyFont="1" applyBorder="1" applyAlignment="1">
      <alignment horizontal="center" vertical="center"/>
    </xf>
    <xf numFmtId="0" fontId="21" fillId="0" borderId="0" xfId="0" applyFont="1">
      <alignment vertical="center"/>
    </xf>
    <xf numFmtId="0" fontId="7" fillId="0" borderId="3" xfId="0" applyFont="1" applyBorder="1">
      <alignment vertical="center"/>
    </xf>
    <xf numFmtId="0" fontId="7" fillId="0" borderId="12" xfId="0" applyFont="1" applyBorder="1">
      <alignment vertical="center"/>
    </xf>
    <xf numFmtId="0" fontId="7" fillId="0" borderId="5" xfId="0" applyFont="1" applyBorder="1">
      <alignment vertical="center"/>
    </xf>
    <xf numFmtId="0" fontId="7" fillId="6" borderId="1" xfId="0" applyFont="1" applyFill="1" applyBorder="1">
      <alignment vertical="center"/>
    </xf>
    <xf numFmtId="0" fontId="7" fillId="0" borderId="3" xfId="0" applyFont="1" applyBorder="1" applyAlignment="1">
      <alignment horizontal="center" vertical="center"/>
    </xf>
    <xf numFmtId="3" fontId="7" fillId="0" borderId="1" xfId="6" applyNumberFormat="1" applyFont="1" applyBorder="1">
      <alignment vertical="center"/>
    </xf>
    <xf numFmtId="176" fontId="7" fillId="6" borderId="1" xfId="0" applyNumberFormat="1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7" fillId="7" borderId="1" xfId="0" applyFont="1" applyFill="1" applyBorder="1" applyAlignment="1" applyProtection="1">
      <alignment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3" fontId="7" fillId="7" borderId="1" xfId="0" applyNumberFormat="1" applyFont="1" applyFill="1" applyBorder="1" applyProtection="1">
      <alignment vertical="center"/>
      <protection locked="0"/>
    </xf>
    <xf numFmtId="14" fontId="7" fillId="7" borderId="1" xfId="0" applyNumberFormat="1" applyFont="1" applyFill="1" applyBorder="1" applyAlignment="1" applyProtection="1">
      <alignment horizontal="center" vertical="center"/>
      <protection locked="0"/>
    </xf>
    <xf numFmtId="0" fontId="7" fillId="7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</xf>
    <xf numFmtId="181" fontId="7" fillId="0" borderId="0" xfId="0" applyNumberFormat="1" applyFont="1" applyProtection="1">
      <alignment vertical="center"/>
    </xf>
    <xf numFmtId="0" fontId="7" fillId="0" borderId="0" xfId="0" applyFont="1" applyProtection="1">
      <alignment vertical="center"/>
    </xf>
    <xf numFmtId="180" fontId="7" fillId="0" borderId="7" xfId="0" applyNumberFormat="1" applyFont="1" applyBorder="1" applyAlignment="1" applyProtection="1">
      <alignment horizontal="center" vertical="center"/>
    </xf>
    <xf numFmtId="180" fontId="7" fillId="0" borderId="27" xfId="0" applyNumberFormat="1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6" borderId="1" xfId="0" applyNumberFormat="1" applyFont="1" applyFill="1" applyBorder="1" applyAlignment="1" applyProtection="1">
      <alignment horizontal="center" vertical="center"/>
      <protection hidden="1"/>
    </xf>
    <xf numFmtId="176" fontId="7" fillId="6" borderId="1" xfId="0" applyNumberFormat="1" applyFont="1" applyFill="1" applyBorder="1" applyAlignment="1" applyProtection="1">
      <alignment horizontal="center" vertical="center" wrapText="1"/>
    </xf>
    <xf numFmtId="176" fontId="7" fillId="6" borderId="3" xfId="0" applyNumberFormat="1" applyFont="1" applyFill="1" applyBorder="1" applyAlignment="1" applyProtection="1">
      <alignment horizontal="center" vertical="center"/>
    </xf>
    <xf numFmtId="180" fontId="7" fillId="0" borderId="1" xfId="0" applyNumberFormat="1" applyFont="1" applyBorder="1" applyAlignment="1" applyProtection="1">
      <alignment horizontal="center" vertical="center"/>
      <protection locked="0"/>
    </xf>
    <xf numFmtId="180" fontId="7" fillId="0" borderId="12" xfId="0" applyNumberFormat="1" applyFont="1" applyBorder="1" applyAlignment="1" applyProtection="1">
      <alignment horizontal="center" vertical="center"/>
      <protection locked="0"/>
    </xf>
    <xf numFmtId="14" fontId="7" fillId="0" borderId="1" xfId="0" applyNumberFormat="1" applyFont="1" applyBorder="1" applyProtection="1">
      <alignment vertical="center"/>
      <protection locked="0"/>
    </xf>
    <xf numFmtId="176" fontId="7" fillId="6" borderId="1" xfId="0" applyNumberFormat="1" applyFont="1" applyFill="1" applyBorder="1" applyAlignment="1" applyProtection="1">
      <alignment horizontal="center" vertical="center"/>
    </xf>
    <xf numFmtId="181" fontId="7" fillId="0" borderId="1" xfId="0" applyNumberFormat="1" applyFont="1" applyBorder="1" applyProtection="1">
      <alignment vertical="center"/>
    </xf>
    <xf numFmtId="0" fontId="15" fillId="7" borderId="1" xfId="0" applyFont="1" applyFill="1" applyBorder="1" applyAlignment="1" applyProtection="1">
      <alignment horizontal="center" vertical="center" shrinkToFit="1"/>
      <protection locked="0"/>
    </xf>
    <xf numFmtId="0" fontId="7" fillId="0" borderId="5" xfId="0" applyFont="1" applyBorder="1" applyAlignment="1" applyProtection="1">
      <alignment vertical="center" wrapText="1"/>
      <protection locked="0"/>
    </xf>
    <xf numFmtId="0" fontId="7" fillId="0" borderId="3" xfId="2" applyNumberFormat="1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177" fontId="7" fillId="0" borderId="1" xfId="2" applyNumberFormat="1" applyFont="1" applyBorder="1" applyProtection="1">
      <alignment vertical="center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31" xfId="0" applyFont="1" applyBorder="1" applyAlignment="1" applyProtection="1">
      <alignment horizontal="left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179" fontId="7" fillId="6" borderId="32" xfId="0" applyNumberFormat="1" applyFont="1" applyFill="1" applyBorder="1" applyAlignment="1" applyProtection="1">
      <alignment horizontal="center" vertical="center"/>
      <protection hidden="1"/>
    </xf>
    <xf numFmtId="184" fontId="7" fillId="6" borderId="1" xfId="0" applyNumberFormat="1" applyFont="1" applyFill="1" applyBorder="1" applyAlignment="1" applyProtection="1">
      <alignment horizontal="center" vertical="center"/>
      <protection hidden="1"/>
    </xf>
    <xf numFmtId="182" fontId="7" fillId="6" borderId="1" xfId="0" applyNumberFormat="1" applyFont="1" applyFill="1" applyBorder="1" applyAlignment="1" applyProtection="1">
      <alignment horizontal="center" vertical="center"/>
      <protection hidden="1"/>
    </xf>
    <xf numFmtId="183" fontId="7" fillId="6" borderId="1" xfId="1" applyNumberFormat="1" applyFont="1" applyFill="1" applyBorder="1" applyProtection="1">
      <alignment vertical="center"/>
      <protection hidden="1"/>
    </xf>
    <xf numFmtId="177" fontId="7" fillId="6" borderId="1" xfId="2" applyNumberFormat="1" applyFont="1" applyFill="1" applyBorder="1" applyAlignment="1" applyProtection="1">
      <alignment horizontal="center" vertical="center"/>
      <protection hidden="1"/>
    </xf>
    <xf numFmtId="182" fontId="7" fillId="6" borderId="1" xfId="0" applyNumberFormat="1" applyFont="1" applyFill="1" applyBorder="1" applyProtection="1">
      <alignment vertical="center"/>
      <protection hidden="1"/>
    </xf>
    <xf numFmtId="183" fontId="7" fillId="6" borderId="1" xfId="6" applyNumberFormat="1" applyFont="1" applyFill="1" applyBorder="1" applyProtection="1">
      <alignment vertical="center"/>
      <protection hidden="1"/>
    </xf>
    <xf numFmtId="49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vertical="center" shrinkToFit="1"/>
      <protection locked="0"/>
    </xf>
    <xf numFmtId="0" fontId="7" fillId="0" borderId="3" xfId="2" applyNumberFormat="1" applyFont="1" applyFill="1" applyBorder="1" applyAlignment="1" applyProtection="1">
      <alignment vertical="center" wrapText="1"/>
      <protection locked="0"/>
    </xf>
    <xf numFmtId="9" fontId="7" fillId="0" borderId="1" xfId="2" applyFont="1" applyBorder="1" applyAlignment="1" applyProtection="1">
      <alignment horizontal="center" vertical="center"/>
      <protection locked="0"/>
    </xf>
    <xf numFmtId="177" fontId="7" fillId="6" borderId="1" xfId="2" applyNumberFormat="1" applyFont="1" applyFill="1" applyBorder="1" applyProtection="1">
      <alignment vertical="center"/>
      <protection hidden="1"/>
    </xf>
    <xf numFmtId="3" fontId="7" fillId="6" borderId="1" xfId="0" applyNumberFormat="1" applyFont="1" applyFill="1" applyBorder="1" applyProtection="1">
      <alignment vertical="center"/>
      <protection hidden="1"/>
    </xf>
    <xf numFmtId="3" fontId="7" fillId="6" borderId="3" xfId="0" applyNumberFormat="1" applyFont="1" applyFill="1" applyBorder="1" applyProtection="1">
      <alignment vertical="center"/>
      <protection hidden="1"/>
    </xf>
    <xf numFmtId="183" fontId="7" fillId="0" borderId="1" xfId="1" applyNumberFormat="1" applyFont="1" applyFill="1" applyBorder="1" applyProtection="1">
      <alignment vertical="center"/>
      <protection locked="0"/>
    </xf>
    <xf numFmtId="183" fontId="7" fillId="0" borderId="5" xfId="1" applyNumberFormat="1" applyFont="1" applyFill="1" applyBorder="1" applyProtection="1">
      <alignment vertical="center"/>
      <protection locked="0"/>
    </xf>
    <xf numFmtId="3" fontId="7" fillId="6" borderId="1" xfId="1" applyNumberFormat="1" applyFont="1" applyFill="1" applyBorder="1" applyProtection="1">
      <alignment vertical="center"/>
      <protection hidden="1"/>
    </xf>
    <xf numFmtId="183" fontId="7" fillId="0" borderId="3" xfId="1" applyNumberFormat="1" applyFont="1" applyFill="1" applyBorder="1" applyProtection="1">
      <alignment vertical="center"/>
      <protection locked="0"/>
    </xf>
    <xf numFmtId="0" fontId="7" fillId="0" borderId="3" xfId="0" applyNumberFormat="1" applyFont="1" applyFill="1" applyBorder="1" applyAlignment="1" applyProtection="1">
      <alignment horizontal="center" vertical="center"/>
      <protection locked="0"/>
    </xf>
    <xf numFmtId="14" fontId="7" fillId="0" borderId="3" xfId="0" applyNumberFormat="1" applyFont="1" applyFill="1" applyBorder="1" applyAlignment="1" applyProtection="1">
      <alignment horizontal="center" vertical="center"/>
      <protection locked="0"/>
    </xf>
    <xf numFmtId="178" fontId="7" fillId="0" borderId="3" xfId="0" applyNumberFormat="1" applyFont="1" applyFill="1" applyBorder="1" applyAlignment="1" applyProtection="1">
      <alignment horizontal="center" vertical="center"/>
      <protection locked="0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182" fontId="7" fillId="6" borderId="1" xfId="0" applyNumberFormat="1" applyFont="1" applyFill="1" applyBorder="1" applyAlignment="1" applyProtection="1">
      <alignment horizontal="center" vertical="center"/>
    </xf>
    <xf numFmtId="3" fontId="7" fillId="0" borderId="1" xfId="1" applyNumberFormat="1" applyFont="1" applyBorder="1" applyProtection="1">
      <alignment vertical="center"/>
      <protection locked="0"/>
    </xf>
    <xf numFmtId="3" fontId="7" fillId="0" borderId="1" xfId="0" applyNumberFormat="1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176" fontId="7" fillId="6" borderId="3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8" fillId="4" borderId="1" xfId="0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/>
      <protection locked="0"/>
    </xf>
    <xf numFmtId="41" fontId="7" fillId="0" borderId="1" xfId="1" applyFont="1" applyBorder="1" applyAlignment="1" applyProtection="1">
      <alignment horizontal="left" vertical="center" wrapText="1"/>
      <protection locked="0"/>
    </xf>
    <xf numFmtId="41" fontId="7" fillId="0" borderId="1" xfId="1" applyFont="1" applyBorder="1" applyAlignment="1" applyProtection="1">
      <alignment horizontal="center" vertical="center" wrapText="1"/>
      <protection locked="0"/>
    </xf>
    <xf numFmtId="41" fontId="7" fillId="0" borderId="1" xfId="1" applyFont="1" applyBorder="1" applyAlignment="1" applyProtection="1">
      <alignment vertical="center" wrapText="1"/>
      <protection locked="0"/>
    </xf>
    <xf numFmtId="177" fontId="7" fillId="0" borderId="1" xfId="2" applyNumberFormat="1" applyFont="1" applyBorder="1" applyAlignment="1" applyProtection="1">
      <alignment horizontal="center" vertical="center" wrapText="1"/>
      <protection locked="0"/>
    </xf>
    <xf numFmtId="3" fontId="7" fillId="6" borderId="1" xfId="0" applyNumberFormat="1" applyFont="1" applyFill="1" applyBorder="1" applyAlignment="1" applyProtection="1">
      <alignment horizontal="center" vertical="center"/>
      <protection hidden="1"/>
    </xf>
    <xf numFmtId="3" fontId="7" fillId="6" borderId="1" xfId="0" applyNumberFormat="1" applyFont="1" applyFill="1" applyBorder="1" applyAlignment="1" applyProtection="1">
      <alignment vertical="center"/>
      <protection hidden="1"/>
    </xf>
    <xf numFmtId="0" fontId="28" fillId="0" borderId="0" xfId="0" applyFont="1">
      <alignment vertical="center"/>
    </xf>
    <xf numFmtId="0" fontId="29" fillId="0" borderId="1" xfId="4" applyFont="1" applyFill="1" applyBorder="1" applyAlignment="1" applyProtection="1">
      <alignment vertical="center" wrapText="1"/>
      <protection locked="0"/>
    </xf>
    <xf numFmtId="0" fontId="27" fillId="8" borderId="1" xfId="0" applyFont="1" applyFill="1" applyBorder="1" applyAlignment="1">
      <alignment horizontal="center" vertical="center"/>
    </xf>
    <xf numFmtId="0" fontId="30" fillId="0" borderId="1" xfId="4" applyNumberFormat="1" applyFont="1" applyFill="1" applyBorder="1" applyAlignment="1" applyProtection="1">
      <alignment horizontal="center" vertical="center"/>
      <protection locked="0"/>
    </xf>
    <xf numFmtId="14" fontId="4" fillId="0" borderId="0" xfId="0" applyNumberFormat="1" applyFont="1">
      <alignment vertical="center"/>
    </xf>
    <xf numFmtId="0" fontId="30" fillId="0" borderId="1" xfId="4" applyFont="1" applyFill="1" applyBorder="1" applyAlignment="1" applyProtection="1">
      <alignment horizontal="center" vertical="center" wrapText="1"/>
      <protection locked="0"/>
    </xf>
    <xf numFmtId="0" fontId="29" fillId="0" borderId="1" xfId="4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Fill="1" applyBorder="1" applyAlignment="1" applyProtection="1">
      <alignment vertical="center" wrapText="1"/>
      <protection locked="0"/>
    </xf>
    <xf numFmtId="0" fontId="29" fillId="0" borderId="1" xfId="4" applyFont="1" applyFill="1" applyBorder="1" applyAlignment="1" applyProtection="1">
      <alignment vertical="top" wrapText="1"/>
      <protection locked="0"/>
    </xf>
    <xf numFmtId="0" fontId="32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21" fillId="0" borderId="0" xfId="0" applyFont="1" applyFill="1">
      <alignment vertical="center"/>
    </xf>
    <xf numFmtId="0" fontId="4" fillId="0" borderId="1" xfId="0" applyFont="1" applyFill="1" applyBorder="1">
      <alignment vertical="center"/>
    </xf>
    <xf numFmtId="0" fontId="7" fillId="0" borderId="7" xfId="0" applyFont="1" applyBorder="1">
      <alignment vertical="center"/>
    </xf>
    <xf numFmtId="0" fontId="7" fillId="0" borderId="1" xfId="0" applyFont="1" applyFill="1" applyBorder="1" applyAlignment="1" applyProtection="1">
      <alignment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23" fillId="0" borderId="1" xfId="0" applyFont="1" applyFill="1" applyBorder="1">
      <alignment vertical="center"/>
    </xf>
    <xf numFmtId="0" fontId="21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7" fillId="9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 shrinkToFit="1"/>
    </xf>
    <xf numFmtId="0" fontId="12" fillId="0" borderId="0" xfId="4" applyFont="1" applyFill="1" applyAlignment="1" applyProtection="1">
      <alignment vertical="center" wrapText="1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7" fillId="0" borderId="3" xfId="2" applyNumberFormat="1" applyFont="1" applyFill="1" applyBorder="1" applyAlignment="1" applyProtection="1">
      <alignment horizontal="center" vertical="center" wrapText="1"/>
      <protection locked="0"/>
    </xf>
    <xf numFmtId="14" fontId="7" fillId="0" borderId="1" xfId="0" applyNumberFormat="1" applyFont="1" applyFill="1" applyBorder="1" applyAlignment="1" applyProtection="1">
      <alignment horizontal="center" vertical="center"/>
      <protection locked="0"/>
    </xf>
    <xf numFmtId="9" fontId="21" fillId="0" borderId="0" xfId="2" applyFont="1">
      <alignment vertical="center"/>
    </xf>
    <xf numFmtId="14" fontId="23" fillId="0" borderId="0" xfId="0" applyNumberFormat="1" applyFont="1">
      <alignment vertical="center"/>
    </xf>
    <xf numFmtId="9" fontId="4" fillId="0" borderId="0" xfId="0" applyNumberFormat="1" applyFont="1">
      <alignment vertical="center"/>
    </xf>
    <xf numFmtId="0" fontId="7" fillId="0" borderId="0" xfId="0" quotePrefix="1" applyFont="1">
      <alignment vertical="center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83" fontId="7" fillId="0" borderId="1" xfId="0" applyNumberFormat="1" applyFont="1" applyFill="1" applyBorder="1" applyProtection="1">
      <alignment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35" fillId="0" borderId="1" xfId="5" applyFont="1" applyFill="1" applyBorder="1" applyAlignment="1">
      <alignment vertical="center" wrapText="1"/>
    </xf>
    <xf numFmtId="0" fontId="41" fillId="0" borderId="1" xfId="0" applyFont="1" applyFill="1" applyBorder="1">
      <alignment vertical="center"/>
    </xf>
    <xf numFmtId="3" fontId="4" fillId="6" borderId="1" xfId="0" applyNumberFormat="1" applyFont="1" applyFill="1" applyBorder="1" applyAlignment="1" applyProtection="1">
      <alignment horizontal="center" vertical="center"/>
      <protection hidden="1"/>
    </xf>
    <xf numFmtId="3" fontId="4" fillId="6" borderId="1" xfId="0" applyNumberFormat="1" applyFont="1" applyFill="1" applyBorder="1" applyAlignment="1" applyProtection="1">
      <alignment vertical="center"/>
      <protection hidden="1"/>
    </xf>
    <xf numFmtId="177" fontId="4" fillId="6" borderId="1" xfId="2" applyNumberFormat="1" applyFont="1" applyFill="1" applyBorder="1" applyAlignment="1" applyProtection="1">
      <alignment vertical="center"/>
      <protection hidden="1"/>
    </xf>
    <xf numFmtId="0" fontId="24" fillId="0" borderId="0" xfId="0" applyFont="1">
      <alignment vertical="center"/>
    </xf>
    <xf numFmtId="0" fontId="0" fillId="0" borderId="0" xfId="0">
      <alignment vertical="center"/>
    </xf>
    <xf numFmtId="0" fontId="7" fillId="0" borderId="1" xfId="0" applyFont="1" applyBorder="1">
      <alignment vertical="center"/>
    </xf>
    <xf numFmtId="0" fontId="7" fillId="0" borderId="0" xfId="0" applyFont="1" applyFill="1">
      <alignment vertical="center"/>
    </xf>
    <xf numFmtId="0" fontId="23" fillId="0" borderId="1" xfId="0" applyFont="1" applyBorder="1">
      <alignment vertical="center"/>
    </xf>
    <xf numFmtId="0" fontId="21" fillId="0" borderId="0" xfId="0" applyFont="1" applyFill="1">
      <alignment vertical="center"/>
    </xf>
    <xf numFmtId="0" fontId="7" fillId="9" borderId="1" xfId="0" applyFont="1" applyFill="1" applyBorder="1">
      <alignment vertical="center"/>
    </xf>
    <xf numFmtId="0" fontId="23" fillId="0" borderId="0" xfId="0" applyFont="1" applyFill="1">
      <alignment vertical="center"/>
    </xf>
    <xf numFmtId="0" fontId="7" fillId="0" borderId="12" xfId="0" applyFont="1" applyFill="1" applyBorder="1" applyAlignment="1" applyProtection="1">
      <alignment horizontal="center" vertical="center" shrinkToFit="1"/>
      <protection locked="0"/>
    </xf>
    <xf numFmtId="0" fontId="4" fillId="0" borderId="7" xfId="0" applyFont="1" applyBorder="1">
      <alignment vertical="center"/>
    </xf>
    <xf numFmtId="0" fontId="7" fillId="0" borderId="1" xfId="0" applyFont="1" applyFill="1" applyBorder="1" applyProtection="1">
      <alignment vertical="center"/>
      <protection locked="0"/>
    </xf>
    <xf numFmtId="180" fontId="7" fillId="0" borderId="1" xfId="0" applyNumberFormat="1" applyFont="1" applyFill="1" applyBorder="1" applyAlignment="1" applyProtection="1">
      <alignment horizontal="center" vertical="center"/>
      <protection locked="0"/>
    </xf>
    <xf numFmtId="180" fontId="7" fillId="0" borderId="12" xfId="0" applyNumberFormat="1" applyFont="1" applyFill="1" applyBorder="1" applyAlignment="1" applyProtection="1">
      <alignment horizontal="center" vertical="center"/>
      <protection locked="0"/>
    </xf>
    <xf numFmtId="0" fontId="15" fillId="0" borderId="5" xfId="0" applyFont="1" applyFill="1" applyBorder="1">
      <alignment vertical="center"/>
    </xf>
    <xf numFmtId="14" fontId="7" fillId="0" borderId="1" xfId="0" applyNumberFormat="1" applyFont="1" applyFill="1" applyBorder="1" applyProtection="1">
      <alignment vertical="center"/>
      <protection locked="0"/>
    </xf>
    <xf numFmtId="180" fontId="4" fillId="0" borderId="1" xfId="0" applyNumberFormat="1" applyFont="1" applyFill="1" applyBorder="1" applyAlignment="1" applyProtection="1">
      <alignment horizontal="center" vertical="center"/>
      <protection locked="0"/>
    </xf>
    <xf numFmtId="14" fontId="7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182" fontId="4" fillId="6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3" fontId="4" fillId="0" borderId="1" xfId="1" applyNumberFormat="1" applyFont="1" applyBorder="1" applyProtection="1">
      <alignment vertical="center"/>
      <protection locked="0"/>
    </xf>
    <xf numFmtId="3" fontId="4" fillId="0" borderId="1" xfId="0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5" fillId="0" borderId="0" xfId="0" applyFont="1">
      <alignment vertical="center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41" fillId="0" borderId="0" xfId="0" applyFont="1">
      <alignment vertical="center"/>
    </xf>
    <xf numFmtId="3" fontId="13" fillId="0" borderId="1" xfId="0" applyNumberFormat="1" applyFont="1" applyFill="1" applyBorder="1" applyAlignment="1" applyProtection="1">
      <alignment vertical="center"/>
      <protection locked="0"/>
    </xf>
    <xf numFmtId="0" fontId="4" fillId="4" borderId="1" xfId="0" applyFont="1" applyFill="1" applyBorder="1" applyAlignment="1" applyProtection="1">
      <alignment horizontal="center" vertical="center" wrapText="1"/>
    </xf>
    <xf numFmtId="0" fontId="1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7" fillId="4" borderId="3" xfId="0" applyNumberFormat="1" applyFont="1" applyFill="1" applyBorder="1" applyAlignment="1" applyProtection="1">
      <alignment horizontal="center" vertical="center" wrapText="1"/>
    </xf>
    <xf numFmtId="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7" fillId="4" borderId="0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>
      <alignment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5" fillId="0" borderId="2" xfId="5" applyFont="1" applyFill="1" applyBorder="1" applyAlignment="1">
      <alignment vertical="center"/>
    </xf>
    <xf numFmtId="0" fontId="35" fillId="0" borderId="1" xfId="5" applyFont="1" applyFill="1" applyBorder="1" applyAlignment="1">
      <alignment vertical="center"/>
    </xf>
    <xf numFmtId="0" fontId="42" fillId="0" borderId="1" xfId="4" applyFont="1" applyFill="1" applyBorder="1">
      <alignment vertical="center"/>
    </xf>
    <xf numFmtId="9" fontId="35" fillId="0" borderId="2" xfId="1" applyNumberFormat="1" applyFont="1" applyFill="1" applyBorder="1" applyAlignment="1">
      <alignment horizontal="left" vertical="center"/>
    </xf>
    <xf numFmtId="41" fontId="35" fillId="0" borderId="2" xfId="1" applyFont="1" applyFill="1" applyBorder="1" applyAlignment="1">
      <alignment horizontal="left" vertical="center"/>
    </xf>
    <xf numFmtId="0" fontId="35" fillId="0" borderId="1" xfId="1" applyNumberFormat="1" applyFont="1" applyFill="1" applyBorder="1" applyAlignment="1">
      <alignment vertical="center" wrapText="1"/>
    </xf>
    <xf numFmtId="41" fontId="35" fillId="0" borderId="1" xfId="1" applyFont="1" applyFill="1" applyBorder="1" applyAlignment="1">
      <alignment vertical="center" wrapText="1"/>
    </xf>
    <xf numFmtId="0" fontId="35" fillId="0" borderId="2" xfId="1" applyNumberFormat="1" applyFont="1" applyFill="1" applyBorder="1" applyAlignment="1">
      <alignment vertical="center" wrapText="1"/>
    </xf>
    <xf numFmtId="0" fontId="35" fillId="0" borderId="17" xfId="5" applyFont="1" applyFill="1" applyBorder="1" applyAlignment="1">
      <alignment vertical="center" wrapText="1"/>
    </xf>
    <xf numFmtId="0" fontId="42" fillId="0" borderId="0" xfId="4" applyFont="1" applyFill="1">
      <alignment vertical="center"/>
    </xf>
    <xf numFmtId="41" fontId="0" fillId="0" borderId="0" xfId="1" applyFont="1" applyFill="1">
      <alignment vertical="center"/>
    </xf>
    <xf numFmtId="179" fontId="7" fillId="0" borderId="1" xfId="0" applyNumberFormat="1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3" fontId="7" fillId="0" borderId="1" xfId="0" applyNumberFormat="1" applyFont="1" applyBorder="1" applyAlignment="1" applyProtection="1">
      <alignment horizontal="center" vertical="center"/>
      <protection hidden="1"/>
    </xf>
    <xf numFmtId="0" fontId="0" fillId="0" borderId="0" xfId="0">
      <alignment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3" fontId="7" fillId="0" borderId="1" xfId="0" applyNumberFormat="1" applyFont="1" applyBorder="1" applyProtection="1">
      <alignment vertical="center"/>
      <protection locked="0"/>
    </xf>
    <xf numFmtId="14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shrinkToFit="1"/>
    </xf>
    <xf numFmtId="0" fontId="7" fillId="0" borderId="3" xfId="2" applyNumberFormat="1" applyFont="1" applyBorder="1" applyAlignment="1" applyProtection="1">
      <alignment vertical="center" wrapText="1"/>
      <protection locked="0"/>
    </xf>
    <xf numFmtId="14" fontId="7" fillId="0" borderId="1" xfId="0" applyNumberFormat="1" applyFont="1" applyBorder="1" applyAlignment="1" applyProtection="1">
      <alignment horizontal="center" vertical="center"/>
      <protection locked="0"/>
    </xf>
    <xf numFmtId="177" fontId="7" fillId="0" borderId="1" xfId="2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Protection="1">
      <alignment vertical="center"/>
      <protection locked="0"/>
    </xf>
    <xf numFmtId="0" fontId="7" fillId="0" borderId="3" xfId="2" applyNumberFormat="1" applyFont="1" applyFill="1" applyBorder="1" applyAlignment="1" applyProtection="1">
      <alignment vertical="center" wrapText="1"/>
      <protection locked="0"/>
    </xf>
    <xf numFmtId="14" fontId="7" fillId="0" borderId="1" xfId="0" applyNumberFormat="1" applyFont="1" applyFill="1" applyBorder="1" applyAlignment="1">
      <alignment horizontal="center" vertical="center"/>
    </xf>
    <xf numFmtId="0" fontId="31" fillId="0" borderId="0" xfId="0" applyFont="1" applyFill="1">
      <alignment vertical="center"/>
    </xf>
    <xf numFmtId="0" fontId="59" fillId="0" borderId="0" xfId="0" applyFont="1">
      <alignment vertical="center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23" fillId="9" borderId="1" xfId="0" applyFont="1" applyFill="1" applyBorder="1">
      <alignment vertical="center"/>
    </xf>
    <xf numFmtId="0" fontId="7" fillId="9" borderId="1" xfId="0" applyFont="1" applyFill="1" applyBorder="1" applyAlignment="1">
      <alignment horizontal="center" vertical="center"/>
    </xf>
    <xf numFmtId="0" fontId="23" fillId="9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 applyProtection="1">
      <alignment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left" vertical="center"/>
      <protection locked="0"/>
    </xf>
    <xf numFmtId="0" fontId="41" fillId="0" borderId="17" xfId="0" quotePrefix="1" applyFont="1" applyFill="1" applyBorder="1">
      <alignment vertical="center"/>
    </xf>
    <xf numFmtId="0" fontId="7" fillId="0" borderId="4" xfId="0" applyFont="1" applyFill="1" applyBorder="1" applyAlignment="1" applyProtection="1">
      <alignment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23" fillId="0" borderId="0" xfId="0" applyFont="1" applyBorder="1">
      <alignment vertical="center"/>
    </xf>
    <xf numFmtId="0" fontId="7" fillId="0" borderId="10" xfId="0" applyFont="1" applyFill="1" applyBorder="1" applyAlignment="1" applyProtection="1">
      <alignment horizontal="center" vertical="center" wrapText="1"/>
    </xf>
    <xf numFmtId="14" fontId="7" fillId="0" borderId="1" xfId="1" applyNumberFormat="1" applyFont="1" applyBorder="1" applyAlignment="1">
      <alignment horizontal="center" vertical="center"/>
    </xf>
    <xf numFmtId="9" fontId="7" fillId="0" borderId="1" xfId="2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53" fillId="0" borderId="0" xfId="0" applyFont="1">
      <alignment vertical="center"/>
    </xf>
    <xf numFmtId="0" fontId="25" fillId="0" borderId="0" xfId="0" applyFont="1">
      <alignment vertical="center"/>
    </xf>
    <xf numFmtId="42" fontId="7" fillId="0" borderId="1" xfId="0" applyNumberFormat="1" applyFont="1" applyBorder="1" applyAlignment="1">
      <alignment horizontal="center" vertical="center"/>
    </xf>
    <xf numFmtId="14" fontId="4" fillId="4" borderId="1" xfId="0" applyNumberFormat="1" applyFont="1" applyFill="1" applyBorder="1" applyAlignment="1" applyProtection="1">
      <alignment horizontal="center" vertical="center" wrapText="1"/>
    </xf>
    <xf numFmtId="183" fontId="7" fillId="0" borderId="1" xfId="0" applyNumberFormat="1" applyFont="1" applyBorder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 shrinkToFit="1"/>
    </xf>
    <xf numFmtId="0" fontId="23" fillId="9" borderId="3" xfId="0" applyFont="1" applyFill="1" applyBorder="1">
      <alignment vertical="center"/>
    </xf>
    <xf numFmtId="0" fontId="4" fillId="0" borderId="1" xfId="0" applyFont="1" applyBorder="1" applyAlignment="1" applyProtection="1">
      <alignment vertical="center" wrapText="1"/>
      <protection locked="0"/>
    </xf>
    <xf numFmtId="184" fontId="4" fillId="6" borderId="1" xfId="0" applyNumberFormat="1" applyFont="1" applyFill="1" applyBorder="1" applyAlignment="1" applyProtection="1">
      <alignment horizontal="center" vertical="center"/>
      <protection hidden="1"/>
    </xf>
    <xf numFmtId="182" fontId="4" fillId="6" borderId="1" xfId="0" applyNumberFormat="1" applyFont="1" applyFill="1" applyBorder="1" applyAlignment="1" applyProtection="1">
      <alignment horizontal="center" vertical="center"/>
      <protection hidden="1"/>
    </xf>
    <xf numFmtId="183" fontId="4" fillId="6" borderId="1" xfId="1" applyNumberFormat="1" applyFont="1" applyFill="1" applyBorder="1" applyProtection="1">
      <alignment vertical="center"/>
      <protection hidden="1"/>
    </xf>
    <xf numFmtId="177" fontId="4" fillId="6" borderId="1" xfId="2" applyNumberFormat="1" applyFont="1" applyFill="1" applyBorder="1" applyAlignment="1" applyProtection="1">
      <alignment horizontal="center" vertical="center"/>
      <protection hidden="1"/>
    </xf>
    <xf numFmtId="182" fontId="4" fillId="6" borderId="1" xfId="0" applyNumberFormat="1" applyFont="1" applyFill="1" applyBorder="1" applyProtection="1">
      <alignment vertical="center"/>
      <protection hidden="1"/>
    </xf>
    <xf numFmtId="183" fontId="4" fillId="6" borderId="1" xfId="6" applyNumberFormat="1" applyFont="1" applyFill="1" applyBorder="1" applyProtection="1">
      <alignment vertical="center"/>
      <protection hidden="1"/>
    </xf>
    <xf numFmtId="0" fontId="4" fillId="0" borderId="1" xfId="0" applyFont="1" applyFill="1" applyBorder="1" applyAlignment="1" applyProtection="1">
      <alignment vertical="center" wrapText="1"/>
      <protection locked="0"/>
    </xf>
    <xf numFmtId="0" fontId="41" fillId="0" borderId="0" xfId="0" applyFont="1" applyFill="1">
      <alignment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vertical="center" wrapText="1"/>
      <protection locked="0"/>
    </xf>
    <xf numFmtId="0" fontId="7" fillId="0" borderId="3" xfId="0" applyFont="1" applyFill="1" applyBorder="1" applyAlignment="1" applyProtection="1">
      <alignment vertical="center" wrapText="1"/>
      <protection locked="0"/>
    </xf>
    <xf numFmtId="3" fontId="7" fillId="0" borderId="1" xfId="1" applyNumberFormat="1" applyFont="1" applyFill="1" applyBorder="1" applyAlignment="1" applyProtection="1">
      <alignment vertical="center" wrapText="1"/>
      <protection locked="0"/>
    </xf>
    <xf numFmtId="9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5" fillId="0" borderId="1" xfId="0" applyFont="1" applyFill="1" applyBorder="1" applyProtection="1">
      <alignment vertical="center"/>
      <protection locked="0"/>
    </xf>
    <xf numFmtId="0" fontId="35" fillId="0" borderId="1" xfId="0" applyFont="1" applyFill="1" applyBorder="1" applyAlignment="1" applyProtection="1">
      <alignment horizontal="center" vertical="center"/>
      <protection locked="0"/>
    </xf>
    <xf numFmtId="41" fontId="7" fillId="0" borderId="1" xfId="1" applyFont="1" applyFill="1" applyBorder="1" applyAlignment="1" applyProtection="1">
      <alignment vertical="center" wrapText="1"/>
      <protection locked="0"/>
    </xf>
    <xf numFmtId="41" fontId="13" fillId="0" borderId="1" xfId="1" applyFont="1" applyFill="1" applyBorder="1" applyAlignment="1" applyProtection="1">
      <alignment vertical="center"/>
      <protection locked="0"/>
    </xf>
    <xf numFmtId="0" fontId="42" fillId="0" borderId="0" xfId="4" applyFont="1" applyFill="1" applyAlignment="1" applyProtection="1">
      <alignment vertical="center" wrapText="1"/>
      <protection locked="0"/>
    </xf>
    <xf numFmtId="0" fontId="12" fillId="0" borderId="0" xfId="4" applyFont="1" applyFill="1" applyAlignment="1" applyProtection="1">
      <alignment vertical="center" wrapText="1"/>
      <protection locked="0"/>
    </xf>
    <xf numFmtId="0" fontId="11" fillId="0" borderId="0" xfId="4" applyFont="1" applyFill="1" applyAlignment="1" applyProtection="1">
      <alignment vertical="center" wrapText="1"/>
      <protection locked="0"/>
    </xf>
    <xf numFmtId="0" fontId="30" fillId="6" borderId="1" xfId="4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>
      <alignment vertical="center"/>
    </xf>
    <xf numFmtId="41" fontId="35" fillId="0" borderId="1" xfId="1" applyFont="1" applyFill="1" applyBorder="1" applyAlignment="1">
      <alignment horizontal="center" vertical="center" wrapText="1"/>
    </xf>
    <xf numFmtId="0" fontId="41" fillId="0" borderId="1" xfId="0" quotePrefix="1" applyFont="1" applyFill="1" applyBorder="1">
      <alignment vertical="center"/>
    </xf>
    <xf numFmtId="0" fontId="0" fillId="0" borderId="0" xfId="0" applyFill="1">
      <alignment vertical="center"/>
    </xf>
    <xf numFmtId="0" fontId="42" fillId="0" borderId="0" xfId="4" applyFont="1" applyFill="1" applyProtection="1">
      <alignment vertical="center"/>
      <protection locked="0"/>
    </xf>
    <xf numFmtId="0" fontId="47" fillId="0" borderId="0" xfId="0" applyFont="1" applyFill="1" applyProtection="1">
      <alignment vertical="center"/>
      <protection locked="0"/>
    </xf>
    <xf numFmtId="0" fontId="4" fillId="0" borderId="0" xfId="0" applyFont="1" applyFill="1" applyProtection="1">
      <alignment vertical="center"/>
      <protection locked="0"/>
    </xf>
    <xf numFmtId="0" fontId="54" fillId="0" borderId="0" xfId="4" applyFont="1" applyFill="1" applyProtection="1">
      <alignment vertical="center"/>
      <protection locked="0"/>
    </xf>
    <xf numFmtId="0" fontId="4" fillId="0" borderId="2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38" fillId="0" borderId="0" xfId="0" applyFont="1" applyFill="1" applyAlignment="1">
      <alignment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34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vertical="center" wrapText="1"/>
      <protection locked="0"/>
    </xf>
    <xf numFmtId="0" fontId="37" fillId="0" borderId="0" xfId="0" applyFont="1" applyFill="1">
      <alignment vertical="center"/>
    </xf>
    <xf numFmtId="0" fontId="26" fillId="0" borderId="0" xfId="0" applyFont="1" applyFill="1">
      <alignment vertical="center"/>
    </xf>
    <xf numFmtId="0" fontId="7" fillId="0" borderId="0" xfId="0" applyFont="1" applyFill="1" applyAlignment="1" applyProtection="1">
      <alignment horizontal="left" vertical="center" wrapText="1" indent="1"/>
      <protection locked="0"/>
    </xf>
    <xf numFmtId="0" fontId="15" fillId="0" borderId="0" xfId="0" applyFont="1" applyFill="1" applyAlignment="1">
      <alignment horizontal="left" vertical="center" wrapText="1" indent="1"/>
    </xf>
    <xf numFmtId="0" fontId="11" fillId="0" borderId="0" xfId="4" applyFont="1" applyFill="1" applyAlignment="1" applyProtection="1">
      <alignment horizontal="left" vertical="center" wrapText="1"/>
      <protection locked="0"/>
    </xf>
    <xf numFmtId="0" fontId="12" fillId="0" borderId="0" xfId="4" applyFont="1" applyFill="1" applyProtection="1">
      <alignment vertical="center"/>
      <protection locked="0"/>
    </xf>
    <xf numFmtId="0" fontId="12" fillId="0" borderId="0" xfId="4" applyFont="1" applyFill="1" applyAlignment="1" applyProtection="1">
      <alignment horizontal="left" vertical="center" indent="2"/>
      <protection locked="0"/>
    </xf>
    <xf numFmtId="3" fontId="4" fillId="6" borderId="1" xfId="0" applyNumberFormat="1" applyFont="1" applyFill="1" applyBorder="1" applyProtection="1">
      <alignment vertical="center"/>
      <protection hidden="1"/>
    </xf>
    <xf numFmtId="0" fontId="42" fillId="0" borderId="0" xfId="4" applyFont="1" applyFill="1" applyAlignment="1" applyProtection="1">
      <alignment vertical="center" wrapText="1"/>
      <protection locked="0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177" fontId="7" fillId="6" borderId="1" xfId="2" applyNumberFormat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62" fillId="0" borderId="0" xfId="0" applyFont="1" applyAlignment="1">
      <alignment horizontal="left" vertical="center"/>
    </xf>
    <xf numFmtId="0" fontId="63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0" fillId="3" borderId="0" xfId="0" applyFill="1">
      <alignment vertical="center"/>
    </xf>
    <xf numFmtId="41" fontId="0" fillId="3" borderId="0" xfId="1" applyFont="1" applyFill="1">
      <alignment vertical="center"/>
    </xf>
    <xf numFmtId="0" fontId="45" fillId="0" borderId="0" xfId="0" applyFont="1" applyFill="1">
      <alignment vertical="center"/>
    </xf>
    <xf numFmtId="0" fontId="13" fillId="0" borderId="1" xfId="5" applyFont="1" applyFill="1" applyBorder="1" applyAlignment="1">
      <alignment horizontal="center" vertical="center" wrapText="1"/>
    </xf>
    <xf numFmtId="0" fontId="13" fillId="0" borderId="5" xfId="5" applyFont="1" applyFill="1" applyBorder="1" applyAlignment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9" fontId="7" fillId="0" borderId="1" xfId="1" applyNumberFormat="1" applyFont="1" applyFill="1" applyBorder="1" applyAlignment="1" applyProtection="1">
      <alignment vertical="center" wrapText="1"/>
      <protection locked="0"/>
    </xf>
    <xf numFmtId="41" fontId="13" fillId="10" borderId="1" xfId="1" applyFont="1" applyFill="1" applyBorder="1" applyProtection="1">
      <alignment vertical="center"/>
    </xf>
    <xf numFmtId="0" fontId="4" fillId="4" borderId="1" xfId="0" applyFont="1" applyFill="1" applyBorder="1" applyAlignment="1" applyProtection="1">
      <alignment horizontal="center" vertical="center" wrapText="1" shrinkToFi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20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35" fillId="0" borderId="9" xfId="5" applyFont="1" applyFill="1" applyBorder="1" applyAlignment="1">
      <alignment horizontal="center" vertical="center" wrapText="1"/>
    </xf>
    <xf numFmtId="0" fontId="35" fillId="0" borderId="11" xfId="5" applyFont="1" applyFill="1" applyBorder="1" applyAlignment="1">
      <alignment horizontal="center" vertical="center" wrapText="1"/>
    </xf>
    <xf numFmtId="0" fontId="35" fillId="0" borderId="7" xfId="5" applyFont="1" applyFill="1" applyBorder="1" applyAlignment="1">
      <alignment horizontal="center" vertical="center" wrapText="1"/>
    </xf>
    <xf numFmtId="0" fontId="35" fillId="0" borderId="20" xfId="5" applyFont="1" applyFill="1" applyBorder="1" applyAlignment="1">
      <alignment horizontal="center" vertical="center" wrapText="1"/>
    </xf>
    <xf numFmtId="0" fontId="35" fillId="0" borderId="8" xfId="5" applyFont="1" applyFill="1" applyBorder="1" applyAlignment="1">
      <alignment horizontal="center" vertical="center" wrapText="1"/>
    </xf>
    <xf numFmtId="0" fontId="35" fillId="0" borderId="23" xfId="5" applyFont="1" applyFill="1" applyBorder="1" applyAlignment="1">
      <alignment horizontal="center" vertical="center" wrapText="1"/>
    </xf>
    <xf numFmtId="0" fontId="35" fillId="0" borderId="10" xfId="5" applyFont="1" applyFill="1" applyBorder="1" applyAlignment="1">
      <alignment horizontal="center" vertical="center" wrapText="1"/>
    </xf>
    <xf numFmtId="0" fontId="35" fillId="0" borderId="0" xfId="5" applyFont="1" applyFill="1" applyBorder="1" applyAlignment="1">
      <alignment horizontal="center" vertical="center" wrapText="1"/>
    </xf>
    <xf numFmtId="0" fontId="35" fillId="0" borderId="13" xfId="5" applyFont="1" applyFill="1" applyBorder="1" applyAlignment="1">
      <alignment horizontal="center" vertical="center" wrapText="1"/>
    </xf>
    <xf numFmtId="0" fontId="35" fillId="0" borderId="1" xfId="5" applyFont="1" applyFill="1" applyBorder="1" applyAlignment="1">
      <alignment horizontal="center" vertical="center" wrapText="1"/>
    </xf>
    <xf numFmtId="0" fontId="35" fillId="0" borderId="9" xfId="5" applyFont="1" applyFill="1" applyBorder="1" applyAlignment="1">
      <alignment horizontal="center" vertical="center"/>
    </xf>
    <xf numFmtId="0" fontId="35" fillId="0" borderId="11" xfId="5" applyFont="1" applyFill="1" applyBorder="1" applyAlignment="1">
      <alignment horizontal="center" vertical="center"/>
    </xf>
    <xf numFmtId="0" fontId="35" fillId="0" borderId="7" xfId="5" applyFont="1" applyFill="1" applyBorder="1" applyAlignment="1">
      <alignment horizontal="center" vertical="center"/>
    </xf>
    <xf numFmtId="0" fontId="35" fillId="0" borderId="20" xfId="5" applyFont="1" applyFill="1" applyBorder="1" applyAlignment="1">
      <alignment horizontal="center" vertical="center"/>
    </xf>
    <xf numFmtId="0" fontId="35" fillId="0" borderId="8" xfId="5" applyFont="1" applyFill="1" applyBorder="1" applyAlignment="1">
      <alignment horizontal="center" vertical="center"/>
    </xf>
    <xf numFmtId="0" fontId="35" fillId="0" borderId="23" xfId="5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35" fillId="0" borderId="2" xfId="5" applyFont="1" applyFill="1" applyBorder="1" applyAlignment="1">
      <alignment horizontal="center" vertical="center" wrapText="1"/>
    </xf>
    <xf numFmtId="0" fontId="35" fillId="0" borderId="17" xfId="5" applyFont="1" applyFill="1" applyBorder="1" applyAlignment="1">
      <alignment horizontal="center" vertical="center" wrapText="1"/>
    </xf>
    <xf numFmtId="0" fontId="41" fillId="0" borderId="17" xfId="0" applyFont="1" applyFill="1" applyBorder="1">
      <alignment vertical="center"/>
    </xf>
    <xf numFmtId="0" fontId="41" fillId="0" borderId="6" xfId="0" applyFont="1" applyFill="1" applyBorder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2" fillId="0" borderId="9" xfId="4" applyFont="1" applyFill="1" applyBorder="1" applyAlignment="1">
      <alignment horizontal="center" vertical="center" wrapText="1"/>
    </xf>
    <xf numFmtId="0" fontId="42" fillId="0" borderId="11" xfId="4" applyFont="1" applyFill="1" applyBorder="1" applyAlignment="1">
      <alignment horizontal="center" vertical="center" wrapText="1"/>
    </xf>
    <xf numFmtId="0" fontId="42" fillId="0" borderId="8" xfId="4" applyFont="1" applyFill="1" applyBorder="1" applyAlignment="1">
      <alignment horizontal="center" vertical="center" wrapText="1"/>
    </xf>
    <xf numFmtId="0" fontId="42" fillId="0" borderId="23" xfId="4" applyFont="1" applyFill="1" applyBorder="1" applyAlignment="1">
      <alignment horizontal="center" vertical="center" wrapText="1"/>
    </xf>
    <xf numFmtId="0" fontId="42" fillId="0" borderId="7" xfId="4" applyFont="1" applyFill="1" applyBorder="1" applyAlignment="1">
      <alignment horizontal="center" vertical="center" wrapText="1"/>
    </xf>
    <xf numFmtId="0" fontId="42" fillId="0" borderId="20" xfId="4" applyFont="1" applyFill="1" applyBorder="1" applyAlignment="1">
      <alignment horizontal="center" vertical="center" wrapText="1"/>
    </xf>
    <xf numFmtId="0" fontId="35" fillId="0" borderId="1" xfId="5" applyFont="1" applyFill="1" applyBorder="1" applyAlignment="1">
      <alignment horizontal="center" vertical="center"/>
    </xf>
    <xf numFmtId="0" fontId="42" fillId="0" borderId="9" xfId="4" applyFont="1" applyFill="1" applyBorder="1" applyAlignment="1">
      <alignment horizontal="center" vertical="center"/>
    </xf>
    <xf numFmtId="0" fontId="42" fillId="0" borderId="11" xfId="4" applyFont="1" applyFill="1" applyBorder="1" applyAlignment="1">
      <alignment horizontal="center" vertical="center"/>
    </xf>
    <xf numFmtId="0" fontId="42" fillId="0" borderId="7" xfId="4" applyFont="1" applyFill="1" applyBorder="1" applyAlignment="1">
      <alignment horizontal="center" vertical="center"/>
    </xf>
    <xf numFmtId="0" fontId="42" fillId="0" borderId="20" xfId="4" applyFont="1" applyFill="1" applyBorder="1" applyAlignment="1">
      <alignment horizontal="center" vertical="center"/>
    </xf>
    <xf numFmtId="0" fontId="42" fillId="0" borderId="8" xfId="4" applyFont="1" applyFill="1" applyBorder="1" applyAlignment="1">
      <alignment horizontal="center" vertical="center"/>
    </xf>
    <xf numFmtId="0" fontId="42" fillId="0" borderId="23" xfId="4" applyFont="1" applyFill="1" applyBorder="1" applyAlignment="1">
      <alignment horizontal="center" vertical="center"/>
    </xf>
    <xf numFmtId="0" fontId="35" fillId="0" borderId="6" xfId="5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2" fillId="0" borderId="2" xfId="4" applyFont="1" applyFill="1" applyBorder="1" applyAlignment="1">
      <alignment horizontal="center" vertical="center"/>
    </xf>
    <xf numFmtId="0" fontId="42" fillId="0" borderId="17" xfId="4" applyFont="1" applyFill="1" applyBorder="1" applyAlignment="1">
      <alignment horizontal="center" vertical="center"/>
    </xf>
    <xf numFmtId="0" fontId="42" fillId="0" borderId="6" xfId="4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1" fillId="0" borderId="2" xfId="0" applyFont="1" applyFill="1" applyBorder="1" applyAlignment="1">
      <alignment horizontal="center" vertical="center"/>
    </xf>
    <xf numFmtId="0" fontId="41" fillId="0" borderId="17" xfId="0" applyFont="1" applyFill="1" applyBorder="1" applyAlignment="1">
      <alignment horizontal="center" vertical="center"/>
    </xf>
    <xf numFmtId="0" fontId="41" fillId="0" borderId="6" xfId="0" applyFont="1" applyFill="1" applyBorder="1" applyAlignment="1">
      <alignment horizontal="center" vertical="center"/>
    </xf>
    <xf numFmtId="0" fontId="42" fillId="0" borderId="0" xfId="4" applyFont="1" applyAlignment="1" applyProtection="1">
      <alignment vertical="center" wrapText="1"/>
      <protection locked="0"/>
    </xf>
    <xf numFmtId="0" fontId="44" fillId="0" borderId="0" xfId="4" applyFont="1" applyAlignment="1" applyProtection="1">
      <alignment vertical="center" wrapText="1"/>
      <protection locked="0"/>
    </xf>
    <xf numFmtId="0" fontId="38" fillId="0" borderId="0" xfId="0" applyFont="1" applyAlignment="1" applyProtection="1">
      <alignment horizontal="left" vertical="center" wrapText="1" indent="1"/>
      <protection locked="0"/>
    </xf>
    <xf numFmtId="0" fontId="37" fillId="0" borderId="0" xfId="0" applyFont="1" applyAlignment="1">
      <alignment horizontal="left" vertical="center" wrapText="1" indent="1"/>
    </xf>
    <xf numFmtId="0" fontId="44" fillId="0" borderId="0" xfId="4" applyFont="1" applyFill="1" applyAlignment="1" applyProtection="1">
      <alignment vertical="center" wrapText="1"/>
      <protection locked="0"/>
    </xf>
    <xf numFmtId="0" fontId="42" fillId="0" borderId="0" xfId="4" applyFont="1" applyFill="1" applyAlignment="1" applyProtection="1">
      <alignment vertical="center" wrapText="1"/>
      <protection locked="0"/>
    </xf>
    <xf numFmtId="0" fontId="41" fillId="0" borderId="0" xfId="0" applyFont="1" applyFill="1" applyAlignment="1">
      <alignment horizontal="center" vertical="center"/>
    </xf>
    <xf numFmtId="0" fontId="7" fillId="0" borderId="39" xfId="0" applyFont="1" applyFill="1" applyBorder="1" applyAlignment="1">
      <alignment horizontal="left" vertical="center" wrapText="1"/>
    </xf>
    <xf numFmtId="0" fontId="7" fillId="0" borderId="40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2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7" fillId="0" borderId="43" xfId="0" applyFont="1" applyFill="1" applyBorder="1" applyAlignment="1">
      <alignment horizontal="left" vertical="center"/>
    </xf>
    <xf numFmtId="0" fontId="7" fillId="0" borderId="44" xfId="0" applyFont="1" applyFill="1" applyBorder="1" applyAlignment="1">
      <alignment horizontal="left" vertical="center"/>
    </xf>
    <xf numFmtId="0" fontId="7" fillId="0" borderId="45" xfId="0" applyFont="1" applyFill="1" applyBorder="1" applyAlignment="1">
      <alignment horizontal="left" vertical="center"/>
    </xf>
    <xf numFmtId="0" fontId="7" fillId="0" borderId="46" xfId="0" applyFont="1" applyFill="1" applyBorder="1" applyAlignment="1">
      <alignment horizontal="left" vertical="center"/>
    </xf>
    <xf numFmtId="0" fontId="12" fillId="0" borderId="0" xfId="4" applyFont="1" applyFill="1" applyAlignment="1" applyProtection="1">
      <alignment horizontal="left" vertical="center" wrapText="1" indent="1"/>
      <protection locked="0"/>
    </xf>
    <xf numFmtId="0" fontId="12" fillId="0" borderId="0" xfId="4" quotePrefix="1" applyFont="1" applyFill="1" applyAlignment="1" applyProtection="1">
      <alignment horizontal="left" vertical="center" wrapText="1" indent="1"/>
      <protection locked="0"/>
    </xf>
    <xf numFmtId="0" fontId="12" fillId="0" borderId="0" xfId="4" applyFont="1" applyFill="1" applyAlignment="1" applyProtection="1">
      <alignment vertical="center" wrapText="1"/>
      <protection locked="0"/>
    </xf>
    <xf numFmtId="0" fontId="21" fillId="0" borderId="0" xfId="0" applyFont="1" applyFill="1" applyAlignment="1">
      <alignment horizontal="center" vertical="center"/>
    </xf>
    <xf numFmtId="0" fontId="11" fillId="0" borderId="0" xfId="4" applyFont="1" applyFill="1" applyAlignment="1" applyProtection="1">
      <alignment vertical="center" wrapText="1"/>
      <protection locked="0"/>
    </xf>
    <xf numFmtId="0" fontId="12" fillId="0" borderId="0" xfId="4" applyFont="1" applyFill="1" applyAlignment="1" applyProtection="1">
      <alignment horizontal="left" vertical="center"/>
      <protection locked="0"/>
    </xf>
    <xf numFmtId="0" fontId="12" fillId="0" borderId="0" xfId="4" quotePrefix="1" applyFont="1" applyFill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alignment horizontal="left" vertical="center" wrapText="1" indent="1"/>
      <protection locked="0"/>
    </xf>
    <xf numFmtId="0" fontId="15" fillId="0" borderId="0" xfId="0" applyFont="1" applyFill="1" applyAlignment="1">
      <alignment horizontal="left" vertical="center" wrapText="1" indent="1"/>
    </xf>
    <xf numFmtId="0" fontId="13" fillId="0" borderId="0" xfId="0" applyFont="1" applyFill="1" applyAlignment="1" applyProtection="1">
      <alignment horizontal="left" vertical="center" wrapText="1" indent="1"/>
      <protection locked="0"/>
    </xf>
    <xf numFmtId="0" fontId="12" fillId="0" borderId="0" xfId="4" applyFont="1" applyFill="1" applyAlignment="1" applyProtection="1">
      <alignment horizontal="left" vertical="center" wrapText="1"/>
      <protection locked="0"/>
    </xf>
    <xf numFmtId="0" fontId="19" fillId="0" borderId="0" xfId="0" applyFont="1" applyFill="1" applyAlignment="1" applyProtection="1">
      <alignment horizontal="left" vertical="center" wrapText="1" indent="1"/>
      <protection locked="0"/>
    </xf>
    <xf numFmtId="0" fontId="8" fillId="0" borderId="0" xfId="0" applyFont="1" applyFill="1" applyAlignment="1" applyProtection="1">
      <alignment horizontal="left" vertical="center" wrapText="1" indent="1"/>
      <protection locked="0"/>
    </xf>
    <xf numFmtId="0" fontId="16" fillId="0" borderId="0" xfId="0" applyFont="1" applyFill="1" applyAlignment="1">
      <alignment horizontal="left" vertical="center" wrapText="1" indent="1"/>
    </xf>
    <xf numFmtId="0" fontId="50" fillId="0" borderId="0" xfId="0" applyFont="1" applyFill="1" applyAlignment="1" applyProtection="1">
      <alignment horizontal="left" vertical="center" wrapText="1" indent="1"/>
      <protection locked="0"/>
    </xf>
    <xf numFmtId="0" fontId="39" fillId="0" borderId="0" xfId="0" applyFont="1" applyFill="1" applyAlignment="1" applyProtection="1">
      <alignment horizontal="left" vertical="center" wrapText="1" indent="1"/>
      <protection locked="0"/>
    </xf>
    <xf numFmtId="0" fontId="51" fillId="0" borderId="0" xfId="0" applyFont="1" applyFill="1" applyAlignment="1">
      <alignment horizontal="left" vertical="center" wrapText="1" indent="1"/>
    </xf>
    <xf numFmtId="0" fontId="14" fillId="0" borderId="0" xfId="0" applyFont="1" applyFill="1" applyAlignment="1" applyProtection="1">
      <alignment horizontal="left" vertical="center" wrapText="1" indent="1"/>
      <protection locked="0"/>
    </xf>
    <xf numFmtId="0" fontId="20" fillId="0" borderId="0" xfId="0" applyFont="1" applyFill="1" applyAlignment="1">
      <alignment horizontal="left" vertical="center" wrapText="1" indent="1"/>
    </xf>
    <xf numFmtId="0" fontId="7" fillId="0" borderId="0" xfId="0" applyFont="1" applyFill="1" applyAlignment="1" applyProtection="1">
      <alignment horizontal="left" vertical="center" wrapText="1"/>
      <protection locked="0"/>
    </xf>
    <xf numFmtId="0" fontId="38" fillId="0" borderId="0" xfId="0" applyFont="1" applyFill="1" applyAlignment="1" applyProtection="1">
      <alignment horizontal="left" vertical="center" wrapText="1" indent="1"/>
      <protection locked="0"/>
    </xf>
    <xf numFmtId="0" fontId="4" fillId="0" borderId="0" xfId="0" applyFont="1" applyFill="1" applyAlignment="1" applyProtection="1">
      <alignment horizontal="left" vertical="center" wrapText="1" indent="1"/>
      <protection locked="0"/>
    </xf>
    <xf numFmtId="0" fontId="41" fillId="0" borderId="0" xfId="0" applyFont="1" applyFill="1" applyAlignment="1">
      <alignment horizontal="left" vertical="center" wrapText="1" indent="1"/>
    </xf>
    <xf numFmtId="0" fontId="13" fillId="0" borderId="0" xfId="4" applyFont="1" applyFill="1" applyAlignment="1" applyProtection="1">
      <alignment vertical="center" wrapText="1"/>
      <protection locked="0"/>
    </xf>
    <xf numFmtId="0" fontId="48" fillId="0" borderId="0" xfId="4" applyFont="1" applyFill="1" applyAlignment="1" applyProtection="1">
      <alignment vertical="center" wrapText="1"/>
      <protection locked="0"/>
    </xf>
    <xf numFmtId="0" fontId="44" fillId="0" borderId="0" xfId="4" applyFont="1" applyFill="1" applyAlignment="1" applyProtection="1">
      <alignment horizontal="left" vertical="center" wrapText="1"/>
      <protection locked="0"/>
    </xf>
    <xf numFmtId="0" fontId="42" fillId="0" borderId="0" xfId="4" applyFont="1" applyFill="1" applyAlignment="1" applyProtection="1">
      <alignment horizontal="left" vertical="center" wrapText="1"/>
      <protection locked="0"/>
    </xf>
    <xf numFmtId="0" fontId="37" fillId="0" borderId="0" xfId="0" applyFont="1" applyFill="1" applyAlignment="1">
      <alignment horizontal="left" vertical="center" wrapText="1" indent="1"/>
    </xf>
    <xf numFmtId="0" fontId="42" fillId="0" borderId="0" xfId="4" applyFont="1" applyFill="1" applyAlignment="1" applyProtection="1">
      <alignment horizontal="left" vertical="center"/>
      <protection locked="0"/>
    </xf>
    <xf numFmtId="0" fontId="42" fillId="0" borderId="0" xfId="4" applyFont="1" applyFill="1" applyAlignment="1" applyProtection="1">
      <alignment horizontal="center" vertical="center" wrapText="1"/>
      <protection locked="0"/>
    </xf>
    <xf numFmtId="0" fontId="52" fillId="0" borderId="0" xfId="4" applyFont="1" applyAlignment="1" applyProtection="1">
      <alignment vertical="center" wrapText="1"/>
      <protection locked="0"/>
    </xf>
    <xf numFmtId="0" fontId="44" fillId="0" borderId="0" xfId="4" applyFont="1" applyFill="1" applyAlignment="1" applyProtection="1">
      <alignment horizontal="left" vertical="center"/>
      <protection locked="0"/>
    </xf>
    <xf numFmtId="0" fontId="38" fillId="0" borderId="33" xfId="0" applyFont="1" applyFill="1" applyBorder="1" applyAlignment="1">
      <alignment horizontal="left" vertical="center" wrapText="1"/>
    </xf>
    <xf numFmtId="0" fontId="38" fillId="0" borderId="0" xfId="0" applyFont="1" applyFill="1" applyAlignment="1">
      <alignment horizontal="left" vertical="center" wrapText="1"/>
    </xf>
    <xf numFmtId="0" fontId="38" fillId="0" borderId="34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34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7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38" fillId="0" borderId="29" xfId="0" applyFont="1" applyFill="1" applyBorder="1" applyAlignment="1">
      <alignment horizontal="left" vertical="center" wrapText="1"/>
    </xf>
    <xf numFmtId="0" fontId="38" fillId="0" borderId="30" xfId="0" applyFont="1" applyFill="1" applyBorder="1" applyAlignment="1">
      <alignment horizontal="left" vertical="center" wrapText="1"/>
    </xf>
    <xf numFmtId="0" fontId="38" fillId="0" borderId="35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0" borderId="23" xfId="0" applyFont="1" applyFill="1" applyBorder="1" applyAlignment="1">
      <alignment horizontal="left" vertical="center" wrapText="1"/>
    </xf>
    <xf numFmtId="0" fontId="38" fillId="0" borderId="10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4" fillId="0" borderId="23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4" fillId="0" borderId="20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0" fontId="4" fillId="0" borderId="23" xfId="0" applyFont="1" applyFill="1" applyBorder="1" applyAlignment="1">
      <alignment vertical="center" wrapText="1"/>
    </xf>
    <xf numFmtId="0" fontId="4" fillId="0" borderId="17" xfId="0" applyFont="1" applyFill="1" applyBorder="1" applyAlignment="1">
      <alignment vertical="center" wrapText="1"/>
    </xf>
    <xf numFmtId="0" fontId="41" fillId="0" borderId="13" xfId="0" applyFont="1" applyFill="1" applyBorder="1" applyAlignment="1">
      <alignment horizontal="left" vertical="center" wrapText="1"/>
    </xf>
    <xf numFmtId="0" fontId="41" fillId="0" borderId="23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38" fillId="0" borderId="8" xfId="0" applyFont="1" applyFill="1" applyBorder="1" applyAlignment="1">
      <alignment horizontal="left" vertical="center" wrapText="1"/>
    </xf>
    <xf numFmtId="0" fontId="38" fillId="0" borderId="13" xfId="0" applyFont="1" applyFill="1" applyBorder="1" applyAlignment="1">
      <alignment horizontal="left" vertical="center" wrapText="1"/>
    </xf>
    <xf numFmtId="0" fontId="38" fillId="0" borderId="23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 applyProtection="1">
      <alignment vertical="center" wrapText="1"/>
      <protection locked="0"/>
    </xf>
    <xf numFmtId="0" fontId="4" fillId="0" borderId="0" xfId="0" applyFont="1" applyFill="1" applyAlignment="1" applyProtection="1">
      <alignment vertical="center" wrapText="1"/>
      <protection locked="0"/>
    </xf>
    <xf numFmtId="0" fontId="4" fillId="0" borderId="20" xfId="0" applyFont="1" applyFill="1" applyBorder="1" applyAlignment="1" applyProtection="1">
      <alignment vertical="center" wrapText="1"/>
      <protection locked="0"/>
    </xf>
    <xf numFmtId="0" fontId="4" fillId="0" borderId="7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Fill="1" applyAlignment="1" applyProtection="1">
      <alignment horizontal="left" vertical="center" wrapText="1"/>
      <protection locked="0"/>
    </xf>
    <xf numFmtId="0" fontId="4" fillId="0" borderId="20" xfId="0" applyFont="1" applyFill="1" applyBorder="1" applyAlignment="1" applyProtection="1">
      <alignment horizontal="left" vertical="center" wrapText="1"/>
      <protection locked="0"/>
    </xf>
    <xf numFmtId="0" fontId="4" fillId="0" borderId="8" xfId="0" applyFont="1" applyFill="1" applyBorder="1" applyAlignment="1" applyProtection="1">
      <alignment vertical="center" wrapText="1"/>
      <protection locked="0"/>
    </xf>
    <xf numFmtId="0" fontId="4" fillId="0" borderId="13" xfId="0" applyFont="1" applyFill="1" applyBorder="1" applyAlignment="1" applyProtection="1">
      <alignment vertical="center" wrapText="1"/>
      <protection locked="0"/>
    </xf>
    <xf numFmtId="0" fontId="4" fillId="0" borderId="23" xfId="0" applyFont="1" applyFill="1" applyBorder="1" applyAlignment="1" applyProtection="1">
      <alignment vertical="center" wrapText="1"/>
      <protection locked="0"/>
    </xf>
    <xf numFmtId="0" fontId="38" fillId="0" borderId="7" xfId="0" applyFont="1" applyFill="1" applyBorder="1" applyAlignment="1" applyProtection="1">
      <alignment vertical="center" wrapText="1"/>
      <protection locked="0"/>
    </xf>
    <xf numFmtId="0" fontId="38" fillId="0" borderId="0" xfId="0" applyFont="1" applyFill="1" applyAlignment="1" applyProtection="1">
      <alignment vertical="center" wrapText="1"/>
      <protection locked="0"/>
    </xf>
    <xf numFmtId="0" fontId="38" fillId="0" borderId="20" xfId="0" applyFont="1" applyFill="1" applyBorder="1" applyAlignment="1" applyProtection="1">
      <alignment vertical="center" wrapText="1"/>
      <protection locked="0"/>
    </xf>
    <xf numFmtId="0" fontId="4" fillId="0" borderId="9" xfId="0" applyFont="1" applyFill="1" applyBorder="1" applyAlignment="1">
      <alignment horizontal="left" vertical="center" wrapText="1"/>
    </xf>
    <xf numFmtId="0" fontId="43" fillId="0" borderId="7" xfId="0" applyFont="1" applyFill="1" applyBorder="1" applyAlignment="1" applyProtection="1">
      <alignment horizontal="left" vertical="center" wrapText="1"/>
      <protection locked="0"/>
    </xf>
    <xf numFmtId="0" fontId="43" fillId="0" borderId="0" xfId="0" applyFont="1" applyFill="1" applyAlignment="1" applyProtection="1">
      <alignment horizontal="left" vertical="center" wrapText="1"/>
      <protection locked="0"/>
    </xf>
    <xf numFmtId="0" fontId="43" fillId="0" borderId="20" xfId="0" applyFont="1" applyFill="1" applyBorder="1" applyAlignment="1" applyProtection="1">
      <alignment horizontal="left" vertical="center" wrapText="1"/>
      <protection locked="0"/>
    </xf>
    <xf numFmtId="0" fontId="38" fillId="0" borderId="7" xfId="0" applyFont="1" applyFill="1" applyBorder="1" applyAlignment="1" applyProtection="1">
      <alignment horizontal="left" vertical="center" wrapText="1"/>
      <protection locked="0"/>
    </xf>
    <xf numFmtId="0" fontId="38" fillId="0" borderId="0" xfId="0" applyFont="1" applyFill="1" applyAlignment="1" applyProtection="1">
      <alignment horizontal="left" vertical="center" wrapText="1"/>
      <protection locked="0"/>
    </xf>
    <xf numFmtId="0" fontId="38" fillId="0" borderId="20" xfId="0" applyFont="1" applyFill="1" applyBorder="1" applyAlignment="1" applyProtection="1">
      <alignment horizontal="left" vertical="center" wrapText="1"/>
      <protection locked="0"/>
    </xf>
    <xf numFmtId="0" fontId="38" fillId="0" borderId="14" xfId="0" applyFont="1" applyFill="1" applyBorder="1" applyAlignment="1">
      <alignment horizontal="center" vertical="center" wrapText="1"/>
    </xf>
    <xf numFmtId="0" fontId="38" fillId="0" borderId="15" xfId="0" applyFont="1" applyFill="1" applyBorder="1" applyAlignment="1">
      <alignment horizontal="center" vertical="center" wrapText="1"/>
    </xf>
    <xf numFmtId="14" fontId="38" fillId="0" borderId="3" xfId="0" applyNumberFormat="1" applyFont="1" applyFill="1" applyBorder="1" applyAlignment="1">
      <alignment horizontal="left" vertical="center" wrapText="1"/>
    </xf>
    <xf numFmtId="0" fontId="38" fillId="0" borderId="4" xfId="0" applyFont="1" applyFill="1" applyBorder="1" applyAlignment="1">
      <alignment horizontal="left" vertical="center" wrapText="1"/>
    </xf>
    <xf numFmtId="0" fontId="38" fillId="0" borderId="5" xfId="0" applyFont="1" applyFill="1" applyBorder="1" applyAlignment="1">
      <alignment horizontal="left" vertical="center" wrapText="1"/>
    </xf>
    <xf numFmtId="0" fontId="40" fillId="0" borderId="0" xfId="4" applyFont="1" applyFill="1" applyAlignment="1" applyProtection="1">
      <alignment vertical="center" wrapText="1"/>
      <protection locked="0"/>
    </xf>
    <xf numFmtId="0" fontId="40" fillId="0" borderId="0" xfId="4" applyFont="1" applyFill="1" applyProtection="1">
      <alignment vertical="center"/>
      <protection locked="0"/>
    </xf>
    <xf numFmtId="0" fontId="47" fillId="0" borderId="0" xfId="0" applyFont="1" applyFill="1" applyAlignment="1" applyProtection="1">
      <alignment horizontal="left" vertical="center"/>
      <protection locked="0"/>
    </xf>
    <xf numFmtId="0" fontId="4" fillId="0" borderId="0" xfId="0" applyFont="1" applyFill="1" applyProtection="1">
      <alignment vertical="center"/>
      <protection locked="0"/>
    </xf>
    <xf numFmtId="0" fontId="16" fillId="6" borderId="1" xfId="0" applyFont="1" applyFill="1" applyBorder="1" applyAlignment="1">
      <alignment horizontal="left" vertical="center"/>
    </xf>
    <xf numFmtId="0" fontId="16" fillId="6" borderId="3" xfId="0" applyFont="1" applyFill="1" applyBorder="1" applyAlignment="1">
      <alignment horizontal="left" vertical="center"/>
    </xf>
    <xf numFmtId="0" fontId="16" fillId="6" borderId="4" xfId="0" applyFont="1" applyFill="1" applyBorder="1" applyAlignment="1">
      <alignment horizontal="left" vertical="center"/>
    </xf>
    <xf numFmtId="0" fontId="16" fillId="6" borderId="5" xfId="0" applyFont="1" applyFill="1" applyBorder="1" applyAlignment="1">
      <alignment horizontal="left" vertical="center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8" xfId="0" applyFont="1" applyFill="1" applyBorder="1" applyAlignment="1" applyProtection="1">
      <alignment horizontal="center" vertical="center" wrapText="1"/>
    </xf>
    <xf numFmtId="0" fontId="7" fillId="4" borderId="23" xfId="0" applyFont="1" applyFill="1" applyBorder="1" applyAlignment="1" applyProtection="1">
      <alignment horizontal="center" vertical="center" wrapText="1"/>
    </xf>
    <xf numFmtId="0" fontId="7" fillId="4" borderId="3" xfId="3" applyFont="1" applyFill="1" applyBorder="1" applyAlignment="1" applyProtection="1">
      <alignment horizontal="center" vertical="center" wrapText="1"/>
    </xf>
    <xf numFmtId="0" fontId="7" fillId="4" borderId="4" xfId="3" applyFont="1" applyFill="1" applyBorder="1" applyAlignment="1" applyProtection="1">
      <alignment horizontal="center" vertical="center" wrapText="1"/>
    </xf>
    <xf numFmtId="0" fontId="7" fillId="4" borderId="5" xfId="3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1" xfId="0" applyFont="1" applyFill="1" applyBorder="1" applyAlignment="1" applyProtection="1">
      <alignment horizontal="center" vertical="center" wrapText="1"/>
    </xf>
    <xf numFmtId="0" fontId="23" fillId="4" borderId="3" xfId="0" applyFont="1" applyFill="1" applyBorder="1" applyAlignment="1" applyProtection="1">
      <alignment horizontal="center" vertical="center" wrapText="1"/>
    </xf>
    <xf numFmtId="0" fontId="7" fillId="4" borderId="3" xfId="0" applyNumberFormat="1" applyFont="1" applyFill="1" applyBorder="1" applyAlignment="1" applyProtection="1">
      <alignment horizontal="center" vertical="center" wrapText="1"/>
    </xf>
    <xf numFmtId="0" fontId="7" fillId="4" borderId="4" xfId="0" applyNumberFormat="1" applyFont="1" applyFill="1" applyBorder="1" applyAlignment="1" applyProtection="1">
      <alignment horizontal="center" vertical="center" wrapText="1"/>
    </xf>
    <xf numFmtId="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7" fillId="4" borderId="9" xfId="0" applyNumberFormat="1" applyFont="1" applyFill="1" applyBorder="1" applyAlignment="1" applyProtection="1">
      <alignment horizontal="center" vertical="center" wrapText="1"/>
    </xf>
    <xf numFmtId="0" fontId="7" fillId="4" borderId="10" xfId="0" applyNumberFormat="1" applyFont="1" applyFill="1" applyBorder="1" applyAlignment="1" applyProtection="1">
      <alignment horizontal="center" vertical="center" wrapText="1"/>
    </xf>
    <xf numFmtId="0" fontId="7" fillId="4" borderId="11" xfId="0" applyNumberFormat="1" applyFont="1" applyFill="1" applyBorder="1" applyAlignment="1" applyProtection="1">
      <alignment horizontal="center" vertical="center" wrapText="1"/>
    </xf>
    <xf numFmtId="0" fontId="7" fillId="4" borderId="2" xfId="0" applyNumberFormat="1" applyFont="1" applyFill="1" applyBorder="1" applyAlignment="1" applyProtection="1">
      <alignment horizontal="center" vertical="center" wrapText="1"/>
    </xf>
    <xf numFmtId="0" fontId="7" fillId="4" borderId="6" xfId="0" applyNumberFormat="1" applyFont="1" applyFill="1" applyBorder="1" applyAlignment="1" applyProtection="1">
      <alignment horizontal="center" vertical="center" wrapText="1"/>
    </xf>
    <xf numFmtId="180" fontId="7" fillId="4" borderId="3" xfId="0" applyNumberFormat="1" applyFont="1" applyFill="1" applyBorder="1" applyAlignment="1" applyProtection="1">
      <alignment horizontal="center" vertical="center" wrapText="1"/>
    </xf>
    <xf numFmtId="180" fontId="7" fillId="4" borderId="4" xfId="0" applyNumberFormat="1" applyFont="1" applyFill="1" applyBorder="1" applyAlignment="1" applyProtection="1">
      <alignment horizontal="center" vertical="center" wrapText="1"/>
    </xf>
    <xf numFmtId="18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9" xfId="0" applyFont="1" applyFill="1" applyBorder="1" applyAlignment="1" applyProtection="1">
      <alignment horizontal="center" vertical="center"/>
    </xf>
    <xf numFmtId="0" fontId="7" fillId="4" borderId="10" xfId="0" applyFont="1" applyFill="1" applyBorder="1" applyAlignment="1" applyProtection="1">
      <alignment horizontal="center" vertical="center"/>
    </xf>
    <xf numFmtId="0" fontId="7" fillId="4" borderId="11" xfId="0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</xf>
    <xf numFmtId="14" fontId="7" fillId="4" borderId="9" xfId="0" applyNumberFormat="1" applyFont="1" applyFill="1" applyBorder="1" applyAlignment="1" applyProtection="1">
      <alignment horizontal="center" vertical="center" wrapText="1"/>
    </xf>
    <xf numFmtId="14" fontId="7" fillId="4" borderId="8" xfId="0" applyNumberFormat="1" applyFont="1" applyFill="1" applyBorder="1" applyAlignment="1" applyProtection="1">
      <alignment horizontal="center" vertical="center" wrapText="1"/>
    </xf>
    <xf numFmtId="0" fontId="7" fillId="4" borderId="11" xfId="0" applyFont="1" applyFill="1" applyBorder="1" applyAlignment="1" applyProtection="1">
      <alignment horizontal="center" vertical="center" wrapText="1"/>
    </xf>
    <xf numFmtId="0" fontId="7" fillId="4" borderId="29" xfId="0" applyFont="1" applyFill="1" applyBorder="1" applyAlignment="1" applyProtection="1">
      <alignment horizontal="center" vertical="center" wrapText="1"/>
    </xf>
    <xf numFmtId="0" fontId="7" fillId="4" borderId="30" xfId="0" applyFont="1" applyFill="1" applyBorder="1" applyAlignment="1" applyProtection="1">
      <alignment horizontal="center" vertical="center" wrapText="1"/>
    </xf>
    <xf numFmtId="0" fontId="7" fillId="4" borderId="35" xfId="0" applyFont="1" applyFill="1" applyBorder="1" applyAlignment="1" applyProtection="1">
      <alignment horizontal="center" vertical="center" wrapText="1"/>
    </xf>
    <xf numFmtId="0" fontId="15" fillId="0" borderId="4" xfId="0" applyFont="1" applyBorder="1">
      <alignment vertical="center"/>
    </xf>
    <xf numFmtId="0" fontId="15" fillId="0" borderId="5" xfId="0" applyFont="1" applyBorder="1">
      <alignment vertical="center"/>
    </xf>
    <xf numFmtId="0" fontId="15" fillId="0" borderId="1" xfId="0" applyFont="1" applyBorder="1">
      <alignment vertical="center"/>
    </xf>
    <xf numFmtId="0" fontId="23" fillId="4" borderId="4" xfId="0" applyFont="1" applyFill="1" applyBorder="1" applyAlignment="1" applyProtection="1">
      <alignment horizontal="center" vertical="center" wrapText="1"/>
    </xf>
    <xf numFmtId="0" fontId="23" fillId="4" borderId="5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</cellXfs>
  <cellStyles count="32">
    <cellStyle name="백분율" xfId="2" builtinId="5"/>
    <cellStyle name="보통" xfId="3" builtinId="28"/>
    <cellStyle name="쉼표 [0]" xfId="1" builtinId="6"/>
    <cellStyle name="쉼표 [0] 2" xfId="8"/>
    <cellStyle name="쉼표 [0] 2 2" xfId="12"/>
    <cellStyle name="쉼표 [0] 2 2 2" xfId="30"/>
    <cellStyle name="쉼표 [0] 2 2 3" xfId="20"/>
    <cellStyle name="쉼표 [0] 2 3" xfId="26"/>
    <cellStyle name="쉼표 [0] 2 4" xfId="16"/>
    <cellStyle name="쉼표 [0] 3" xfId="10"/>
    <cellStyle name="쉼표 [0] 3 2" xfId="28"/>
    <cellStyle name="쉼표 [0] 3 3" xfId="18"/>
    <cellStyle name="쉼표 [0] 4" xfId="22"/>
    <cellStyle name="쉼표 [0] 5" xfId="24"/>
    <cellStyle name="쉼표 [0] 6" xfId="14"/>
    <cellStyle name="제목 5" xfId="7"/>
    <cellStyle name="통화 [0]" xfId="6" builtinId="7"/>
    <cellStyle name="통화 [0] 2" xfId="9"/>
    <cellStyle name="통화 [0] 2 2" xfId="13"/>
    <cellStyle name="통화 [0] 2 2 2" xfId="31"/>
    <cellStyle name="통화 [0] 2 2 3" xfId="21"/>
    <cellStyle name="통화 [0] 2 3" xfId="27"/>
    <cellStyle name="통화 [0] 2 4" xfId="17"/>
    <cellStyle name="통화 [0] 3" xfId="11"/>
    <cellStyle name="통화 [0] 3 2" xfId="29"/>
    <cellStyle name="통화 [0] 3 3" xfId="19"/>
    <cellStyle name="통화 [0] 4" xfId="23"/>
    <cellStyle name="통화 [0] 5" xfId="25"/>
    <cellStyle name="통화 [0] 6" xfId="15"/>
    <cellStyle name="표준" xfId="0" builtinId="0"/>
    <cellStyle name="표준 2" xfId="4"/>
    <cellStyle name="표준_Sheet1" xfId="5"/>
  </cellStyles>
  <dxfs count="0"/>
  <tableStyles count="0" defaultTableStyle="TableStyleMedium9" defaultPivotStyle="PivotStyleLight16"/>
  <colors>
    <mruColors>
      <color rgb="FF006699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291124</xdr:colOff>
      <xdr:row>258</xdr:row>
      <xdr:rowOff>29308</xdr:rowOff>
    </xdr:from>
    <xdr:to>
      <xdr:col>5</xdr:col>
      <xdr:colOff>2280135</xdr:colOff>
      <xdr:row>264</xdr:row>
      <xdr:rowOff>172899</xdr:rowOff>
    </xdr:to>
    <xdr:pic>
      <xdr:nvPicPr>
        <xdr:cNvPr id="2" name="그림 1" descr="감액설명.JPG">
          <a:extLst>
            <a:ext uri="{FF2B5EF4-FFF2-40B4-BE49-F238E27FC236}">
              <a16:creationId xmlns:a16="http://schemas.microsoft.com/office/drawing/2014/main" xmlns="" id="{E4947C72-AABE-4356-B37B-5D1240817CB2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124" y="60575178"/>
          <a:ext cx="6947533" cy="1402547"/>
        </a:xfrm>
        <a:prstGeom prst="rect">
          <a:avLst/>
        </a:prstGeom>
      </xdr:spPr>
    </xdr:pic>
    <xdr:clientData/>
  </xdr:twoCellAnchor>
  <xdr:twoCellAnchor editAs="oneCell">
    <xdr:from>
      <xdr:col>0</xdr:col>
      <xdr:colOff>125291</xdr:colOff>
      <xdr:row>379</xdr:row>
      <xdr:rowOff>48601</xdr:rowOff>
    </xdr:from>
    <xdr:to>
      <xdr:col>5</xdr:col>
      <xdr:colOff>2376854</xdr:colOff>
      <xdr:row>385</xdr:row>
      <xdr:rowOff>58124</xdr:rowOff>
    </xdr:to>
    <xdr:pic>
      <xdr:nvPicPr>
        <xdr:cNvPr id="3" name="그림 2" descr="경력예시.JPG">
          <a:extLst>
            <a:ext uri="{FF2B5EF4-FFF2-40B4-BE49-F238E27FC236}">
              <a16:creationId xmlns:a16="http://schemas.microsoft.com/office/drawing/2014/main" xmlns="" id="{783EA6AB-6770-40D6-8BBC-1343EC3E2F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5291" y="86667486"/>
          <a:ext cx="7214332" cy="126975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14</xdr:row>
          <xdr:rowOff>41275</xdr:rowOff>
        </xdr:from>
        <xdr:to>
          <xdr:col>44</xdr:col>
          <xdr:colOff>596900</xdr:colOff>
          <xdr:row>21</xdr:row>
          <xdr:rowOff>161925</xdr:rowOff>
        </xdr:to>
        <xdr:pic>
          <xdr:nvPicPr>
            <xdr:cNvPr id="3077" name="Picture 5">
              <a:extLst>
                <a:ext uri="{FF2B5EF4-FFF2-40B4-BE49-F238E27FC236}">
                  <a16:creationId xmlns:a16="http://schemas.microsoft.com/office/drawing/2014/main" xmlns="" id="{00000000-0008-0000-0A00-0000050C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I$4:$BX$11" spid="_x0000_s9545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5400" y="2530475"/>
              <a:ext cx="29159200" cy="16319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100.%20&#51221;&#52293;&#54144;&#46300;1&#54016;\01.%20&#54785;&#49888;&#49457;&#51109;&#54144;&#46300;\02.%202&#52264;&#45380;&#46020;(2024&#45380;)\102.%2024&#45380;%202&#52264;%20&#52636;&#51088;&#49324;&#50629;\01.%20&#51088;&#54144;&#46300;%20&#44277;&#44256;&#47928;\&#44277;&#44256;&#47928;(&#54785;&#49888;&#49328;&#50629;&#54144;&#46300;)\&#48537;&#51076;2-2.%20&#54785;&#49888;&#49457;&#51109;&#54144;&#46300;(&#54785;&#49888;&#49328;&#50629;&#54144;&#46300;)%202024&#45380;%202&#52264;%20&#50948;&#53441;&#50868;&#50857;&#49324;%20&#49440;&#51221;%20&#51228;&#52636;&#49436;&#47448;%20&#48143;%20&#49436;&#49885;(&#50641;&#49472;&#50577;&#49885;)(&#49328;&#50629;&#51008;&#54665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열제목별 목록값"/>
      <sheetName val="작성요령"/>
      <sheetName val="Self-Check"/>
      <sheetName val="1.1 제안펀드"/>
      <sheetName val="1.2 예상출자내역"/>
      <sheetName val="2.1 제안사 개요"/>
      <sheetName val="2.2 제안사 재무현황"/>
      <sheetName val="2.3 제안사 주주현황"/>
      <sheetName val="2.4 제안사 대표이사 변경이력"/>
      <sheetName val="2.5 제안사 펀드현황"/>
      <sheetName val="2.6 제안사 투자현황"/>
      <sheetName val="3.1 대표이사&amp;참여인력 개요"/>
      <sheetName val="3.2 참여인력 투자현황"/>
      <sheetName val="3.3 참여인력 학력"/>
      <sheetName val="3.4 대표이사&amp;참여인력 경력"/>
      <sheetName val="4.1 펀드거래"/>
      <sheetName val="4.2 핵심운용인력 변경이력"/>
      <sheetName val="5.1 업무협력 현황"/>
      <sheetName val="5.2 투자촉진 인센티브"/>
      <sheetName val="5.3 정책펀드 현황"/>
    </sheetNames>
    <sheetDataSet>
      <sheetData sheetId="0">
        <row r="4">
          <cell r="F4" t="str">
            <v>대표펀드매니저</v>
          </cell>
        </row>
        <row r="5">
          <cell r="F5" t="str">
            <v>핵심운용인력</v>
          </cell>
        </row>
        <row r="6">
          <cell r="F6" t="str">
            <v>일반운용인력</v>
          </cell>
        </row>
        <row r="7">
          <cell r="F7" t="str">
            <v>관리인력</v>
          </cell>
        </row>
        <row r="9">
          <cell r="F9" t="str">
            <v>보통주</v>
          </cell>
        </row>
        <row r="10">
          <cell r="F10" t="str">
            <v>우선주(RCPS포함)</v>
          </cell>
        </row>
        <row r="11">
          <cell r="F11" t="str">
            <v>BW</v>
          </cell>
        </row>
        <row r="12">
          <cell r="F12" t="str">
            <v>CB</v>
          </cell>
        </row>
        <row r="13">
          <cell r="F13" t="str">
            <v>기타메자닌증권</v>
          </cell>
        </row>
        <row r="14">
          <cell r="F14" t="str">
            <v>프로젝트투자(문화·컨텐츠 분야 한정)</v>
          </cell>
        </row>
        <row r="15">
          <cell r="F15" t="str">
            <v>일반회사채</v>
          </cell>
        </row>
        <row r="16">
          <cell r="F16" t="str">
            <v>자펀드출자</v>
          </cell>
        </row>
        <row r="17">
          <cell r="F17" t="str">
            <v>대출채권</v>
          </cell>
        </row>
        <row r="18">
          <cell r="F18" t="str">
            <v>대여금</v>
          </cell>
        </row>
        <row r="19">
          <cell r="F19" t="str">
            <v>펀드청산시자본계정투자</v>
          </cell>
        </row>
        <row r="20">
          <cell r="F20" t="str">
            <v>기타</v>
          </cell>
        </row>
        <row r="22">
          <cell r="C22" t="str">
            <v>수시납</v>
          </cell>
        </row>
        <row r="23">
          <cell r="C23" t="str">
            <v>분할납</v>
          </cell>
        </row>
        <row r="25">
          <cell r="F25" t="str">
            <v>회수료</v>
          </cell>
        </row>
        <row r="26">
          <cell r="F26" t="str">
            <v>부분회수</v>
          </cell>
        </row>
        <row r="27">
          <cell r="F27" t="str">
            <v>미회수</v>
          </cell>
        </row>
        <row r="28">
          <cell r="F28" t="str">
            <v>장외매각</v>
          </cell>
        </row>
        <row r="29">
          <cell r="C29" t="str">
            <v>PE-(가)</v>
          </cell>
          <cell r="F29" t="str">
            <v>장외매각(M&amp;A)</v>
          </cell>
        </row>
        <row r="30">
          <cell r="C30" t="str">
            <v>PE-(나)</v>
          </cell>
          <cell r="F30" t="str">
            <v>코스닥</v>
          </cell>
        </row>
        <row r="31">
          <cell r="C31" t="str">
            <v>PE-(다)</v>
          </cell>
          <cell r="F31" t="str">
            <v>코스피</v>
          </cell>
        </row>
        <row r="32">
          <cell r="C32" t="str">
            <v>PE-(라)</v>
          </cell>
          <cell r="F32" t="str">
            <v>환매</v>
          </cell>
        </row>
        <row r="33">
          <cell r="C33" t="str">
            <v>VC-(가)</v>
          </cell>
          <cell r="F33" t="str">
            <v>운용사자본계정매각</v>
          </cell>
        </row>
        <row r="34">
          <cell r="C34" t="str">
            <v>VC-(나)</v>
          </cell>
          <cell r="F34" t="str">
            <v>상환</v>
          </cell>
        </row>
        <row r="35">
          <cell r="C35" t="str">
            <v>VC-(다)</v>
          </cell>
          <cell r="F35" t="str">
            <v>현물분배</v>
          </cell>
        </row>
        <row r="36">
          <cell r="C36" t="str">
            <v>VC-(라)</v>
          </cell>
          <cell r="F36" t="str">
            <v>기타</v>
          </cell>
        </row>
        <row r="37">
          <cell r="C37" t="str">
            <v>VC-(마)</v>
          </cell>
          <cell r="F37" t="str">
            <v>납입</v>
          </cell>
        </row>
        <row r="38">
          <cell r="C38" t="str">
            <v>VC-(바)</v>
          </cell>
          <cell r="F38" t="str">
            <v>현금분배</v>
          </cell>
        </row>
        <row r="39">
          <cell r="C39" t="str">
            <v>VC-(사)</v>
          </cell>
          <cell r="F39" t="str">
            <v>현물분배</v>
          </cell>
        </row>
        <row r="40">
          <cell r="C40" t="str">
            <v>기타-(가)</v>
          </cell>
          <cell r="F40" t="str">
            <v>성과보수</v>
          </cell>
        </row>
        <row r="41">
          <cell r="C41" t="str">
            <v>기타-(나)</v>
          </cell>
          <cell r="F41" t="str">
            <v>가상분배</v>
          </cell>
        </row>
        <row r="42">
          <cell r="C42" t="str">
            <v>기타-(다)</v>
          </cell>
        </row>
        <row r="43">
          <cell r="C43" t="str">
            <v>기타-(라)</v>
          </cell>
          <cell r="F43" t="str">
            <v>PE펀드계정투자</v>
          </cell>
        </row>
        <row r="44">
          <cell r="C44" t="str">
            <v>기타-(마)</v>
          </cell>
          <cell r="F44" t="str">
            <v>VC펀드계정투자</v>
          </cell>
        </row>
        <row r="45">
          <cell r="C45" t="str">
            <v>기타-(바)</v>
          </cell>
          <cell r="F45" t="str">
            <v>PE고유계정투자</v>
          </cell>
        </row>
        <row r="46">
          <cell r="C46" t="str">
            <v>기타-(사)</v>
          </cell>
          <cell r="F46" t="str">
            <v>VC고유계정투자</v>
          </cell>
        </row>
        <row r="47">
          <cell r="C47" t="str">
            <v>블라인드펀드</v>
          </cell>
          <cell r="F47" t="str">
            <v>기타 투자</v>
          </cell>
        </row>
        <row r="48">
          <cell r="C48" t="str">
            <v>프로젝트펀드</v>
          </cell>
          <cell r="F48" t="str">
            <v>국내설립법인</v>
          </cell>
        </row>
        <row r="49">
          <cell r="F49" t="str">
            <v>해외출자법인</v>
          </cell>
        </row>
        <row r="50">
          <cell r="F50" t="str">
            <v>외국법인국내지점</v>
          </cell>
        </row>
        <row r="51">
          <cell r="F51" t="str">
            <v>외국법인</v>
          </cell>
        </row>
        <row r="52">
          <cell r="F52" t="str">
            <v>기타(부동산 및 부실채권 자산의 합계액이 자산총액 50% 이상인 법인 등)</v>
          </cell>
        </row>
        <row r="57">
          <cell r="C57" t="str">
            <v>LOC</v>
          </cell>
        </row>
        <row r="58">
          <cell r="C58" t="str">
            <v>운용사</v>
          </cell>
        </row>
        <row r="59">
          <cell r="C59" t="str">
            <v>미정</v>
          </cell>
        </row>
        <row r="60">
          <cell r="C60" t="str">
            <v>중소기업창업투자회사</v>
          </cell>
          <cell r="F60" t="str">
            <v>PE펀드운용</v>
          </cell>
        </row>
        <row r="61">
          <cell r="C61" t="str">
            <v>신기술사업금융회사</v>
          </cell>
          <cell r="F61" t="str">
            <v>VC펀드운용</v>
          </cell>
        </row>
        <row r="62">
          <cell r="C62" t="str">
            <v>자산운용사</v>
          </cell>
          <cell r="F62" t="str">
            <v>PE고유계정투자</v>
          </cell>
        </row>
        <row r="63">
          <cell r="C63" t="str">
            <v>은행</v>
          </cell>
          <cell r="F63" t="str">
            <v>VC고유계정투자</v>
          </cell>
        </row>
        <row r="64">
          <cell r="C64" t="str">
            <v>증권사</v>
          </cell>
          <cell r="F64" t="str">
            <v>기타투자업무</v>
          </cell>
        </row>
        <row r="65">
          <cell r="C65" t="str">
            <v>중기특화금융투자회사</v>
          </cell>
          <cell r="F65" t="str">
            <v>비투자업무</v>
          </cell>
        </row>
        <row r="66">
          <cell r="C66" t="str">
            <v>금융회사계열 PEF 운용사</v>
          </cell>
          <cell r="F66" t="str">
            <v>금융투자기관</v>
          </cell>
        </row>
        <row r="67">
          <cell r="C67" t="str">
            <v>독립 PEF 운용사</v>
          </cell>
          <cell r="F67" t="str">
            <v>기타기관</v>
          </cell>
        </row>
        <row r="68">
          <cell r="C68" t="str">
            <v>유한회사형 운용사</v>
          </cell>
          <cell r="F68" t="str">
            <v>제안사의 공동투자</v>
          </cell>
        </row>
        <row r="69">
          <cell r="C69" t="str">
            <v>기타</v>
          </cell>
          <cell r="F69" t="str">
            <v>제안사의 후속투자</v>
          </cell>
        </row>
        <row r="70">
          <cell r="C70" t="str">
            <v>결성예정</v>
          </cell>
          <cell r="F70" t="str">
            <v>당행 앞 후속투자 등 소개</v>
          </cell>
        </row>
        <row r="71">
          <cell r="C71" t="str">
            <v>운용예정</v>
          </cell>
          <cell r="F71" t="str">
            <v>당행 앞 신규거래(대출 등) 소개</v>
          </cell>
        </row>
        <row r="72">
          <cell r="C72" t="str">
            <v>운용중</v>
          </cell>
          <cell r="F72" t="str">
            <v>M&amp;A자문 소개</v>
          </cell>
        </row>
        <row r="73">
          <cell r="C73" t="str">
            <v>청산중</v>
          </cell>
          <cell r="F73" t="str">
            <v>인수금융 소개</v>
          </cell>
        </row>
        <row r="74">
          <cell r="C74" t="str">
            <v>청산료</v>
          </cell>
          <cell r="F74" t="str">
            <v>수탁업무 위탁</v>
          </cell>
        </row>
        <row r="75">
          <cell r="C75" t="str">
            <v>제안사내 (타)펀드</v>
          </cell>
          <cell r="F75" t="str">
            <v>기타</v>
          </cell>
        </row>
        <row r="76">
          <cell r="C76" t="str">
            <v>타운용사 펀드</v>
          </cell>
        </row>
        <row r="77">
          <cell r="C77" t="str">
            <v>제안사 자본계정</v>
          </cell>
          <cell r="F77" t="str">
            <v>중소(벤처)</v>
          </cell>
        </row>
        <row r="78">
          <cell r="C78" t="str">
            <v>타운용사 자본계정</v>
          </cell>
          <cell r="F78" t="str">
            <v>중견</v>
          </cell>
        </row>
        <row r="79">
          <cell r="C79" t="str">
            <v>기타</v>
          </cell>
          <cell r="F79" t="str">
            <v>대기업</v>
          </cell>
        </row>
        <row r="80">
          <cell r="C80" t="str">
            <v>대표이사</v>
          </cell>
          <cell r="F80" t="str">
            <v>기타</v>
          </cell>
        </row>
        <row r="81">
          <cell r="C81" t="str">
            <v>공동(각자)대표이사</v>
          </cell>
          <cell r="F81" t="str">
            <v>PE펀드계정</v>
          </cell>
        </row>
        <row r="82">
          <cell r="C82" t="str">
            <v>사업부문 대표</v>
          </cell>
          <cell r="F82" t="str">
            <v>VC펀드계정</v>
          </cell>
        </row>
        <row r="83">
          <cell r="C83" t="str">
            <v>YES</v>
          </cell>
          <cell r="F83" t="str">
            <v>기타 주식등 투자펀드계정</v>
          </cell>
        </row>
        <row r="84">
          <cell r="C84" t="str">
            <v>NO</v>
          </cell>
          <cell r="F84" t="str">
            <v>PE펀드</v>
          </cell>
        </row>
        <row r="85">
          <cell r="C85" t="str">
            <v>설립</v>
          </cell>
          <cell r="F85" t="str">
            <v>VC펀드</v>
          </cell>
        </row>
        <row r="86">
          <cell r="C86" t="str">
            <v>유출</v>
          </cell>
          <cell r="F86" t="str">
            <v>기타 주식등 투자펀드</v>
          </cell>
        </row>
        <row r="87">
          <cell r="C87" t="str">
            <v>유입</v>
          </cell>
          <cell r="F87" t="str">
            <v>초과수익 이전</v>
          </cell>
        </row>
        <row r="88">
          <cell r="C88" t="str">
            <v>기타</v>
          </cell>
          <cell r="F88" t="str">
            <v>콜옵션</v>
          </cell>
        </row>
        <row r="89">
          <cell r="C89" t="str">
            <v>청산시 또는 제안서기준일</v>
          </cell>
          <cell r="F89" t="str">
            <v>후순위 보강</v>
          </cell>
        </row>
        <row r="90">
          <cell r="C90" t="str">
            <v>도입</v>
          </cell>
          <cell r="F90" t="str">
            <v>선택하지 않음</v>
          </cell>
        </row>
        <row r="91">
          <cell r="C91" t="str">
            <v>미도입</v>
          </cell>
        </row>
      </sheetData>
      <sheetData sheetId="1" refreshError="1"/>
      <sheetData sheetId="2" refreshError="1"/>
      <sheetData sheetId="3">
        <row r="11">
          <cell r="E11">
            <v>45412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1">
          <cell r="E11" t="str">
            <v>펀드1호</v>
          </cell>
          <cell r="F11" t="str">
            <v>PE펀드</v>
          </cell>
          <cell r="G11" t="str">
            <v>123-45-67899</v>
          </cell>
          <cell r="H11" t="str">
            <v>결성예정</v>
          </cell>
          <cell r="I11" t="str">
            <v>PE-(가)</v>
          </cell>
          <cell r="J11" t="str">
            <v>프로젝트펀드</v>
          </cell>
          <cell r="K11" t="str">
            <v>일반 중소기업</v>
          </cell>
          <cell r="L11" t="str">
            <v>국내설립법인</v>
          </cell>
          <cell r="M11" t="str">
            <v>보통주</v>
          </cell>
          <cell r="N11" t="str">
            <v>NO</v>
          </cell>
          <cell r="O11">
            <v>3000</v>
          </cell>
          <cell r="P11">
            <v>3000</v>
          </cell>
          <cell r="Q11">
            <v>39814</v>
          </cell>
          <cell r="R11">
            <v>41263</v>
          </cell>
          <cell r="S11">
            <v>42724</v>
          </cell>
          <cell r="T11">
            <v>7.9726027397260273</v>
          </cell>
          <cell r="U11">
            <v>0.1</v>
          </cell>
          <cell r="V11" t="str">
            <v>초과수익의 20%</v>
          </cell>
          <cell r="W11" t="str">
            <v>투자잔액의 3.0%</v>
          </cell>
          <cell r="X11">
            <v>0.32997314929962152</v>
          </cell>
          <cell r="Y11">
            <v>7.0666666666666664</v>
          </cell>
          <cell r="Z11">
            <v>8</v>
          </cell>
          <cell r="AA11">
            <v>25000</v>
          </cell>
          <cell r="AB11">
            <v>25700</v>
          </cell>
          <cell r="AC11">
            <v>5000</v>
          </cell>
          <cell r="AD11">
            <v>3500</v>
          </cell>
          <cell r="AE11">
            <v>17700</v>
          </cell>
          <cell r="AF11">
            <v>0</v>
          </cell>
          <cell r="AL11">
            <v>3500</v>
          </cell>
          <cell r="BB11">
            <v>36892</v>
          </cell>
          <cell r="BC11">
            <v>39814</v>
          </cell>
          <cell r="BM11">
            <v>3</v>
          </cell>
          <cell r="BP11">
            <v>500</v>
          </cell>
          <cell r="BQ11">
            <v>500</v>
          </cell>
          <cell r="BS11">
            <v>500</v>
          </cell>
          <cell r="BT11">
            <v>500</v>
          </cell>
          <cell r="BV11">
            <v>500</v>
          </cell>
          <cell r="BW11">
            <v>500</v>
          </cell>
        </row>
        <row r="12">
          <cell r="E12" t="str">
            <v>펀드2호</v>
          </cell>
          <cell r="F12" t="str">
            <v>VC펀드</v>
          </cell>
          <cell r="G12" t="str">
            <v>000-00-00000</v>
          </cell>
          <cell r="H12" t="str">
            <v>운용중</v>
          </cell>
          <cell r="I12" t="str">
            <v>VC-(나)</v>
          </cell>
          <cell r="J12" t="str">
            <v>블라인드펀드</v>
          </cell>
          <cell r="K12" t="str">
            <v>일반 중소기업</v>
          </cell>
          <cell r="L12" t="str">
            <v>해외출자법인</v>
          </cell>
          <cell r="M12" t="str">
            <v>우선주(RCPS포함)</v>
          </cell>
          <cell r="N12" t="str">
            <v>NO</v>
          </cell>
          <cell r="O12">
            <v>3000</v>
          </cell>
          <cell r="P12">
            <v>2500</v>
          </cell>
          <cell r="Q12">
            <v>40168</v>
          </cell>
          <cell r="R12">
            <v>41628</v>
          </cell>
          <cell r="S12">
            <v>43089</v>
          </cell>
          <cell r="T12">
            <v>8.0027397260273965</v>
          </cell>
          <cell r="U12">
            <v>0.1</v>
          </cell>
          <cell r="V12" t="str">
            <v>초과수익의 20%</v>
          </cell>
          <cell r="W12" t="str">
            <v>투자잔액의 3.0%</v>
          </cell>
          <cell r="X12">
            <v>3.4640803337097167E-2</v>
          </cell>
          <cell r="Y12">
            <v>1.4359999999999999</v>
          </cell>
          <cell r="Z12">
            <v>2</v>
          </cell>
          <cell r="AA12">
            <v>5000</v>
          </cell>
          <cell r="AB12">
            <v>6000</v>
          </cell>
          <cell r="AC12">
            <v>0</v>
          </cell>
          <cell r="AD12">
            <v>0</v>
          </cell>
          <cell r="AE12">
            <v>3590</v>
          </cell>
          <cell r="AF12">
            <v>0</v>
          </cell>
          <cell r="AL12">
            <v>0</v>
          </cell>
          <cell r="BB12">
            <v>36892</v>
          </cell>
          <cell r="BC12">
            <v>39814</v>
          </cell>
          <cell r="BM12">
            <v>0</v>
          </cell>
          <cell r="BP12">
            <v>500</v>
          </cell>
          <cell r="BQ12">
            <v>500</v>
          </cell>
          <cell r="BS12">
            <v>500</v>
          </cell>
          <cell r="BT12">
            <v>500</v>
          </cell>
          <cell r="BV12">
            <v>500</v>
          </cell>
          <cell r="BW12">
            <v>500</v>
          </cell>
        </row>
        <row r="13">
          <cell r="E13" t="str">
            <v>펀드3호</v>
          </cell>
          <cell r="F13" t="str">
            <v>기타 주식등 투자펀드</v>
          </cell>
          <cell r="G13" t="str">
            <v>000-00-00000</v>
          </cell>
          <cell r="H13" t="str">
            <v>청산료</v>
          </cell>
          <cell r="I13" t="str">
            <v>기타-(가)</v>
          </cell>
          <cell r="J13" t="str">
            <v>블라인드펀드</v>
          </cell>
          <cell r="K13" t="str">
            <v>일반 중소기업</v>
          </cell>
          <cell r="L13" t="str">
            <v>외국법인</v>
          </cell>
          <cell r="M13" t="str">
            <v>BW</v>
          </cell>
          <cell r="N13" t="str">
            <v>YES</v>
          </cell>
          <cell r="O13">
            <v>3000</v>
          </cell>
          <cell r="P13">
            <v>3000</v>
          </cell>
          <cell r="Q13">
            <v>40168</v>
          </cell>
          <cell r="R13">
            <v>41628</v>
          </cell>
          <cell r="S13">
            <v>43089</v>
          </cell>
          <cell r="T13">
            <v>8.0027397260273965</v>
          </cell>
          <cell r="U13">
            <v>0.1</v>
          </cell>
          <cell r="V13" t="str">
            <v>초과수익의 20%</v>
          </cell>
          <cell r="W13" t="str">
            <v>투자잔액의 3.0%</v>
          </cell>
          <cell r="X13">
            <v>0.13875514507293707</v>
          </cell>
          <cell r="Y13">
            <v>5.2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15600</v>
          </cell>
          <cell r="AF13">
            <v>0</v>
          </cell>
          <cell r="AL13">
            <v>0</v>
          </cell>
          <cell r="BB13">
            <v>36892</v>
          </cell>
          <cell r="BC13">
            <v>39814</v>
          </cell>
          <cell r="BM13">
            <v>1</v>
          </cell>
          <cell r="BP13">
            <v>500</v>
          </cell>
          <cell r="BQ13">
            <v>500</v>
          </cell>
          <cell r="BS13">
            <v>500</v>
          </cell>
          <cell r="BT13">
            <v>500</v>
          </cell>
          <cell r="BV13">
            <v>500</v>
          </cell>
          <cell r="BW13">
            <v>500</v>
          </cell>
        </row>
        <row r="14">
          <cell r="E14" t="str">
            <v>펀드4호</v>
          </cell>
          <cell r="F14" t="str">
            <v>기타 주식등 투자펀드</v>
          </cell>
          <cell r="G14" t="str">
            <v>000-00-00000</v>
          </cell>
          <cell r="H14" t="str">
            <v>청산료</v>
          </cell>
          <cell r="I14" t="str">
            <v>기타-(라)</v>
          </cell>
          <cell r="J14" t="str">
            <v>블라인드펀드</v>
          </cell>
          <cell r="K14" t="str">
            <v>일반 중소기업</v>
          </cell>
          <cell r="L14" t="str">
            <v>국내설립법인</v>
          </cell>
          <cell r="M14" t="str">
            <v>보통주</v>
          </cell>
          <cell r="N14" t="str">
            <v>NO</v>
          </cell>
          <cell r="O14">
            <v>3000</v>
          </cell>
          <cell r="P14">
            <v>3000</v>
          </cell>
          <cell r="Q14">
            <v>40168</v>
          </cell>
          <cell r="R14">
            <v>41628</v>
          </cell>
          <cell r="S14">
            <v>43089</v>
          </cell>
          <cell r="T14">
            <v>8.0027397260273965</v>
          </cell>
          <cell r="U14">
            <v>0.1</v>
          </cell>
          <cell r="V14" t="str">
            <v>초과수익의 20%</v>
          </cell>
          <cell r="W14" t="str">
            <v>투자잔액의 3.0%</v>
          </cell>
          <cell r="X14">
            <v>0.43292170047760015</v>
          </cell>
          <cell r="Y14">
            <v>2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6000</v>
          </cell>
          <cell r="AF14">
            <v>0</v>
          </cell>
          <cell r="AL14">
            <v>0</v>
          </cell>
          <cell r="BB14">
            <v>36892</v>
          </cell>
          <cell r="BC14">
            <v>39814</v>
          </cell>
          <cell r="BM14">
            <v>0</v>
          </cell>
          <cell r="BP14">
            <v>500</v>
          </cell>
          <cell r="BQ14">
            <v>500</v>
          </cell>
          <cell r="BS14">
            <v>500</v>
          </cell>
          <cell r="BT14">
            <v>500</v>
          </cell>
          <cell r="BV14">
            <v>500</v>
          </cell>
          <cell r="BW14">
            <v>500</v>
          </cell>
        </row>
      </sheetData>
      <sheetData sheetId="10">
        <row r="11">
          <cell r="E11" t="str">
            <v>PE펀드계정</v>
          </cell>
          <cell r="F11" t="str">
            <v>펀드1호</v>
          </cell>
          <cell r="G11" t="str">
            <v>123-45-67899</v>
          </cell>
          <cell r="H11" t="str">
            <v>PE-(가)</v>
          </cell>
          <cell r="I11" t="str">
            <v>ABD㈜</v>
          </cell>
          <cell r="J11" t="str">
            <v>국내설립법인</v>
          </cell>
          <cell r="K11" t="str">
            <v>기타</v>
          </cell>
          <cell r="L11">
            <v>39815</v>
          </cell>
          <cell r="M11" t="str">
            <v>대출채권</v>
          </cell>
          <cell r="N11">
            <v>5000</v>
          </cell>
          <cell r="O11" t="str">
            <v>회수료</v>
          </cell>
          <cell r="P11">
            <v>0.02</v>
          </cell>
          <cell r="Q11" t="str">
            <v>타운용사 펀드</v>
          </cell>
          <cell r="R11">
            <v>40526</v>
          </cell>
          <cell r="S11">
            <v>4000</v>
          </cell>
          <cell r="T11">
            <v>1000</v>
          </cell>
          <cell r="U11" t="str">
            <v>코스닥</v>
          </cell>
          <cell r="V11">
            <v>1.9479452054794522</v>
          </cell>
          <cell r="W11" t="str">
            <v>YES</v>
          </cell>
          <cell r="X11">
            <v>2000</v>
          </cell>
          <cell r="Y11" t="str">
            <v>NO</v>
          </cell>
          <cell r="Z11">
            <v>2000</v>
          </cell>
          <cell r="AA11">
            <v>1500</v>
          </cell>
          <cell r="AB11" t="str">
            <v>20.12.31 감사보고서(가결산) 금액</v>
          </cell>
        </row>
        <row r="12">
          <cell r="E12" t="str">
            <v>PE펀드계정</v>
          </cell>
          <cell r="F12" t="str">
            <v>펀드1호</v>
          </cell>
          <cell r="G12" t="str">
            <v>123-45-67899</v>
          </cell>
          <cell r="H12" t="str">
            <v>PE-(가)</v>
          </cell>
          <cell r="I12" t="str">
            <v>ABC Inc.</v>
          </cell>
          <cell r="J12" t="str">
            <v>국내설립법인</v>
          </cell>
          <cell r="K12" t="str">
            <v>전자/반도체</v>
          </cell>
          <cell r="L12">
            <v>39816</v>
          </cell>
          <cell r="M12" t="str">
            <v>보통주</v>
          </cell>
          <cell r="N12">
            <v>2000</v>
          </cell>
          <cell r="O12" t="str">
            <v>미회수</v>
          </cell>
          <cell r="S12">
            <v>0</v>
          </cell>
          <cell r="T12">
            <v>0</v>
          </cell>
          <cell r="V12" t="str">
            <v/>
          </cell>
          <cell r="Z12">
            <v>2000</v>
          </cell>
          <cell r="AA12">
            <v>2000</v>
          </cell>
          <cell r="AB12" t="str">
            <v>20.12.31 감사보고서(가결산) 금액</v>
          </cell>
          <cell r="AC12" t="str">
            <v>이00</v>
          </cell>
          <cell r="AD12" t="str">
            <v>이00
김00</v>
          </cell>
          <cell r="AE12" t="str">
            <v>이00
김00</v>
          </cell>
          <cell r="AF12" t="str">
            <v>이00
김00</v>
          </cell>
        </row>
        <row r="13">
          <cell r="E13" t="str">
            <v>PE펀드계정</v>
          </cell>
          <cell r="F13" t="str">
            <v>펀드1호</v>
          </cell>
          <cell r="G13" t="str">
            <v>123-45-67899</v>
          </cell>
          <cell r="H13" t="str">
            <v>PE-(가)</v>
          </cell>
          <cell r="I13" t="str">
            <v>ABC Inc.</v>
          </cell>
          <cell r="J13" t="str">
            <v>국내설립법인</v>
          </cell>
          <cell r="K13" t="str">
            <v>전자/반도체</v>
          </cell>
          <cell r="L13">
            <v>39817</v>
          </cell>
          <cell r="M13" t="str">
            <v>보통주</v>
          </cell>
          <cell r="N13">
            <v>3000</v>
          </cell>
          <cell r="O13" t="str">
            <v>부분회수</v>
          </cell>
          <cell r="P13">
            <v>0.2</v>
          </cell>
          <cell r="R13">
            <v>40228</v>
          </cell>
          <cell r="S13">
            <v>5000</v>
          </cell>
          <cell r="T13">
            <v>2000</v>
          </cell>
          <cell r="U13" t="str">
            <v>코스닥</v>
          </cell>
          <cell r="V13">
            <v>1.1260273972602739</v>
          </cell>
          <cell r="Y13" t="str">
            <v>YES</v>
          </cell>
          <cell r="Z13">
            <v>1000</v>
          </cell>
          <cell r="AA13">
            <v>0</v>
          </cell>
          <cell r="AB13" t="str">
            <v>5,000주*@200,000원=2,000백만원(20.12.31종가기준)</v>
          </cell>
          <cell r="AC13" t="str">
            <v>이00</v>
          </cell>
          <cell r="AD13" t="str">
            <v>이00
김00</v>
          </cell>
          <cell r="AE13" t="str">
            <v>이00
김00</v>
          </cell>
          <cell r="AF13" t="str">
            <v>이00
김00</v>
          </cell>
        </row>
        <row r="14">
          <cell r="E14" t="str">
            <v>PE펀드계정</v>
          </cell>
          <cell r="F14" t="str">
            <v>펀드1호</v>
          </cell>
          <cell r="G14" t="str">
            <v>123-45-67899</v>
          </cell>
          <cell r="H14" t="str">
            <v>PE-(가)</v>
          </cell>
          <cell r="I14" t="str">
            <v>ABC Inc.</v>
          </cell>
          <cell r="J14" t="str">
            <v>국내설립법인</v>
          </cell>
          <cell r="K14" t="str">
            <v>전자/반도체</v>
          </cell>
          <cell r="L14">
            <v>39818</v>
          </cell>
          <cell r="M14" t="str">
            <v>보통주</v>
          </cell>
          <cell r="N14">
            <v>4000</v>
          </cell>
          <cell r="O14" t="str">
            <v>회수료</v>
          </cell>
          <cell r="P14">
            <v>0.03</v>
          </cell>
          <cell r="R14">
            <v>40228</v>
          </cell>
          <cell r="S14">
            <v>4500</v>
          </cell>
          <cell r="T14">
            <v>4000</v>
          </cell>
          <cell r="U14" t="str">
            <v>코스닥</v>
          </cell>
          <cell r="V14">
            <v>1.1232876712328768</v>
          </cell>
          <cell r="Z14">
            <v>0</v>
          </cell>
          <cell r="AA14">
            <v>0</v>
          </cell>
          <cell r="AC14" t="str">
            <v>이00</v>
          </cell>
          <cell r="AD14" t="str">
            <v>이00
김00</v>
          </cell>
          <cell r="AE14" t="str">
            <v>이00
김00</v>
          </cell>
          <cell r="AF14" t="str">
            <v>이00
김00</v>
          </cell>
        </row>
        <row r="15">
          <cell r="E15" t="str">
            <v>PE펀드계정</v>
          </cell>
          <cell r="F15" t="str">
            <v>펀드1호</v>
          </cell>
          <cell r="G15" t="str">
            <v>123-45-67899</v>
          </cell>
          <cell r="H15" t="str">
            <v>PE-(가)</v>
          </cell>
          <cell r="I15" t="str">
            <v>ABC Inc.</v>
          </cell>
          <cell r="J15" t="str">
            <v>국내설립법인</v>
          </cell>
          <cell r="K15" t="str">
            <v>전자/반도체</v>
          </cell>
          <cell r="L15">
            <v>39819</v>
          </cell>
          <cell r="M15" t="str">
            <v>보통주</v>
          </cell>
          <cell r="N15">
            <v>5000</v>
          </cell>
          <cell r="O15" t="str">
            <v>회수료</v>
          </cell>
          <cell r="P15">
            <v>0.03</v>
          </cell>
          <cell r="R15">
            <v>40228</v>
          </cell>
          <cell r="S15">
            <v>5600</v>
          </cell>
          <cell r="T15">
            <v>5000</v>
          </cell>
          <cell r="U15" t="str">
            <v>코스닥</v>
          </cell>
          <cell r="V15">
            <v>1.1205479452054794</v>
          </cell>
          <cell r="Z15">
            <v>0</v>
          </cell>
          <cell r="AA15">
            <v>0</v>
          </cell>
          <cell r="AC15" t="str">
            <v>이00</v>
          </cell>
          <cell r="AD15" t="str">
            <v>이00
김00</v>
          </cell>
          <cell r="AE15" t="str">
            <v>이00
김00</v>
          </cell>
          <cell r="AF15" t="str">
            <v>이00
김00</v>
          </cell>
        </row>
        <row r="16">
          <cell r="E16" t="str">
            <v>PE펀드계정</v>
          </cell>
          <cell r="F16" t="str">
            <v>펀드1호</v>
          </cell>
          <cell r="G16" t="str">
            <v>123-45-67899</v>
          </cell>
          <cell r="H16" t="str">
            <v>PE-(가)</v>
          </cell>
          <cell r="I16" t="str">
            <v>ABC Inc.</v>
          </cell>
          <cell r="J16" t="str">
            <v>국내설립법인</v>
          </cell>
          <cell r="K16" t="str">
            <v>전자/반도체</v>
          </cell>
          <cell r="L16">
            <v>39820</v>
          </cell>
          <cell r="M16" t="str">
            <v>보통주</v>
          </cell>
          <cell r="N16">
            <v>2000</v>
          </cell>
          <cell r="O16" t="str">
            <v>회수료</v>
          </cell>
          <cell r="P16">
            <v>0.03</v>
          </cell>
          <cell r="R16">
            <v>40228</v>
          </cell>
          <cell r="S16">
            <v>2500</v>
          </cell>
          <cell r="T16">
            <v>2000</v>
          </cell>
          <cell r="U16" t="str">
            <v>코스닥</v>
          </cell>
          <cell r="V16">
            <v>1.1178082191780823</v>
          </cell>
          <cell r="Z16">
            <v>0</v>
          </cell>
          <cell r="AA16">
            <v>0</v>
          </cell>
          <cell r="AC16" t="str">
            <v>이00</v>
          </cell>
          <cell r="AD16" t="str">
            <v>이00
김00</v>
          </cell>
          <cell r="AE16" t="str">
            <v>이00
김00</v>
          </cell>
          <cell r="AF16" t="str">
            <v>이00
김00</v>
          </cell>
        </row>
        <row r="17">
          <cell r="E17" t="str">
            <v>PE펀드계정</v>
          </cell>
          <cell r="F17" t="str">
            <v>펀드1호</v>
          </cell>
          <cell r="G17" t="str">
            <v>123-45-67899</v>
          </cell>
          <cell r="H17" t="str">
            <v>PE-(가)</v>
          </cell>
          <cell r="I17" t="str">
            <v>ABC Inc.</v>
          </cell>
          <cell r="J17" t="str">
            <v>국내설립법인</v>
          </cell>
          <cell r="K17" t="str">
            <v>전자/반도체</v>
          </cell>
          <cell r="L17">
            <v>39821</v>
          </cell>
          <cell r="M17" t="str">
            <v>우선주(RCPS포함)</v>
          </cell>
          <cell r="N17">
            <v>2000</v>
          </cell>
          <cell r="O17" t="str">
            <v>회수료</v>
          </cell>
          <cell r="P17">
            <v>0</v>
          </cell>
          <cell r="R17">
            <v>40228</v>
          </cell>
          <cell r="S17">
            <v>2000</v>
          </cell>
          <cell r="T17">
            <v>2000</v>
          </cell>
          <cell r="U17" t="str">
            <v>코스닥</v>
          </cell>
          <cell r="V17">
            <v>1.1150684931506849</v>
          </cell>
          <cell r="Z17">
            <v>0</v>
          </cell>
          <cell r="AA17">
            <v>0</v>
          </cell>
          <cell r="AC17" t="str">
            <v>이00</v>
          </cell>
          <cell r="AD17" t="str">
            <v>이00
김00</v>
          </cell>
          <cell r="AE17" t="str">
            <v>이00
김00</v>
          </cell>
          <cell r="AF17" t="str">
            <v>이00
김00</v>
          </cell>
        </row>
        <row r="18">
          <cell r="E18" t="str">
            <v>PE펀드계정</v>
          </cell>
          <cell r="F18" t="str">
            <v>펀드1호</v>
          </cell>
          <cell r="G18" t="str">
            <v>123-45-67899</v>
          </cell>
          <cell r="H18" t="str">
            <v>PE-(가)</v>
          </cell>
          <cell r="I18" t="str">
            <v>가나다</v>
          </cell>
          <cell r="J18" t="str">
            <v>국내설립법인</v>
          </cell>
          <cell r="K18" t="str">
            <v>전자/반도체</v>
          </cell>
          <cell r="L18">
            <v>39822</v>
          </cell>
          <cell r="M18" t="str">
            <v>보통주</v>
          </cell>
          <cell r="N18">
            <v>2000</v>
          </cell>
          <cell r="O18" t="str">
            <v>회수료</v>
          </cell>
          <cell r="P18">
            <v>0.03</v>
          </cell>
          <cell r="R18">
            <v>40228</v>
          </cell>
          <cell r="S18">
            <v>2100</v>
          </cell>
          <cell r="T18">
            <v>2000</v>
          </cell>
          <cell r="U18" t="str">
            <v>코스닥</v>
          </cell>
          <cell r="V18">
            <v>1.1123287671232878</v>
          </cell>
          <cell r="Z18">
            <v>0</v>
          </cell>
          <cell r="AA18">
            <v>0</v>
          </cell>
          <cell r="AC18" t="str">
            <v>이00</v>
          </cell>
          <cell r="AD18" t="str">
            <v>이00
김00</v>
          </cell>
          <cell r="AE18" t="str">
            <v>이00
김00</v>
          </cell>
          <cell r="AF18" t="str">
            <v>이00
김00</v>
          </cell>
        </row>
        <row r="19">
          <cell r="E19" t="str">
            <v>VC펀드계정</v>
          </cell>
          <cell r="F19" t="str">
            <v>펀드2호</v>
          </cell>
          <cell r="G19" t="str">
            <v>000-00-00000</v>
          </cell>
          <cell r="H19" t="str">
            <v>VC-(가)</v>
          </cell>
          <cell r="I19" t="str">
            <v>ABD㈜</v>
          </cell>
          <cell r="J19" t="str">
            <v>국내설립법인</v>
          </cell>
          <cell r="K19" t="str">
            <v>기타</v>
          </cell>
          <cell r="L19">
            <v>39823</v>
          </cell>
          <cell r="M19" t="str">
            <v>보통주</v>
          </cell>
          <cell r="N19">
            <v>3000</v>
          </cell>
          <cell r="O19" t="str">
            <v>부분회수</v>
          </cell>
          <cell r="P19">
            <v>0.02</v>
          </cell>
          <cell r="Q19" t="str">
            <v>제안사 자본계정</v>
          </cell>
          <cell r="R19">
            <v>40161</v>
          </cell>
          <cell r="S19">
            <v>4000</v>
          </cell>
          <cell r="T19">
            <v>3000</v>
          </cell>
          <cell r="U19" t="str">
            <v>코스닥</v>
          </cell>
          <cell r="V19">
            <v>0.92602739726027394</v>
          </cell>
          <cell r="Z19">
            <v>0</v>
          </cell>
          <cell r="AA19">
            <v>0</v>
          </cell>
        </row>
        <row r="20">
          <cell r="E20" t="str">
            <v>VC펀드계정</v>
          </cell>
          <cell r="F20" t="str">
            <v>펀드2호</v>
          </cell>
          <cell r="G20" t="str">
            <v>000-00-00000</v>
          </cell>
          <cell r="H20" t="str">
            <v>VC-(가)</v>
          </cell>
          <cell r="I20" t="str">
            <v>ABE㈜</v>
          </cell>
          <cell r="J20" t="str">
            <v>국내설립법인</v>
          </cell>
          <cell r="K20" t="str">
            <v>전자/반도체</v>
          </cell>
          <cell r="L20">
            <v>39824</v>
          </cell>
          <cell r="M20" t="str">
            <v>보통주</v>
          </cell>
          <cell r="N20">
            <v>2000</v>
          </cell>
          <cell r="O20" t="str">
            <v>회수료</v>
          </cell>
          <cell r="P20">
            <v>0.03</v>
          </cell>
          <cell r="Q20" t="str">
            <v>타운용사 자본계정</v>
          </cell>
          <cell r="R20">
            <v>40228</v>
          </cell>
          <cell r="S20">
            <v>2000</v>
          </cell>
          <cell r="T20">
            <v>2000</v>
          </cell>
          <cell r="U20" t="str">
            <v>코스닥</v>
          </cell>
          <cell r="V20">
            <v>1.106849315068493</v>
          </cell>
          <cell r="Z20">
            <v>0</v>
          </cell>
          <cell r="AA20">
            <v>0</v>
          </cell>
          <cell r="AC20" t="str">
            <v>이00</v>
          </cell>
          <cell r="AD20" t="str">
            <v>이00
김00</v>
          </cell>
          <cell r="AE20" t="str">
            <v>이00
김00</v>
          </cell>
          <cell r="AF20" t="str">
            <v>이00
김00</v>
          </cell>
        </row>
      </sheetData>
      <sheetData sheetId="11">
        <row r="11">
          <cell r="E11" t="str">
            <v>이00</v>
          </cell>
          <cell r="F11">
            <v>700101</v>
          </cell>
          <cell r="G11" t="str">
            <v>대한민국</v>
          </cell>
          <cell r="H11" t="str">
            <v>가인베스트먼트</v>
          </cell>
          <cell r="J11" t="str">
            <v>대표이사</v>
          </cell>
          <cell r="K11">
            <v>50</v>
          </cell>
          <cell r="L11" t="str">
            <v>YES</v>
          </cell>
          <cell r="M11" t="str">
            <v>대표이사</v>
          </cell>
          <cell r="N11" t="str">
            <v>02-0000-0000</v>
          </cell>
          <cell r="O11" t="str">
            <v>010-0000-0000</v>
          </cell>
          <cell r="Q11" t="str">
            <v>대표펀드매니저</v>
          </cell>
          <cell r="R11" t="str">
            <v>YES</v>
          </cell>
          <cell r="S11" t="str">
            <v>NO</v>
          </cell>
          <cell r="U11">
            <v>11.841095890410958</v>
          </cell>
          <cell r="V11">
            <v>0</v>
          </cell>
          <cell r="W11">
            <v>3</v>
          </cell>
          <cell r="X11">
            <v>1</v>
          </cell>
          <cell r="Y11">
            <v>1900</v>
          </cell>
          <cell r="Z11">
            <v>1546</v>
          </cell>
          <cell r="AA11">
            <v>650</v>
          </cell>
          <cell r="AB11">
            <v>850</v>
          </cell>
          <cell r="AC11">
            <v>0.12010526315789473</v>
          </cell>
          <cell r="AD11">
            <v>0.14599999999999999</v>
          </cell>
          <cell r="AE11">
            <v>1.1459999999999999</v>
          </cell>
          <cell r="AF11">
            <v>2</v>
          </cell>
          <cell r="AG11">
            <v>3000</v>
          </cell>
          <cell r="AH11">
            <v>2000</v>
          </cell>
        </row>
        <row r="12">
          <cell r="E12" t="str">
            <v>김00</v>
          </cell>
          <cell r="F12">
            <v>710101</v>
          </cell>
          <cell r="G12" t="str">
            <v>대한민국</v>
          </cell>
          <cell r="H12" t="str">
            <v>가인베스트먼트</v>
          </cell>
          <cell r="I12" t="str">
            <v>투자1본부</v>
          </cell>
          <cell r="J12" t="str">
            <v>투자이사</v>
          </cell>
          <cell r="N12" t="str">
            <v>02-0000-0000</v>
          </cell>
          <cell r="O12" t="str">
            <v>010-0000-0000</v>
          </cell>
          <cell r="Q12" t="str">
            <v>핵심운용인력</v>
          </cell>
          <cell r="R12" t="str">
            <v>YES</v>
          </cell>
          <cell r="S12" t="str">
            <v>NO</v>
          </cell>
          <cell r="U12">
            <v>6.087671232876712</v>
          </cell>
          <cell r="V12">
            <v>0</v>
          </cell>
          <cell r="W12">
            <v>1</v>
          </cell>
          <cell r="X12">
            <v>1</v>
          </cell>
          <cell r="Y12">
            <v>50000</v>
          </cell>
          <cell r="Z12">
            <v>0</v>
          </cell>
          <cell r="AA12">
            <v>0</v>
          </cell>
          <cell r="AB12">
            <v>0</v>
          </cell>
          <cell r="AC12">
            <v>-1</v>
          </cell>
          <cell r="AD12">
            <v>-1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</row>
        <row r="13">
          <cell r="E13" t="str">
            <v>박00</v>
          </cell>
          <cell r="F13">
            <v>720101</v>
          </cell>
          <cell r="G13" t="str">
            <v>대한민국</v>
          </cell>
          <cell r="H13" t="str">
            <v>가인베스트먼트</v>
          </cell>
          <cell r="I13" t="str">
            <v>투자1본부</v>
          </cell>
          <cell r="J13" t="str">
            <v>투자이사</v>
          </cell>
          <cell r="N13" t="str">
            <v>02-0000-0000</v>
          </cell>
          <cell r="O13" t="str">
            <v>010-0000-0000</v>
          </cell>
          <cell r="Q13" t="str">
            <v>핵심운용인력</v>
          </cell>
          <cell r="R13" t="str">
            <v>YES</v>
          </cell>
          <cell r="S13" t="str">
            <v>NO</v>
          </cell>
          <cell r="U13">
            <v>0</v>
          </cell>
          <cell r="V13">
            <v>0</v>
          </cell>
          <cell r="W13">
            <v>2</v>
          </cell>
          <cell r="X13">
            <v>0</v>
          </cell>
          <cell r="Y13">
            <v>250</v>
          </cell>
          <cell r="Z13">
            <v>290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</row>
        <row r="14">
          <cell r="E14" t="str">
            <v>최00</v>
          </cell>
          <cell r="F14">
            <v>730101</v>
          </cell>
          <cell r="G14" t="str">
            <v>대한민국</v>
          </cell>
          <cell r="H14" t="str">
            <v>가인베스트먼트</v>
          </cell>
          <cell r="I14" t="str">
            <v>투자1본부</v>
          </cell>
          <cell r="J14" t="str">
            <v>투자이사</v>
          </cell>
          <cell r="N14" t="str">
            <v>02-0000-0000</v>
          </cell>
          <cell r="O14" t="str">
            <v>010-0000-0000</v>
          </cell>
          <cell r="Q14" t="str">
            <v>핵심운용인력</v>
          </cell>
          <cell r="R14" t="str">
            <v>NO</v>
          </cell>
          <cell r="S14" t="str">
            <v>NO</v>
          </cell>
          <cell r="U14">
            <v>0</v>
          </cell>
          <cell r="V14">
            <v>0</v>
          </cell>
          <cell r="W14">
            <v>1</v>
          </cell>
          <cell r="X14">
            <v>1</v>
          </cell>
          <cell r="Y14">
            <v>390</v>
          </cell>
          <cell r="Z14">
            <v>200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0.51282051282051277</v>
          </cell>
          <cell r="AF14">
            <v>0</v>
          </cell>
          <cell r="AG14">
            <v>0</v>
          </cell>
          <cell r="AH14">
            <v>0</v>
          </cell>
        </row>
        <row r="15">
          <cell r="E15" t="str">
            <v>성00</v>
          </cell>
          <cell r="F15">
            <v>700101</v>
          </cell>
          <cell r="G15" t="str">
            <v>대한민국</v>
          </cell>
          <cell r="H15" t="str">
            <v>가인베스트먼트</v>
          </cell>
          <cell r="I15" t="str">
            <v>투자1본부</v>
          </cell>
          <cell r="J15" t="str">
            <v>투자이사</v>
          </cell>
          <cell r="N15" t="str">
            <v>02-0000-0000</v>
          </cell>
          <cell r="O15" t="str">
            <v>010-0000-0000</v>
          </cell>
          <cell r="Q15" t="str">
            <v>관리인력</v>
          </cell>
          <cell r="R15" t="str">
            <v>NO</v>
          </cell>
          <cell r="S15" t="str">
            <v>NO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</row>
      </sheetData>
      <sheetData sheetId="12">
        <row r="11">
          <cell r="E11" t="str">
            <v>이00</v>
          </cell>
          <cell r="F11">
            <v>700101</v>
          </cell>
          <cell r="G11" t="str">
            <v>가인베스트먼트</v>
          </cell>
          <cell r="H11">
            <v>3</v>
          </cell>
          <cell r="I11" t="str">
            <v>PE본부</v>
          </cell>
          <cell r="J11">
            <v>41640</v>
          </cell>
          <cell r="K11">
            <v>42369</v>
          </cell>
          <cell r="L11">
            <v>1.9972602739726026</v>
          </cell>
          <cell r="M11" t="str">
            <v>A기업</v>
          </cell>
          <cell r="N11" t="str">
            <v>국내설립법인</v>
          </cell>
          <cell r="O11" t="str">
            <v>전자/반도체</v>
          </cell>
          <cell r="P11" t="str">
            <v>중소(벤처)</v>
          </cell>
          <cell r="Q11" t="str">
            <v>운영자금</v>
          </cell>
          <cell r="R11">
            <v>41671</v>
          </cell>
          <cell r="S11" t="str">
            <v>보통주</v>
          </cell>
          <cell r="T11">
            <v>1000</v>
          </cell>
          <cell r="U11">
            <v>0.501</v>
          </cell>
          <cell r="V11" t="str">
            <v>회수료</v>
          </cell>
          <cell r="W11">
            <v>0.14599999999999999</v>
          </cell>
          <cell r="X11">
            <v>1.1459999999999999</v>
          </cell>
          <cell r="Y11">
            <v>42368</v>
          </cell>
          <cell r="Z11">
            <v>1146</v>
          </cell>
          <cell r="AA11">
            <v>500</v>
          </cell>
          <cell r="AB11" t="str">
            <v>코스닥</v>
          </cell>
          <cell r="AC11">
            <v>1.9095890410958904</v>
          </cell>
          <cell r="AD11" t="str">
            <v>YES</v>
          </cell>
          <cell r="AE11">
            <v>500</v>
          </cell>
          <cell r="AF11" t="str">
            <v>YES</v>
          </cell>
          <cell r="AG11">
            <v>0</v>
          </cell>
          <cell r="AH11">
            <v>0</v>
          </cell>
          <cell r="AL11" t="str">
            <v>PE펀드계정투자</v>
          </cell>
          <cell r="AM11" t="str">
            <v>YES</v>
          </cell>
          <cell r="AN11" t="str">
            <v>NO</v>
          </cell>
          <cell r="AO11" t="str">
            <v>NO</v>
          </cell>
          <cell r="AP11" t="str">
            <v>NO</v>
          </cell>
          <cell r="AQ11" t="str">
            <v>NO</v>
          </cell>
          <cell r="AS11" t="str">
            <v>펀드1호</v>
          </cell>
          <cell r="AT11" t="str">
            <v>PE-(가)</v>
          </cell>
          <cell r="AU11" t="str">
            <v>대표펀드매니저</v>
          </cell>
          <cell r="AX11" t="str">
            <v/>
          </cell>
          <cell r="AZ11" t="str">
            <v>김00</v>
          </cell>
          <cell r="BA11" t="str">
            <v>가인베스트먼트㈜</v>
          </cell>
          <cell r="BB11" t="str">
            <v>0000-0000</v>
          </cell>
        </row>
        <row r="12">
          <cell r="E12" t="str">
            <v>이00</v>
          </cell>
          <cell r="F12">
            <v>700101</v>
          </cell>
          <cell r="G12" t="str">
            <v>가인베스트먼트</v>
          </cell>
          <cell r="H12">
            <v>3</v>
          </cell>
          <cell r="I12" t="str">
            <v>VC본부</v>
          </cell>
          <cell r="J12">
            <v>42370</v>
          </cell>
          <cell r="K12">
            <v>43496</v>
          </cell>
          <cell r="L12">
            <v>1</v>
          </cell>
          <cell r="M12" t="str">
            <v>B기업</v>
          </cell>
          <cell r="N12" t="str">
            <v>국내설립법인</v>
          </cell>
          <cell r="O12" t="str">
            <v>통신/IT서비스</v>
          </cell>
          <cell r="P12" t="str">
            <v>중소(벤처)</v>
          </cell>
          <cell r="R12">
            <v>42736</v>
          </cell>
          <cell r="S12" t="str">
            <v>보통주</v>
          </cell>
          <cell r="T12">
            <v>510</v>
          </cell>
          <cell r="U12">
            <v>0.2</v>
          </cell>
          <cell r="V12" t="str">
            <v>부분회수</v>
          </cell>
          <cell r="W12">
            <v>0.1</v>
          </cell>
          <cell r="X12">
            <v>0.39200000000000002</v>
          </cell>
          <cell r="Y12">
            <v>43465</v>
          </cell>
          <cell r="Z12">
            <v>200</v>
          </cell>
          <cell r="AA12">
            <v>100</v>
          </cell>
          <cell r="AB12" t="str">
            <v>코스닥</v>
          </cell>
          <cell r="AC12">
            <v>1.9972602739726026</v>
          </cell>
          <cell r="AD12" t="str">
            <v>NO</v>
          </cell>
          <cell r="AF12" t="str">
            <v>YES</v>
          </cell>
          <cell r="AG12">
            <v>410</v>
          </cell>
          <cell r="AH12">
            <v>550</v>
          </cell>
          <cell r="AI12" t="str">
            <v>88,000주*@6,250=550백만원(19.1.31 종가기준)</v>
          </cell>
          <cell r="AL12" t="str">
            <v>VC고유계정투자</v>
          </cell>
          <cell r="AM12" t="str">
            <v>YES</v>
          </cell>
          <cell r="AN12" t="str">
            <v>YES</v>
          </cell>
          <cell r="AO12" t="str">
            <v>YES</v>
          </cell>
          <cell r="AP12" t="str">
            <v>NO</v>
          </cell>
          <cell r="AQ12" t="str">
            <v>YES</v>
          </cell>
          <cell r="AT12" t="str">
            <v>VC-(가)</v>
          </cell>
          <cell r="AU12" t="str">
            <v>핵심운용인력</v>
          </cell>
          <cell r="AX12" t="str">
            <v/>
          </cell>
          <cell r="AZ12" t="str">
            <v>김00</v>
          </cell>
          <cell r="BA12" t="str">
            <v>가인베스트먼트㈜</v>
          </cell>
          <cell r="BB12" t="str">
            <v>0000-0000</v>
          </cell>
        </row>
        <row r="13">
          <cell r="E13" t="str">
            <v>김00</v>
          </cell>
          <cell r="F13">
            <v>710101</v>
          </cell>
          <cell r="G13" t="str">
            <v>가인베스트먼트</v>
          </cell>
          <cell r="H13">
            <v>6.087671232876712</v>
          </cell>
          <cell r="I13" t="str">
            <v>PE투자팀</v>
          </cell>
          <cell r="J13">
            <v>42370</v>
          </cell>
          <cell r="K13">
            <v>43496</v>
          </cell>
          <cell r="L13">
            <v>6.087671232876712</v>
          </cell>
          <cell r="M13" t="str">
            <v>C기업</v>
          </cell>
          <cell r="N13" t="str">
            <v>국내설립법인</v>
          </cell>
          <cell r="O13" t="str">
            <v>통신/IT서비스</v>
          </cell>
          <cell r="P13" t="str">
            <v>중견</v>
          </cell>
          <cell r="R13">
            <v>42370</v>
          </cell>
          <cell r="S13" t="str">
            <v>보통주</v>
          </cell>
          <cell r="T13">
            <v>50000</v>
          </cell>
          <cell r="U13">
            <v>1</v>
          </cell>
          <cell r="V13" t="str">
            <v>회수료</v>
          </cell>
          <cell r="W13">
            <v>-1</v>
          </cell>
          <cell r="X13">
            <v>0</v>
          </cell>
          <cell r="Y13">
            <v>43101</v>
          </cell>
          <cell r="AB13" t="str">
            <v>기타</v>
          </cell>
          <cell r="AC13">
            <v>2.0027397260273974</v>
          </cell>
          <cell r="AD13" t="str">
            <v>YES</v>
          </cell>
          <cell r="AE13">
            <v>50000</v>
          </cell>
          <cell r="AF13" t="str">
            <v>NO</v>
          </cell>
          <cell r="AH13">
            <v>0</v>
          </cell>
          <cell r="AL13" t="str">
            <v>PE펀드계정투자</v>
          </cell>
          <cell r="AM13" t="str">
            <v>NO</v>
          </cell>
          <cell r="AN13" t="str">
            <v>NO</v>
          </cell>
          <cell r="AO13" t="str">
            <v>NO</v>
          </cell>
          <cell r="AP13" t="str">
            <v>YES</v>
          </cell>
          <cell r="AQ13" t="str">
            <v>YES</v>
          </cell>
          <cell r="AS13" t="str">
            <v>펀드1호</v>
          </cell>
          <cell r="AT13" t="str">
            <v>PE-(나)</v>
          </cell>
          <cell r="AU13" t="str">
            <v>핵심운용인력</v>
          </cell>
          <cell r="AX13" t="str">
            <v/>
          </cell>
          <cell r="AZ13" t="str">
            <v>김00</v>
          </cell>
          <cell r="BA13" t="str">
            <v>가인베스트먼트㈜</v>
          </cell>
          <cell r="BB13" t="str">
            <v>0000-0000</v>
          </cell>
        </row>
        <row r="14">
          <cell r="E14" t="str">
            <v>이00</v>
          </cell>
          <cell r="F14">
            <v>700101</v>
          </cell>
          <cell r="G14" t="str">
            <v>한국은행</v>
          </cell>
          <cell r="H14">
            <v>0.49589041095890413</v>
          </cell>
          <cell r="I14" t="str">
            <v>투자1본부</v>
          </cell>
          <cell r="J14">
            <v>40087</v>
          </cell>
          <cell r="K14">
            <v>40268</v>
          </cell>
          <cell r="L14">
            <v>0.49589041095890413</v>
          </cell>
          <cell r="M14" t="str">
            <v>C기업</v>
          </cell>
          <cell r="N14" t="str">
            <v>국내설립법인</v>
          </cell>
          <cell r="O14" t="str">
            <v>통신/IT서비스</v>
          </cell>
          <cell r="R14">
            <v>40087</v>
          </cell>
          <cell r="S14" t="str">
            <v>보통주</v>
          </cell>
          <cell r="T14">
            <v>390</v>
          </cell>
          <cell r="U14">
            <v>0.03</v>
          </cell>
          <cell r="V14" t="str">
            <v>부분회수</v>
          </cell>
          <cell r="W14">
            <v>0.08</v>
          </cell>
          <cell r="X14">
            <v>0.51282051282051277</v>
          </cell>
          <cell r="Y14">
            <v>40179</v>
          </cell>
          <cell r="Z14">
            <v>200</v>
          </cell>
          <cell r="AA14">
            <v>150</v>
          </cell>
          <cell r="AB14" t="str">
            <v>장외매각</v>
          </cell>
          <cell r="AC14">
            <v>0.25205479452054796</v>
          </cell>
          <cell r="AD14" t="str">
            <v>NO</v>
          </cell>
          <cell r="AF14" t="str">
            <v>YES</v>
          </cell>
          <cell r="AG14">
            <v>240</v>
          </cell>
          <cell r="AH14">
            <v>300</v>
          </cell>
          <cell r="AI14" t="str">
            <v>190,470주*@6,250=1,190백만원(10.02.23종가기준)</v>
          </cell>
          <cell r="AL14" t="str">
            <v>PE펀드계정투자</v>
          </cell>
          <cell r="AM14" t="str">
            <v>NO</v>
          </cell>
          <cell r="AN14" t="str">
            <v>NO</v>
          </cell>
          <cell r="AO14" t="str">
            <v>NO</v>
          </cell>
          <cell r="AP14" t="str">
            <v>YES</v>
          </cell>
          <cell r="AQ14" t="str">
            <v>YES</v>
          </cell>
          <cell r="AS14" t="str">
            <v>펀드1호</v>
          </cell>
          <cell r="AT14" t="str">
            <v>PE-(다)</v>
          </cell>
          <cell r="AU14" t="str">
            <v>핵심운용인력</v>
          </cell>
          <cell r="AX14" t="str">
            <v/>
          </cell>
          <cell r="AZ14" t="str">
            <v>김00</v>
          </cell>
          <cell r="BA14" t="str">
            <v>가인베스트먼트㈜</v>
          </cell>
          <cell r="BB14" t="str">
            <v>0000-0000</v>
          </cell>
        </row>
        <row r="15">
          <cell r="E15" t="str">
            <v>박00</v>
          </cell>
          <cell r="F15">
            <v>720101</v>
          </cell>
          <cell r="G15" t="str">
            <v>한국은행</v>
          </cell>
          <cell r="H15">
            <v>5</v>
          </cell>
          <cell r="L15" t="str">
            <v/>
          </cell>
          <cell r="M15" t="str">
            <v>D기업</v>
          </cell>
          <cell r="N15" t="str">
            <v>해외출자법인</v>
          </cell>
          <cell r="O15" t="str">
            <v>전자/반도체</v>
          </cell>
          <cell r="R15">
            <v>40543</v>
          </cell>
          <cell r="S15" t="str">
            <v>우선주(RCPS포함)</v>
          </cell>
          <cell r="T15">
            <v>100</v>
          </cell>
          <cell r="U15">
            <v>0.02</v>
          </cell>
          <cell r="V15" t="str">
            <v>미회수</v>
          </cell>
          <cell r="X15">
            <v>1.2</v>
          </cell>
          <cell r="Z15">
            <v>120</v>
          </cell>
          <cell r="AA15">
            <v>100</v>
          </cell>
          <cell r="AB15" t="str">
            <v>장외매각</v>
          </cell>
          <cell r="AD15" t="str">
            <v>NO</v>
          </cell>
          <cell r="AF15" t="str">
            <v>YES</v>
          </cell>
          <cell r="AG15">
            <v>0</v>
          </cell>
          <cell r="AH15">
            <v>0</v>
          </cell>
          <cell r="AL15" t="str">
            <v>PE펀드계정투자</v>
          </cell>
          <cell r="AM15" t="str">
            <v>NO</v>
          </cell>
          <cell r="AN15" t="str">
            <v>NO</v>
          </cell>
          <cell r="AO15" t="str">
            <v>NO</v>
          </cell>
          <cell r="AP15" t="str">
            <v>NO</v>
          </cell>
          <cell r="AQ15" t="str">
            <v>YES</v>
          </cell>
          <cell r="AS15" t="str">
            <v>A펀드</v>
          </cell>
          <cell r="AT15" t="str">
            <v>PE-(라)</v>
          </cell>
          <cell r="AU15" t="str">
            <v>일반운용인력</v>
          </cell>
          <cell r="AX15" t="str">
            <v/>
          </cell>
          <cell r="AZ15" t="str">
            <v>김00</v>
          </cell>
          <cell r="BA15" t="str">
            <v>가인베스트먼트㈜</v>
          </cell>
          <cell r="BB15" t="str">
            <v>0000-0000</v>
          </cell>
        </row>
        <row r="16">
          <cell r="E16" t="str">
            <v>박00</v>
          </cell>
          <cell r="F16">
            <v>720101</v>
          </cell>
          <cell r="G16" t="str">
            <v>나인베스트먼트</v>
          </cell>
          <cell r="H16">
            <v>2.0849315068493151</v>
          </cell>
          <cell r="L16" t="str">
            <v/>
          </cell>
          <cell r="M16" t="str">
            <v>E기업</v>
          </cell>
          <cell r="N16" t="str">
            <v>외국법인</v>
          </cell>
          <cell r="O16" t="str">
            <v>통신/IT서비스</v>
          </cell>
          <cell r="S16" t="str">
            <v>CB</v>
          </cell>
          <cell r="T16">
            <v>150</v>
          </cell>
          <cell r="U16">
            <v>0.01</v>
          </cell>
          <cell r="V16" t="str">
            <v>미회수</v>
          </cell>
          <cell r="X16">
            <v>1.1333333333333333</v>
          </cell>
          <cell r="Z16">
            <v>170</v>
          </cell>
          <cell r="AA16">
            <v>150</v>
          </cell>
          <cell r="AB16" t="str">
            <v>장외매각(M&amp;A)</v>
          </cell>
          <cell r="AD16" t="str">
            <v>NO</v>
          </cell>
          <cell r="AF16" t="str">
            <v>NO</v>
          </cell>
          <cell r="AG16">
            <v>0</v>
          </cell>
          <cell r="AH16">
            <v>0</v>
          </cell>
          <cell r="AL16" t="str">
            <v>기타 투자</v>
          </cell>
          <cell r="AM16" t="str">
            <v>YES</v>
          </cell>
          <cell r="AN16" t="str">
            <v>YES</v>
          </cell>
          <cell r="AO16" t="str">
            <v>YES</v>
          </cell>
          <cell r="AP16" t="str">
            <v>NO</v>
          </cell>
          <cell r="AQ16" t="str">
            <v>YES</v>
          </cell>
          <cell r="AU16" t="str">
            <v>일반운용인력</v>
          </cell>
          <cell r="AX16" t="str">
            <v/>
          </cell>
          <cell r="AZ16" t="str">
            <v>김00</v>
          </cell>
          <cell r="BA16" t="str">
            <v>가인베스트먼트㈜</v>
          </cell>
          <cell r="BB16" t="str">
            <v>0000-0000</v>
          </cell>
        </row>
        <row r="17">
          <cell r="E17" t="str">
            <v>최00</v>
          </cell>
          <cell r="F17">
            <v>730101</v>
          </cell>
          <cell r="G17" t="str">
            <v>나인베스트먼트</v>
          </cell>
          <cell r="H17">
            <v>2.0849315068493151</v>
          </cell>
          <cell r="L17" t="str">
            <v/>
          </cell>
          <cell r="M17" t="str">
            <v>C기업</v>
          </cell>
          <cell r="N17" t="str">
            <v>국내설립법인</v>
          </cell>
          <cell r="O17" t="str">
            <v>통신/IT서비스</v>
          </cell>
          <cell r="S17" t="str">
            <v>보통주</v>
          </cell>
          <cell r="T17">
            <v>390</v>
          </cell>
          <cell r="U17">
            <v>0</v>
          </cell>
          <cell r="V17" t="str">
            <v>회수료</v>
          </cell>
          <cell r="X17">
            <v>0.51282051282051277</v>
          </cell>
          <cell r="Z17">
            <v>200</v>
          </cell>
          <cell r="AA17">
            <v>150</v>
          </cell>
          <cell r="AB17" t="str">
            <v>코스닥</v>
          </cell>
          <cell r="AD17" t="str">
            <v>YES</v>
          </cell>
          <cell r="AE17">
            <v>240</v>
          </cell>
          <cell r="AF17" t="str">
            <v>NO</v>
          </cell>
          <cell r="AG17">
            <v>0</v>
          </cell>
          <cell r="AH17">
            <v>0</v>
          </cell>
          <cell r="AX17" t="str">
            <v/>
          </cell>
        </row>
      </sheetData>
      <sheetData sheetId="13" refreshError="1"/>
      <sheetData sheetId="14">
        <row r="11">
          <cell r="E11" t="str">
            <v>이00</v>
          </cell>
          <cell r="F11">
            <v>700101</v>
          </cell>
          <cell r="G11" t="str">
            <v>금융투자기관</v>
          </cell>
          <cell r="H11" t="str">
            <v>가인베스트먼트</v>
          </cell>
          <cell r="J11">
            <v>41640</v>
          </cell>
          <cell r="K11">
            <v>42735</v>
          </cell>
          <cell r="L11">
            <v>3</v>
          </cell>
          <cell r="M11" t="str">
            <v>PE본부</v>
          </cell>
          <cell r="N11" t="str">
            <v>차장</v>
          </cell>
          <cell r="P11">
            <v>41640</v>
          </cell>
          <cell r="Q11">
            <v>42369</v>
          </cell>
          <cell r="R11">
            <v>1.9972602739726026</v>
          </cell>
          <cell r="S11" t="str">
            <v>YES</v>
          </cell>
          <cell r="T11" t="str">
            <v>PE펀드운용</v>
          </cell>
          <cell r="U11" t="str">
            <v>NO</v>
          </cell>
          <cell r="W11">
            <v>41640</v>
          </cell>
          <cell r="X11">
            <v>42004</v>
          </cell>
          <cell r="Y11">
            <v>0.99726027397260275</v>
          </cell>
        </row>
        <row r="12">
          <cell r="E12" t="str">
            <v>이00</v>
          </cell>
          <cell r="F12">
            <v>700101</v>
          </cell>
          <cell r="G12" t="str">
            <v>금융투자기관</v>
          </cell>
          <cell r="H12" t="str">
            <v>가인베스트먼트</v>
          </cell>
          <cell r="J12">
            <v>41640</v>
          </cell>
          <cell r="K12">
            <v>42735</v>
          </cell>
          <cell r="L12">
            <v>3</v>
          </cell>
          <cell r="M12" t="str">
            <v>PE본부</v>
          </cell>
          <cell r="N12" t="str">
            <v>팀장</v>
          </cell>
          <cell r="P12">
            <v>41640</v>
          </cell>
          <cell r="Q12">
            <v>42369</v>
          </cell>
          <cell r="R12">
            <v>1.9972602739726026</v>
          </cell>
          <cell r="S12" t="str">
            <v>YES</v>
          </cell>
          <cell r="T12" t="str">
            <v>VC펀드운용</v>
          </cell>
          <cell r="U12" t="str">
            <v>NO</v>
          </cell>
          <cell r="W12">
            <v>42005</v>
          </cell>
          <cell r="X12">
            <v>42369</v>
          </cell>
          <cell r="Y12">
            <v>0.99726027397260275</v>
          </cell>
        </row>
        <row r="13">
          <cell r="E13" t="str">
            <v>이00</v>
          </cell>
          <cell r="F13">
            <v>700101</v>
          </cell>
          <cell r="G13" t="str">
            <v>금융투자기관</v>
          </cell>
          <cell r="H13" t="str">
            <v>가인베스트먼트</v>
          </cell>
          <cell r="J13">
            <v>41640</v>
          </cell>
          <cell r="K13">
            <v>42735</v>
          </cell>
          <cell r="L13">
            <v>3</v>
          </cell>
          <cell r="M13" t="str">
            <v>VC본부</v>
          </cell>
          <cell r="N13" t="str">
            <v>본부장</v>
          </cell>
          <cell r="P13">
            <v>42370</v>
          </cell>
          <cell r="Q13">
            <v>42735</v>
          </cell>
          <cell r="R13">
            <v>1</v>
          </cell>
          <cell r="S13" t="str">
            <v>YES</v>
          </cell>
          <cell r="T13" t="str">
            <v>기타투자업무</v>
          </cell>
          <cell r="U13" t="str">
            <v>YES</v>
          </cell>
          <cell r="W13">
            <v>42370</v>
          </cell>
          <cell r="X13">
            <v>42735</v>
          </cell>
          <cell r="Y13">
            <v>1</v>
          </cell>
        </row>
        <row r="14">
          <cell r="E14" t="str">
            <v>이00</v>
          </cell>
          <cell r="F14">
            <v>700101</v>
          </cell>
          <cell r="G14" t="str">
            <v>기타기관</v>
          </cell>
          <cell r="H14" t="str">
            <v>한국은행</v>
          </cell>
          <cell r="J14">
            <v>40087</v>
          </cell>
          <cell r="K14">
            <v>40268</v>
          </cell>
          <cell r="L14">
            <v>0.49589041095890413</v>
          </cell>
          <cell r="M14" t="str">
            <v>투자1본부</v>
          </cell>
          <cell r="N14" t="str">
            <v>팀장</v>
          </cell>
          <cell r="P14">
            <v>40087</v>
          </cell>
          <cell r="Q14">
            <v>40268</v>
          </cell>
          <cell r="R14">
            <v>0.49589041095890413</v>
          </cell>
          <cell r="S14" t="str">
            <v>NO</v>
          </cell>
          <cell r="T14" t="str">
            <v>PE펀드운용</v>
          </cell>
          <cell r="U14" t="str">
            <v>NO</v>
          </cell>
          <cell r="W14">
            <v>40087</v>
          </cell>
          <cell r="X14">
            <v>40268</v>
          </cell>
          <cell r="Y14">
            <v>0.49589041095890413</v>
          </cell>
        </row>
        <row r="15">
          <cell r="E15" t="str">
            <v>이00</v>
          </cell>
          <cell r="F15">
            <v>700101</v>
          </cell>
          <cell r="G15" t="str">
            <v>금융투자기관</v>
          </cell>
          <cell r="H15" t="str">
            <v>나인베스트먼트</v>
          </cell>
          <cell r="J15">
            <v>40269</v>
          </cell>
          <cell r="K15">
            <v>42769</v>
          </cell>
          <cell r="L15">
            <v>6.8493150684931505</v>
          </cell>
          <cell r="M15" t="str">
            <v>PE투자팀</v>
          </cell>
          <cell r="N15" t="str">
            <v>차장</v>
          </cell>
          <cell r="P15">
            <v>40269</v>
          </cell>
          <cell r="Q15">
            <v>42004</v>
          </cell>
          <cell r="R15">
            <v>4.7534246575342465</v>
          </cell>
          <cell r="S15" t="str">
            <v>YES</v>
          </cell>
          <cell r="T15" t="str">
            <v>PE펀드운용</v>
          </cell>
          <cell r="U15" t="str">
            <v>NO</v>
          </cell>
          <cell r="W15">
            <v>40269</v>
          </cell>
          <cell r="X15">
            <v>42004</v>
          </cell>
          <cell r="Y15">
            <v>4.7534246575342465</v>
          </cell>
        </row>
        <row r="16">
          <cell r="E16" t="str">
            <v>이00</v>
          </cell>
          <cell r="F16">
            <v>700101</v>
          </cell>
          <cell r="G16" t="str">
            <v>금융투자기관</v>
          </cell>
          <cell r="H16" t="str">
            <v>나인베스트먼트</v>
          </cell>
          <cell r="J16">
            <v>40269</v>
          </cell>
          <cell r="K16">
            <v>42769</v>
          </cell>
          <cell r="L16">
            <v>6.8493150684931505</v>
          </cell>
          <cell r="M16" t="str">
            <v>PE투자팀</v>
          </cell>
          <cell r="N16" t="str">
            <v>팀장</v>
          </cell>
          <cell r="P16">
            <v>42005</v>
          </cell>
          <cell r="Q16">
            <v>42769</v>
          </cell>
          <cell r="R16">
            <v>2.0931506849315067</v>
          </cell>
          <cell r="S16" t="str">
            <v>YES</v>
          </cell>
          <cell r="T16" t="str">
            <v>PE펀드운용</v>
          </cell>
          <cell r="U16" t="str">
            <v>NO</v>
          </cell>
          <cell r="W16">
            <v>42005</v>
          </cell>
          <cell r="X16">
            <v>42769</v>
          </cell>
          <cell r="Y16">
            <v>2.0931506849315067</v>
          </cell>
        </row>
        <row r="17">
          <cell r="E17" t="str">
            <v>김00</v>
          </cell>
          <cell r="F17">
            <v>710101</v>
          </cell>
          <cell r="G17" t="str">
            <v>금융투자기관</v>
          </cell>
          <cell r="H17" t="str">
            <v>가인베스트먼트</v>
          </cell>
          <cell r="J17">
            <v>40544</v>
          </cell>
          <cell r="K17">
            <v>42766</v>
          </cell>
          <cell r="L17">
            <v>6.087671232876712</v>
          </cell>
          <cell r="M17" t="str">
            <v>PE투자팀</v>
          </cell>
          <cell r="N17" t="str">
            <v>팀장</v>
          </cell>
          <cell r="P17">
            <v>40544</v>
          </cell>
          <cell r="Q17">
            <v>42766</v>
          </cell>
          <cell r="R17">
            <v>6.087671232876712</v>
          </cell>
          <cell r="S17" t="str">
            <v>YES</v>
          </cell>
          <cell r="T17" t="str">
            <v>PE펀드운용</v>
          </cell>
          <cell r="U17" t="str">
            <v>NO</v>
          </cell>
          <cell r="Y17" t="str">
            <v/>
          </cell>
        </row>
        <row r="18">
          <cell r="E18" t="str">
            <v>박00</v>
          </cell>
          <cell r="F18">
            <v>720101</v>
          </cell>
          <cell r="G18" t="str">
            <v>기타기관</v>
          </cell>
          <cell r="H18" t="str">
            <v>한국은행</v>
          </cell>
          <cell r="J18">
            <v>40179</v>
          </cell>
          <cell r="K18">
            <v>42004</v>
          </cell>
          <cell r="L18">
            <v>5</v>
          </cell>
          <cell r="R18" t="str">
            <v/>
          </cell>
          <cell r="Y18" t="str">
            <v/>
          </cell>
        </row>
        <row r="19">
          <cell r="E19" t="str">
            <v>박00</v>
          </cell>
          <cell r="F19">
            <v>720101</v>
          </cell>
          <cell r="G19" t="str">
            <v>금융투자기관</v>
          </cell>
          <cell r="H19" t="str">
            <v>나인베스트먼트</v>
          </cell>
          <cell r="J19">
            <v>42005</v>
          </cell>
          <cell r="K19">
            <v>42766</v>
          </cell>
          <cell r="L19">
            <v>2.0849315068493151</v>
          </cell>
          <cell r="R19" t="str">
            <v/>
          </cell>
          <cell r="Y19" t="str">
            <v/>
          </cell>
        </row>
        <row r="20">
          <cell r="E20" t="str">
            <v>박00</v>
          </cell>
          <cell r="F20">
            <v>720101</v>
          </cell>
          <cell r="G20" t="str">
            <v>금융투자기관</v>
          </cell>
          <cell r="H20" t="str">
            <v>나인베스트먼트</v>
          </cell>
          <cell r="J20">
            <v>42005</v>
          </cell>
          <cell r="K20">
            <v>42766</v>
          </cell>
          <cell r="L20">
            <v>2.0849315068493151</v>
          </cell>
          <cell r="R20" t="str">
            <v/>
          </cell>
          <cell r="Y20" t="str">
            <v/>
          </cell>
        </row>
        <row r="21">
          <cell r="E21" t="str">
            <v>최00</v>
          </cell>
          <cell r="F21">
            <v>730101</v>
          </cell>
          <cell r="G21" t="str">
            <v>금융투자기관</v>
          </cell>
          <cell r="H21" t="str">
            <v>나인베스트먼트</v>
          </cell>
          <cell r="J21">
            <v>42005</v>
          </cell>
          <cell r="K21">
            <v>42766</v>
          </cell>
          <cell r="L21">
            <v>2.0849315068493151</v>
          </cell>
          <cell r="R21" t="str">
            <v/>
          </cell>
          <cell r="Y21" t="str">
            <v/>
          </cell>
        </row>
      </sheetData>
      <sheetData sheetId="15">
        <row r="2">
          <cell r="A2" t="str">
            <v>펀드1호</v>
          </cell>
          <cell r="B2" t="str">
            <v>납입</v>
          </cell>
          <cell r="C2">
            <v>-10000000000</v>
          </cell>
          <cell r="D2">
            <v>36161</v>
          </cell>
        </row>
        <row r="3">
          <cell r="A3" t="str">
            <v>펀드1호</v>
          </cell>
          <cell r="B3" t="str">
            <v>현금분배</v>
          </cell>
          <cell r="C3">
            <v>2700000000</v>
          </cell>
          <cell r="D3">
            <v>36891</v>
          </cell>
        </row>
        <row r="4">
          <cell r="A4" t="str">
            <v>펀드1호</v>
          </cell>
          <cell r="B4" t="str">
            <v>현금분배</v>
          </cell>
          <cell r="C4">
            <v>14000000000</v>
          </cell>
          <cell r="D4">
            <v>36892</v>
          </cell>
        </row>
        <row r="5">
          <cell r="A5" t="str">
            <v>펀드1호</v>
          </cell>
          <cell r="B5" t="str">
            <v>현금분배</v>
          </cell>
          <cell r="C5">
            <v>1000000000</v>
          </cell>
          <cell r="D5">
            <v>36892</v>
          </cell>
        </row>
        <row r="6">
          <cell r="A6" t="str">
            <v>펀드2호</v>
          </cell>
          <cell r="B6" t="str">
            <v>납입</v>
          </cell>
          <cell r="C6">
            <v>-3000000000</v>
          </cell>
          <cell r="D6">
            <v>37226</v>
          </cell>
        </row>
        <row r="7">
          <cell r="A7" t="str">
            <v>펀드2호</v>
          </cell>
          <cell r="B7" t="str">
            <v>현금분배</v>
          </cell>
          <cell r="C7">
            <v>300000000</v>
          </cell>
          <cell r="D7">
            <v>38384</v>
          </cell>
        </row>
        <row r="8">
          <cell r="A8" t="str">
            <v>펀드2호</v>
          </cell>
          <cell r="B8" t="str">
            <v>현금분배</v>
          </cell>
          <cell r="C8">
            <v>350000000</v>
          </cell>
          <cell r="D8">
            <v>38477</v>
          </cell>
        </row>
        <row r="9">
          <cell r="A9" t="str">
            <v>펀드2호</v>
          </cell>
          <cell r="B9" t="str">
            <v>현금분배</v>
          </cell>
          <cell r="C9">
            <v>400000000</v>
          </cell>
          <cell r="D9">
            <v>38718</v>
          </cell>
        </row>
        <row r="10">
          <cell r="A10" t="str">
            <v>펀드2호</v>
          </cell>
          <cell r="B10" t="str">
            <v>현금분배</v>
          </cell>
          <cell r="C10">
            <v>150000000</v>
          </cell>
          <cell r="D10">
            <v>38869</v>
          </cell>
        </row>
        <row r="11">
          <cell r="A11" t="str">
            <v>펀드2호</v>
          </cell>
          <cell r="B11" t="str">
            <v>현금분배</v>
          </cell>
          <cell r="C11">
            <v>130000000</v>
          </cell>
          <cell r="D11">
            <v>39083</v>
          </cell>
        </row>
        <row r="12">
          <cell r="A12" t="str">
            <v>펀드2호</v>
          </cell>
          <cell r="B12" t="str">
            <v>현금분배</v>
          </cell>
          <cell r="C12">
            <v>60000000</v>
          </cell>
          <cell r="D12">
            <v>39234</v>
          </cell>
        </row>
        <row r="13">
          <cell r="A13" t="str">
            <v>펀드2호</v>
          </cell>
          <cell r="B13" t="str">
            <v>현금분배</v>
          </cell>
          <cell r="C13">
            <v>1800000000</v>
          </cell>
          <cell r="D13">
            <v>39448</v>
          </cell>
        </row>
        <row r="14">
          <cell r="A14" t="str">
            <v>펀드2호</v>
          </cell>
          <cell r="B14" t="str">
            <v>현금분배</v>
          </cell>
          <cell r="C14">
            <v>400000000</v>
          </cell>
          <cell r="D14">
            <v>39600</v>
          </cell>
        </row>
        <row r="15">
          <cell r="A15" t="str">
            <v>펀드3호</v>
          </cell>
          <cell r="B15" t="str">
            <v>납입</v>
          </cell>
          <cell r="C15">
            <v>-10000000000</v>
          </cell>
          <cell r="D15">
            <v>38353</v>
          </cell>
        </row>
        <row r="16">
          <cell r="A16" t="str">
            <v>펀드3호</v>
          </cell>
          <cell r="B16" t="str">
            <v>현금분배</v>
          </cell>
          <cell r="C16">
            <v>7700000000</v>
          </cell>
          <cell r="D16">
            <v>39448</v>
          </cell>
        </row>
        <row r="17">
          <cell r="A17" t="str">
            <v>펀드3호</v>
          </cell>
          <cell r="B17" t="str">
            <v>현금분배</v>
          </cell>
          <cell r="C17">
            <v>1900000000</v>
          </cell>
          <cell r="D17">
            <v>39600</v>
          </cell>
        </row>
        <row r="18">
          <cell r="A18" t="str">
            <v>펀드3호</v>
          </cell>
          <cell r="B18" t="str">
            <v>현금분배</v>
          </cell>
          <cell r="C18">
            <v>6000000000</v>
          </cell>
          <cell r="D18">
            <v>39814</v>
          </cell>
        </row>
        <row r="19">
          <cell r="A19" t="str">
            <v>펀드4호</v>
          </cell>
          <cell r="B19" t="str">
            <v>납입</v>
          </cell>
          <cell r="C19">
            <v>-5000000000</v>
          </cell>
          <cell r="D19">
            <v>41455</v>
          </cell>
        </row>
        <row r="20">
          <cell r="A20" t="str">
            <v>펀드4호</v>
          </cell>
          <cell r="B20" t="str">
            <v>현금분배</v>
          </cell>
          <cell r="C20">
            <v>6000000000</v>
          </cell>
          <cell r="D20">
            <v>41640</v>
          </cell>
        </row>
      </sheetData>
      <sheetData sheetId="16">
        <row r="2">
          <cell r="A2" t="str">
            <v>펀드1호</v>
          </cell>
          <cell r="B2" t="str">
            <v>설립</v>
          </cell>
          <cell r="C2" t="str">
            <v>홍길동</v>
          </cell>
          <cell r="D2">
            <v>38353</v>
          </cell>
          <cell r="E2" t="str">
            <v>설립시(대표펀드매니저)</v>
          </cell>
        </row>
        <row r="3">
          <cell r="A3" t="str">
            <v>펀드1호</v>
          </cell>
          <cell r="B3" t="str">
            <v>설립</v>
          </cell>
          <cell r="C3" t="str">
            <v>김영희</v>
          </cell>
          <cell r="D3">
            <v>38353</v>
          </cell>
          <cell r="E3" t="str">
            <v>설립시(핵심운용인력)</v>
          </cell>
        </row>
        <row r="4">
          <cell r="A4" t="str">
            <v>펀드1호</v>
          </cell>
          <cell r="B4" t="str">
            <v>설립</v>
          </cell>
          <cell r="C4" t="str">
            <v>김영철</v>
          </cell>
          <cell r="D4">
            <v>38353</v>
          </cell>
          <cell r="E4" t="str">
            <v>설립시(핵심운용인력)</v>
          </cell>
        </row>
        <row r="5">
          <cell r="A5" t="str">
            <v>펀드1호</v>
          </cell>
          <cell r="B5" t="str">
            <v>유출</v>
          </cell>
          <cell r="C5" t="str">
            <v>홍길동</v>
          </cell>
          <cell r="D5">
            <v>38718</v>
          </cell>
          <cell r="E5" t="str">
            <v>퇴사</v>
          </cell>
        </row>
        <row r="6">
          <cell r="A6" t="str">
            <v>펀드1호</v>
          </cell>
          <cell r="B6" t="str">
            <v>유입</v>
          </cell>
          <cell r="C6" t="str">
            <v>홍영희</v>
          </cell>
          <cell r="D6">
            <v>38718</v>
          </cell>
          <cell r="E6" t="str">
            <v>변경선임</v>
          </cell>
        </row>
        <row r="7">
          <cell r="A7" t="str">
            <v>펀드1호</v>
          </cell>
          <cell r="B7" t="str">
            <v>유출</v>
          </cell>
          <cell r="C7" t="str">
            <v>김영희</v>
          </cell>
          <cell r="D7">
            <v>39083</v>
          </cell>
          <cell r="E7" t="str">
            <v>퇴사</v>
          </cell>
        </row>
        <row r="8">
          <cell r="A8" t="str">
            <v>펀드1호</v>
          </cell>
          <cell r="B8" t="str">
            <v>유입</v>
          </cell>
          <cell r="C8" t="str">
            <v>김철수</v>
          </cell>
          <cell r="D8">
            <v>39083</v>
          </cell>
          <cell r="E8" t="str">
            <v>변경선임</v>
          </cell>
        </row>
        <row r="9">
          <cell r="A9" t="str">
            <v>펀드1호</v>
          </cell>
          <cell r="B9" t="str">
            <v>유출</v>
          </cell>
          <cell r="C9" t="str">
            <v>김영철</v>
          </cell>
          <cell r="D9">
            <v>39448</v>
          </cell>
          <cell r="E9" t="str">
            <v>퇴사</v>
          </cell>
        </row>
        <row r="10">
          <cell r="A10" t="str">
            <v>펀드1호</v>
          </cell>
          <cell r="B10" t="str">
            <v>유입</v>
          </cell>
          <cell r="C10" t="str">
            <v>홍영철</v>
          </cell>
          <cell r="D10">
            <v>39448</v>
          </cell>
          <cell r="E10" t="str">
            <v>변경선임</v>
          </cell>
        </row>
        <row r="11">
          <cell r="A11" t="str">
            <v>펀드1호</v>
          </cell>
          <cell r="B11" t="str">
            <v>유입</v>
          </cell>
          <cell r="C11" t="str">
            <v>이수지</v>
          </cell>
          <cell r="D11">
            <v>39814</v>
          </cell>
          <cell r="E11" t="str">
            <v>추가선임</v>
          </cell>
        </row>
        <row r="12">
          <cell r="A12" t="str">
            <v>펀드1호</v>
          </cell>
          <cell r="B12" t="str">
            <v>기타</v>
          </cell>
          <cell r="C12" t="str">
            <v>홍영희</v>
          </cell>
          <cell r="D12">
            <v>39814</v>
          </cell>
          <cell r="E12" t="str">
            <v>펀드내 변경(일반인력-&gt;대표펀드매니저)</v>
          </cell>
        </row>
        <row r="13">
          <cell r="A13" t="str">
            <v>펀드1호</v>
          </cell>
          <cell r="B13" t="str">
            <v>청산시 또는 제안서기준일</v>
          </cell>
          <cell r="C13" t="str">
            <v>홍영희</v>
          </cell>
          <cell r="D13">
            <v>40543</v>
          </cell>
          <cell r="E13" t="str">
            <v>청산일 현재</v>
          </cell>
        </row>
        <row r="14">
          <cell r="A14" t="str">
            <v>펀드1호</v>
          </cell>
          <cell r="B14" t="str">
            <v>청산시 또는 제안서기준일</v>
          </cell>
          <cell r="C14" t="str">
            <v>김철수</v>
          </cell>
          <cell r="D14">
            <v>40543</v>
          </cell>
          <cell r="E14" t="str">
            <v>청산일 현재</v>
          </cell>
        </row>
        <row r="15">
          <cell r="A15" t="str">
            <v>펀드1호</v>
          </cell>
          <cell r="B15" t="str">
            <v>청산시 또는 제안서기준일</v>
          </cell>
          <cell r="C15" t="str">
            <v>홍영철</v>
          </cell>
          <cell r="D15">
            <v>40543</v>
          </cell>
          <cell r="E15" t="str">
            <v>청산일 현재</v>
          </cell>
        </row>
        <row r="16">
          <cell r="A16" t="str">
            <v>펀드1호</v>
          </cell>
          <cell r="B16" t="str">
            <v>청산시 또는 제안서기준일</v>
          </cell>
          <cell r="C16" t="str">
            <v>이수지</v>
          </cell>
          <cell r="D16">
            <v>40543</v>
          </cell>
          <cell r="E16" t="str">
            <v>청산일 현재</v>
          </cell>
        </row>
        <row r="17">
          <cell r="A17" t="str">
            <v>펀드2호</v>
          </cell>
          <cell r="B17" t="str">
            <v>설립</v>
          </cell>
          <cell r="C17" t="str">
            <v>홍길동</v>
          </cell>
          <cell r="D17">
            <v>38353</v>
          </cell>
          <cell r="E17" t="str">
            <v>설립시(대표펀드매니저)</v>
          </cell>
        </row>
        <row r="18">
          <cell r="A18" t="str">
            <v>펀드2호</v>
          </cell>
          <cell r="B18" t="str">
            <v>설립</v>
          </cell>
          <cell r="C18" t="str">
            <v>김영희</v>
          </cell>
          <cell r="D18">
            <v>38353</v>
          </cell>
          <cell r="E18" t="str">
            <v>설립시(핵심운용인력)</v>
          </cell>
        </row>
        <row r="19">
          <cell r="A19" t="str">
            <v>펀드2호</v>
          </cell>
          <cell r="B19" t="str">
            <v>설립</v>
          </cell>
          <cell r="C19" t="str">
            <v>김영철</v>
          </cell>
          <cell r="D19">
            <v>38353</v>
          </cell>
          <cell r="E19" t="str">
            <v>설립시(핵심운용인력)</v>
          </cell>
        </row>
        <row r="20">
          <cell r="A20" t="str">
            <v>펀드2호</v>
          </cell>
          <cell r="B20" t="str">
            <v>청산시 또는 제안서기준일</v>
          </cell>
          <cell r="C20" t="str">
            <v>홍길동</v>
          </cell>
          <cell r="D20">
            <v>40543</v>
          </cell>
        </row>
        <row r="21">
          <cell r="A21" t="str">
            <v>펀드2호</v>
          </cell>
          <cell r="B21" t="str">
            <v>청산시 또는 제안서기준일</v>
          </cell>
          <cell r="C21" t="str">
            <v>김영희</v>
          </cell>
          <cell r="D21">
            <v>40543</v>
          </cell>
        </row>
        <row r="22">
          <cell r="A22" t="str">
            <v>펀드2호</v>
          </cell>
          <cell r="B22" t="str">
            <v>청산시 또는 제안서기준일</v>
          </cell>
          <cell r="C22" t="str">
            <v>김영철</v>
          </cell>
          <cell r="D22">
            <v>40543</v>
          </cell>
        </row>
        <row r="23">
          <cell r="A23" t="str">
            <v>펀드3호</v>
          </cell>
          <cell r="B23" t="str">
            <v>설립</v>
          </cell>
          <cell r="C23" t="str">
            <v>홍길동</v>
          </cell>
          <cell r="D23">
            <v>38353</v>
          </cell>
          <cell r="E23" t="str">
            <v>설립시(대표펀드매니저)</v>
          </cell>
        </row>
        <row r="24">
          <cell r="A24" t="str">
            <v>펀드3호</v>
          </cell>
          <cell r="B24" t="str">
            <v>설립</v>
          </cell>
          <cell r="C24" t="str">
            <v>김영희</v>
          </cell>
          <cell r="D24">
            <v>38353</v>
          </cell>
          <cell r="E24" t="str">
            <v>설립시(핵심운용인력)</v>
          </cell>
        </row>
        <row r="25">
          <cell r="A25" t="str">
            <v>펀드3호</v>
          </cell>
          <cell r="B25" t="str">
            <v>설립</v>
          </cell>
          <cell r="C25" t="str">
            <v>김영철</v>
          </cell>
          <cell r="D25">
            <v>38353</v>
          </cell>
          <cell r="E25" t="str">
            <v>설립시(핵심운용인력)</v>
          </cell>
        </row>
        <row r="26">
          <cell r="A26" t="str">
            <v>펀드3호</v>
          </cell>
          <cell r="B26" t="str">
            <v>유출</v>
          </cell>
          <cell r="C26" t="str">
            <v>홍길동</v>
          </cell>
          <cell r="D26">
            <v>38718</v>
          </cell>
          <cell r="E26" t="str">
            <v>퇴사</v>
          </cell>
        </row>
        <row r="27">
          <cell r="A27" t="str">
            <v>펀드3호</v>
          </cell>
          <cell r="B27" t="str">
            <v>유입</v>
          </cell>
          <cell r="C27" t="str">
            <v>홍영희</v>
          </cell>
          <cell r="D27">
            <v>38718</v>
          </cell>
          <cell r="E27" t="str">
            <v>변경선임</v>
          </cell>
        </row>
        <row r="28">
          <cell r="A28" t="str">
            <v>펀드3호</v>
          </cell>
          <cell r="B28" t="str">
            <v>청산시 또는 제안서기준일</v>
          </cell>
          <cell r="C28" t="str">
            <v>홍영희</v>
          </cell>
          <cell r="D28">
            <v>40543</v>
          </cell>
        </row>
        <row r="29">
          <cell r="A29" t="str">
            <v>펀드3호</v>
          </cell>
          <cell r="B29" t="str">
            <v>청산시 또는 제안서기준일</v>
          </cell>
          <cell r="C29" t="str">
            <v>김영희</v>
          </cell>
          <cell r="D29">
            <v>40543</v>
          </cell>
        </row>
        <row r="30">
          <cell r="A30" t="str">
            <v>펀드3호</v>
          </cell>
          <cell r="B30" t="str">
            <v>청산시 또는 제안서기준일</v>
          </cell>
          <cell r="C30" t="str">
            <v>김영철</v>
          </cell>
          <cell r="D30">
            <v>40543</v>
          </cell>
        </row>
      </sheetData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K1048576"/>
  <sheetViews>
    <sheetView zoomScale="130" zoomScaleNormal="130" workbookViewId="0">
      <selection activeCell="C17" sqref="C17"/>
    </sheetView>
  </sheetViews>
  <sheetFormatPr defaultRowHeight="16.5"/>
  <cols>
    <col min="1" max="1" width="5.625" customWidth="1"/>
    <col min="2" max="2" width="10.625" customWidth="1"/>
    <col min="3" max="3" width="31.375" customWidth="1"/>
    <col min="4" max="4" width="7.125" customWidth="1"/>
    <col min="5" max="5" width="15.625" customWidth="1"/>
    <col min="6" max="6" width="31.125" customWidth="1"/>
    <col min="8" max="8" width="23.75" customWidth="1"/>
    <col min="9" max="9" width="34.375" customWidth="1"/>
  </cols>
  <sheetData>
    <row r="1" spans="1:11" ht="17.25">
      <c r="A1" s="381" t="s">
        <v>173</v>
      </c>
      <c r="B1" s="381"/>
      <c r="C1" s="381"/>
      <c r="D1" s="381"/>
      <c r="E1" s="381"/>
      <c r="F1" s="14"/>
    </row>
    <row r="2" spans="1:11" ht="17.25">
      <c r="A2" s="15"/>
      <c r="B2" s="15"/>
      <c r="C2" s="15"/>
      <c r="D2" s="15"/>
      <c r="E2" s="15"/>
      <c r="F2" s="14"/>
      <c r="G2" s="186"/>
      <c r="H2" s="186"/>
      <c r="I2" s="186"/>
      <c r="J2" s="186"/>
      <c r="K2" s="186"/>
    </row>
    <row r="3" spans="1:11">
      <c r="A3" s="382" t="s">
        <v>149</v>
      </c>
      <c r="B3" s="383"/>
      <c r="C3" s="223" t="s">
        <v>150</v>
      </c>
      <c r="D3" s="156"/>
      <c r="E3" s="224" t="s">
        <v>149</v>
      </c>
      <c r="F3" s="223" t="s">
        <v>150</v>
      </c>
      <c r="G3" s="211"/>
      <c r="H3" s="224" t="s">
        <v>149</v>
      </c>
      <c r="I3" s="223" t="s">
        <v>150</v>
      </c>
      <c r="J3" s="186"/>
      <c r="K3" s="186"/>
    </row>
    <row r="4" spans="1:11" s="26" customFormat="1" ht="16.5" customHeight="1">
      <c r="A4" s="372" t="s">
        <v>149</v>
      </c>
      <c r="B4" s="373"/>
      <c r="C4" s="225"/>
      <c r="D4" s="303"/>
      <c r="E4" s="384" t="s">
        <v>228</v>
      </c>
      <c r="F4" s="180" t="s">
        <v>109</v>
      </c>
      <c r="G4" s="288"/>
      <c r="H4" s="384" t="s">
        <v>866</v>
      </c>
      <c r="I4" s="342" t="s">
        <v>1199</v>
      </c>
      <c r="J4" s="186"/>
      <c r="K4" s="186"/>
    </row>
    <row r="5" spans="1:11" s="26" customFormat="1" ht="16.5" customHeight="1">
      <c r="A5" s="374"/>
      <c r="B5" s="375"/>
      <c r="C5" s="225"/>
      <c r="D5" s="303"/>
      <c r="E5" s="385"/>
      <c r="F5" s="180" t="s">
        <v>110</v>
      </c>
      <c r="G5" s="288"/>
      <c r="H5" s="404"/>
      <c r="I5" s="342" t="s">
        <v>1200</v>
      </c>
      <c r="J5" s="186"/>
      <c r="K5" s="186"/>
    </row>
    <row r="6" spans="1:11" s="26" customFormat="1" ht="16.5" customHeight="1">
      <c r="A6" s="376"/>
      <c r="B6" s="377"/>
      <c r="C6" s="225"/>
      <c r="D6" s="303"/>
      <c r="E6" s="386"/>
      <c r="F6" s="180" t="s">
        <v>119</v>
      </c>
      <c r="G6" s="288"/>
      <c r="H6" s="384" t="s">
        <v>791</v>
      </c>
      <c r="I6" s="304"/>
      <c r="J6" s="186"/>
      <c r="K6" s="186"/>
    </row>
    <row r="7" spans="1:11" s="26" customFormat="1" ht="16.5" customHeight="1">
      <c r="A7" s="372" t="s">
        <v>850</v>
      </c>
      <c r="B7" s="373"/>
      <c r="C7" s="225"/>
      <c r="D7" s="303"/>
      <c r="E7" s="386"/>
      <c r="F7" s="180" t="s">
        <v>169</v>
      </c>
      <c r="G7" s="288"/>
      <c r="H7" s="385"/>
      <c r="I7" s="304"/>
      <c r="J7" s="186"/>
      <c r="K7" s="186"/>
    </row>
    <row r="8" spans="1:11" s="26" customFormat="1" ht="16.5" customHeight="1">
      <c r="A8" s="374"/>
      <c r="B8" s="375"/>
      <c r="C8" s="225"/>
      <c r="D8" s="303"/>
      <c r="E8" s="387"/>
      <c r="F8" s="180"/>
      <c r="G8" s="288"/>
      <c r="H8" s="404"/>
      <c r="I8" s="304"/>
      <c r="J8" s="186"/>
      <c r="K8" s="186"/>
    </row>
    <row r="9" spans="1:11" s="26" customFormat="1" ht="16.5" customHeight="1">
      <c r="A9" s="374"/>
      <c r="B9" s="375"/>
      <c r="C9" s="225"/>
      <c r="D9" s="303"/>
      <c r="E9" s="388" t="s">
        <v>229</v>
      </c>
      <c r="F9" s="180" t="s">
        <v>59</v>
      </c>
      <c r="G9" s="288"/>
      <c r="H9" s="384" t="s">
        <v>827</v>
      </c>
      <c r="I9" s="304"/>
      <c r="J9" s="186"/>
      <c r="K9" s="186"/>
    </row>
    <row r="10" spans="1:11" s="26" customFormat="1">
      <c r="A10" s="374"/>
      <c r="B10" s="375"/>
      <c r="C10" s="225"/>
      <c r="D10" s="303"/>
      <c r="E10" s="389"/>
      <c r="F10" s="180" t="s">
        <v>853</v>
      </c>
      <c r="G10" s="288"/>
      <c r="H10" s="385"/>
      <c r="I10" s="304"/>
      <c r="J10" s="186"/>
      <c r="K10" s="186"/>
    </row>
    <row r="11" spans="1:11" s="26" customFormat="1">
      <c r="A11" s="397" t="s">
        <v>851</v>
      </c>
      <c r="B11" s="397"/>
      <c r="C11" s="226"/>
      <c r="D11" s="303"/>
      <c r="E11" s="389"/>
      <c r="F11" s="180" t="s">
        <v>151</v>
      </c>
      <c r="G11" s="288"/>
      <c r="H11" s="404"/>
      <c r="I11" s="304"/>
      <c r="J11" s="186"/>
      <c r="K11" s="186"/>
    </row>
    <row r="12" spans="1:11" s="26" customFormat="1">
      <c r="A12" s="397"/>
      <c r="B12" s="397"/>
      <c r="C12" s="226"/>
      <c r="D12" s="303"/>
      <c r="E12" s="389"/>
      <c r="F12" s="180" t="s">
        <v>99</v>
      </c>
      <c r="G12" s="288"/>
      <c r="H12" s="412" t="s">
        <v>920</v>
      </c>
      <c r="I12" s="181" t="s">
        <v>921</v>
      </c>
      <c r="J12" s="186"/>
      <c r="K12" s="186"/>
    </row>
    <row r="13" spans="1:11" s="26" customFormat="1">
      <c r="A13" s="397"/>
      <c r="B13" s="397"/>
      <c r="C13" s="181"/>
      <c r="D13" s="303"/>
      <c r="E13" s="389"/>
      <c r="F13" s="180" t="s">
        <v>168</v>
      </c>
      <c r="G13" s="288"/>
      <c r="H13" s="413"/>
      <c r="I13" s="181" t="s">
        <v>922</v>
      </c>
      <c r="J13" s="186"/>
      <c r="K13" s="186"/>
    </row>
    <row r="14" spans="1:11" s="26" customFormat="1" ht="17.100000000000001" customHeight="1">
      <c r="A14" s="362" t="s">
        <v>1176</v>
      </c>
      <c r="B14" s="363"/>
      <c r="C14" s="225" t="s">
        <v>1179</v>
      </c>
      <c r="D14" s="303"/>
      <c r="E14" s="389"/>
      <c r="F14" s="180" t="s">
        <v>854</v>
      </c>
      <c r="G14" s="288"/>
      <c r="H14" s="413"/>
      <c r="I14" s="181" t="s">
        <v>923</v>
      </c>
      <c r="J14" s="186"/>
      <c r="K14" s="186"/>
    </row>
    <row r="15" spans="1:11" s="26" customFormat="1">
      <c r="A15" s="364"/>
      <c r="B15" s="365"/>
      <c r="C15" s="225" t="s">
        <v>1177</v>
      </c>
      <c r="D15" s="303"/>
      <c r="E15" s="389"/>
      <c r="F15" s="180" t="s">
        <v>855</v>
      </c>
      <c r="G15" s="288"/>
      <c r="H15" s="414"/>
      <c r="I15" s="181" t="s">
        <v>656</v>
      </c>
      <c r="J15" s="186"/>
      <c r="K15" s="186"/>
    </row>
    <row r="16" spans="1:11" s="26" customFormat="1">
      <c r="A16" s="364"/>
      <c r="B16" s="365"/>
      <c r="C16" s="225"/>
      <c r="D16" s="303"/>
      <c r="E16" s="389"/>
      <c r="F16" s="180" t="s">
        <v>432</v>
      </c>
      <c r="G16" s="288"/>
      <c r="H16" s="412" t="s">
        <v>789</v>
      </c>
      <c r="I16" s="305" t="s">
        <v>927</v>
      </c>
      <c r="J16" s="186"/>
      <c r="K16" s="186"/>
    </row>
    <row r="17" spans="1:11" s="26" customFormat="1">
      <c r="A17" s="364"/>
      <c r="B17" s="365"/>
      <c r="C17" s="225"/>
      <c r="D17" s="303"/>
      <c r="E17" s="389"/>
      <c r="F17" s="227" t="s">
        <v>433</v>
      </c>
      <c r="G17" s="288"/>
      <c r="H17" s="413"/>
      <c r="I17" s="305" t="s">
        <v>928</v>
      </c>
      <c r="J17" s="186"/>
      <c r="K17" s="186"/>
    </row>
    <row r="18" spans="1:11" s="26" customFormat="1" ht="16.5" customHeight="1">
      <c r="A18" s="366"/>
      <c r="B18" s="367"/>
      <c r="C18" s="225"/>
      <c r="D18" s="303"/>
      <c r="E18" s="389"/>
      <c r="F18" s="180" t="s">
        <v>152</v>
      </c>
      <c r="G18" s="288"/>
      <c r="H18" s="413"/>
      <c r="I18" s="305" t="s">
        <v>929</v>
      </c>
      <c r="J18" s="186"/>
      <c r="K18" s="186"/>
    </row>
    <row r="19" spans="1:11" s="26" customFormat="1" ht="16.5" customHeight="1">
      <c r="A19" s="398" t="s">
        <v>643</v>
      </c>
      <c r="B19" s="399"/>
      <c r="C19" s="228" t="s">
        <v>1180</v>
      </c>
      <c r="D19" s="303"/>
      <c r="E19" s="389"/>
      <c r="F19" s="180" t="s">
        <v>434</v>
      </c>
      <c r="G19" s="288"/>
      <c r="H19" s="413"/>
      <c r="I19" s="305" t="s">
        <v>930</v>
      </c>
      <c r="J19" s="186"/>
      <c r="K19" s="186"/>
    </row>
    <row r="20" spans="1:11" s="26" customFormat="1" ht="16.5" customHeight="1">
      <c r="A20" s="400"/>
      <c r="B20" s="401"/>
      <c r="C20" s="228"/>
      <c r="D20" s="303"/>
      <c r="E20" s="389"/>
      <c r="F20" s="180" t="s">
        <v>118</v>
      </c>
      <c r="G20" s="288"/>
      <c r="H20" s="413"/>
      <c r="I20" s="305" t="s">
        <v>931</v>
      </c>
      <c r="J20" s="186"/>
      <c r="K20" s="186"/>
    </row>
    <row r="21" spans="1:11" s="26" customFormat="1">
      <c r="A21" s="402"/>
      <c r="B21" s="403"/>
      <c r="C21" s="229"/>
      <c r="D21" s="303"/>
      <c r="E21" s="389"/>
      <c r="F21" s="181"/>
      <c r="G21" s="288"/>
      <c r="H21" s="413"/>
      <c r="I21" s="305" t="s">
        <v>932</v>
      </c>
      <c r="J21" s="186"/>
      <c r="K21" s="186"/>
    </row>
    <row r="22" spans="1:11" s="26" customFormat="1">
      <c r="A22" s="391" t="s">
        <v>644</v>
      </c>
      <c r="B22" s="392"/>
      <c r="C22" s="230" t="s">
        <v>2</v>
      </c>
      <c r="D22" s="303"/>
      <c r="E22" s="389"/>
      <c r="F22" s="181"/>
      <c r="G22" s="288"/>
      <c r="H22" s="413"/>
      <c r="I22" s="305" t="s">
        <v>933</v>
      </c>
      <c r="J22" s="186"/>
      <c r="K22" s="186"/>
    </row>
    <row r="23" spans="1:11" s="26" customFormat="1">
      <c r="A23" s="393"/>
      <c r="B23" s="394"/>
      <c r="C23" s="230" t="s">
        <v>852</v>
      </c>
      <c r="D23" s="303"/>
      <c r="E23" s="389"/>
      <c r="F23" s="181"/>
      <c r="G23" s="288"/>
      <c r="H23" s="413"/>
      <c r="I23" s="305" t="s">
        <v>1108</v>
      </c>
      <c r="J23" s="186"/>
      <c r="K23" s="186"/>
    </row>
    <row r="24" spans="1:11" s="26" customFormat="1">
      <c r="A24" s="391" t="s">
        <v>645</v>
      </c>
      <c r="B24" s="392"/>
      <c r="C24" s="230" t="s">
        <v>206</v>
      </c>
      <c r="D24" s="303"/>
      <c r="E24" s="390"/>
      <c r="F24" s="181"/>
      <c r="G24" s="288"/>
      <c r="H24" s="413"/>
      <c r="I24" s="305" t="s">
        <v>1109</v>
      </c>
      <c r="J24" s="186"/>
      <c r="K24" s="186"/>
    </row>
    <row r="25" spans="1:11" s="26" customFormat="1" ht="16.5" customHeight="1">
      <c r="A25" s="395"/>
      <c r="B25" s="396"/>
      <c r="C25" s="230" t="s">
        <v>161</v>
      </c>
      <c r="D25" s="303"/>
      <c r="E25" s="384" t="s">
        <v>646</v>
      </c>
      <c r="F25" s="180" t="s">
        <v>114</v>
      </c>
      <c r="G25" s="288"/>
      <c r="H25" s="413"/>
      <c r="I25" s="305" t="s">
        <v>1128</v>
      </c>
      <c r="J25" s="186"/>
      <c r="K25" s="186"/>
    </row>
    <row r="26" spans="1:11" s="26" customFormat="1">
      <c r="A26" s="395"/>
      <c r="B26" s="396"/>
      <c r="C26" s="230" t="s">
        <v>422</v>
      </c>
      <c r="D26" s="303"/>
      <c r="E26" s="385"/>
      <c r="F26" s="180" t="s">
        <v>177</v>
      </c>
      <c r="G26" s="288"/>
      <c r="H26" s="414"/>
      <c r="I26" s="305" t="s">
        <v>1129</v>
      </c>
      <c r="J26" s="186"/>
      <c r="K26" s="186"/>
    </row>
    <row r="27" spans="1:11" s="26" customFormat="1">
      <c r="A27" s="395"/>
      <c r="B27" s="396"/>
      <c r="C27" s="230" t="s">
        <v>423</v>
      </c>
      <c r="D27" s="303"/>
      <c r="E27" s="404"/>
      <c r="F27" s="180" t="s">
        <v>178</v>
      </c>
      <c r="G27" s="288"/>
      <c r="H27" s="288"/>
      <c r="I27" s="288"/>
    </row>
    <row r="28" spans="1:11" s="26" customFormat="1">
      <c r="A28" s="393"/>
      <c r="B28" s="394"/>
      <c r="C28" s="230" t="s">
        <v>118</v>
      </c>
      <c r="D28" s="303"/>
      <c r="E28" s="384" t="s">
        <v>647</v>
      </c>
      <c r="F28" s="180" t="s">
        <v>115</v>
      </c>
      <c r="G28" s="288"/>
      <c r="H28" s="288"/>
      <c r="I28" s="288"/>
    </row>
    <row r="29" spans="1:11" s="26" customFormat="1">
      <c r="A29" s="391" t="s">
        <v>183</v>
      </c>
      <c r="B29" s="392"/>
      <c r="C29" s="230" t="s">
        <v>792</v>
      </c>
      <c r="D29" s="303"/>
      <c r="E29" s="385"/>
      <c r="F29" s="180" t="s">
        <v>171</v>
      </c>
      <c r="G29" s="288"/>
      <c r="H29" s="288"/>
      <c r="I29" s="288"/>
    </row>
    <row r="30" spans="1:11" s="26" customFormat="1">
      <c r="A30" s="395"/>
      <c r="B30" s="396"/>
      <c r="C30" s="230" t="s">
        <v>793</v>
      </c>
      <c r="D30" s="303"/>
      <c r="E30" s="385"/>
      <c r="F30" s="180" t="s">
        <v>97</v>
      </c>
      <c r="G30" s="288"/>
      <c r="H30" s="288"/>
      <c r="I30" s="288"/>
    </row>
    <row r="31" spans="1:11" s="26" customFormat="1">
      <c r="A31" s="395"/>
      <c r="B31" s="396"/>
      <c r="C31" s="230" t="s">
        <v>794</v>
      </c>
      <c r="D31" s="303"/>
      <c r="E31" s="385"/>
      <c r="F31" s="180" t="s">
        <v>435</v>
      </c>
      <c r="G31" s="288"/>
      <c r="H31" s="288"/>
      <c r="I31" s="288"/>
    </row>
    <row r="32" spans="1:11" s="26" customFormat="1">
      <c r="A32" s="395"/>
      <c r="B32" s="396"/>
      <c r="C32" s="230" t="s">
        <v>795</v>
      </c>
      <c r="D32" s="303"/>
      <c r="E32" s="385"/>
      <c r="F32" s="180" t="s">
        <v>436</v>
      </c>
      <c r="G32" s="288"/>
      <c r="H32" s="288"/>
      <c r="I32" s="288"/>
    </row>
    <row r="33" spans="1:9" s="26" customFormat="1">
      <c r="A33" s="395"/>
      <c r="B33" s="396"/>
      <c r="C33" s="230" t="s">
        <v>796</v>
      </c>
      <c r="D33" s="303"/>
      <c r="E33" s="385"/>
      <c r="F33" s="180" t="s">
        <v>437</v>
      </c>
      <c r="G33" s="288"/>
      <c r="H33" s="288"/>
      <c r="I33" s="288"/>
    </row>
    <row r="34" spans="1:9" s="26" customFormat="1">
      <c r="A34" s="395"/>
      <c r="B34" s="396"/>
      <c r="C34" s="180" t="s">
        <v>797</v>
      </c>
      <c r="D34" s="303"/>
      <c r="E34" s="385"/>
      <c r="F34" s="180" t="s">
        <v>438</v>
      </c>
      <c r="G34" s="288"/>
      <c r="H34" s="288"/>
      <c r="I34" s="288"/>
    </row>
    <row r="35" spans="1:9" s="26" customFormat="1">
      <c r="A35" s="395"/>
      <c r="B35" s="396"/>
      <c r="C35" s="230" t="s">
        <v>798</v>
      </c>
      <c r="D35" s="303"/>
      <c r="E35" s="385"/>
      <c r="F35" s="180" t="s">
        <v>147</v>
      </c>
      <c r="G35" s="288"/>
      <c r="H35" s="288"/>
      <c r="I35" s="288"/>
    </row>
    <row r="36" spans="1:9" s="26" customFormat="1">
      <c r="A36" s="395"/>
      <c r="B36" s="396"/>
      <c r="C36" s="180" t="s">
        <v>799</v>
      </c>
      <c r="D36" s="303"/>
      <c r="E36" s="404"/>
      <c r="F36" s="180" t="s">
        <v>118</v>
      </c>
      <c r="G36" s="288"/>
      <c r="H36" s="288"/>
      <c r="I36" s="288"/>
    </row>
    <row r="37" spans="1:9" s="26" customFormat="1">
      <c r="A37" s="395"/>
      <c r="B37" s="396"/>
      <c r="C37" s="230" t="s">
        <v>800</v>
      </c>
      <c r="D37" s="303"/>
      <c r="E37" s="378" t="s">
        <v>648</v>
      </c>
      <c r="F37" s="180" t="s">
        <v>126</v>
      </c>
      <c r="G37" s="288"/>
      <c r="H37" s="288"/>
      <c r="I37" s="288"/>
    </row>
    <row r="38" spans="1:9" s="26" customFormat="1">
      <c r="A38" s="395"/>
      <c r="B38" s="396"/>
      <c r="C38" s="230" t="s">
        <v>801</v>
      </c>
      <c r="D38" s="303"/>
      <c r="E38" s="378"/>
      <c r="F38" s="180" t="s">
        <v>127</v>
      </c>
      <c r="G38" s="288"/>
      <c r="H38" s="288"/>
      <c r="I38" s="288"/>
    </row>
    <row r="39" spans="1:9" s="26" customFormat="1">
      <c r="A39" s="395"/>
      <c r="B39" s="396"/>
      <c r="C39" s="230" t="s">
        <v>802</v>
      </c>
      <c r="D39" s="303"/>
      <c r="E39" s="378"/>
      <c r="F39" s="180" t="s">
        <v>147</v>
      </c>
      <c r="G39" s="288"/>
      <c r="H39" s="288"/>
      <c r="I39" s="288"/>
    </row>
    <row r="40" spans="1:9" s="26" customFormat="1">
      <c r="A40" s="395"/>
      <c r="B40" s="396"/>
      <c r="C40" s="180" t="s">
        <v>803</v>
      </c>
      <c r="D40" s="303"/>
      <c r="E40" s="378"/>
      <c r="F40" s="180" t="s">
        <v>128</v>
      </c>
      <c r="G40" s="288"/>
      <c r="H40" s="288"/>
      <c r="I40" s="288"/>
    </row>
    <row r="41" spans="1:9" s="26" customFormat="1">
      <c r="A41" s="395"/>
      <c r="B41" s="396"/>
      <c r="C41" s="180" t="s">
        <v>804</v>
      </c>
      <c r="D41" s="303"/>
      <c r="E41" s="378"/>
      <c r="F41" s="180" t="s">
        <v>856</v>
      </c>
      <c r="G41" s="288"/>
      <c r="H41" s="288"/>
      <c r="I41" s="288"/>
    </row>
    <row r="42" spans="1:9" s="26" customFormat="1">
      <c r="A42" s="395"/>
      <c r="B42" s="396"/>
      <c r="C42" s="180" t="s">
        <v>805</v>
      </c>
      <c r="D42" s="303"/>
      <c r="E42" s="378"/>
      <c r="F42" s="180"/>
      <c r="G42" s="288"/>
      <c r="H42" s="288"/>
      <c r="I42" s="288"/>
    </row>
    <row r="43" spans="1:9" s="26" customFormat="1" ht="16.5" customHeight="1">
      <c r="A43" s="395"/>
      <c r="B43" s="396"/>
      <c r="C43" s="180" t="s">
        <v>806</v>
      </c>
      <c r="D43" s="303"/>
      <c r="E43" s="384" t="s">
        <v>653</v>
      </c>
      <c r="F43" s="180" t="s">
        <v>200</v>
      </c>
      <c r="G43" s="288"/>
      <c r="H43" s="288"/>
      <c r="I43" s="288"/>
    </row>
    <row r="44" spans="1:9" s="26" customFormat="1">
      <c r="A44" s="395"/>
      <c r="B44" s="396"/>
      <c r="C44" s="180" t="s">
        <v>807</v>
      </c>
      <c r="D44" s="303"/>
      <c r="E44" s="385"/>
      <c r="F44" s="180" t="s">
        <v>439</v>
      </c>
      <c r="G44" s="288"/>
      <c r="H44" s="288"/>
      <c r="I44" s="288"/>
    </row>
    <row r="45" spans="1:9" s="26" customFormat="1" ht="16.5" customHeight="1">
      <c r="A45" s="395"/>
      <c r="B45" s="396"/>
      <c r="C45" s="180" t="s">
        <v>808</v>
      </c>
      <c r="D45" s="303"/>
      <c r="E45" s="385"/>
      <c r="F45" s="180" t="s">
        <v>201</v>
      </c>
      <c r="G45" s="288"/>
      <c r="H45" s="288"/>
      <c r="I45" s="288"/>
    </row>
    <row r="46" spans="1:9" s="26" customFormat="1" ht="16.5" customHeight="1">
      <c r="A46" s="395"/>
      <c r="B46" s="396"/>
      <c r="C46" s="180" t="s">
        <v>809</v>
      </c>
      <c r="D46" s="303"/>
      <c r="E46" s="385"/>
      <c r="F46" s="227" t="s">
        <v>204</v>
      </c>
      <c r="G46" s="288"/>
      <c r="H46" s="288"/>
      <c r="I46" s="288"/>
    </row>
    <row r="47" spans="1:9" s="26" customFormat="1">
      <c r="A47" s="352" t="s">
        <v>649</v>
      </c>
      <c r="B47" s="353"/>
      <c r="C47" s="180" t="s">
        <v>57</v>
      </c>
      <c r="D47" s="303"/>
      <c r="E47" s="404"/>
      <c r="F47" s="159" t="s">
        <v>205</v>
      </c>
      <c r="G47" s="288"/>
      <c r="H47" s="288"/>
      <c r="I47" s="288"/>
    </row>
    <row r="48" spans="1:9" s="26" customFormat="1" ht="27" customHeight="1">
      <c r="A48" s="354"/>
      <c r="B48" s="355"/>
      <c r="C48" s="180" t="s">
        <v>905</v>
      </c>
      <c r="D48" s="303"/>
      <c r="E48" s="384" t="s">
        <v>658</v>
      </c>
      <c r="F48" s="159" t="s">
        <v>58</v>
      </c>
      <c r="G48" s="288"/>
      <c r="H48" s="288"/>
      <c r="I48" s="288"/>
    </row>
    <row r="49" spans="1:9" s="26" customFormat="1" ht="24.75" customHeight="1">
      <c r="A49" s="368" t="s">
        <v>650</v>
      </c>
      <c r="B49" s="363"/>
      <c r="C49" s="180" t="s">
        <v>651</v>
      </c>
      <c r="D49" s="303"/>
      <c r="E49" s="385"/>
      <c r="F49" s="159" t="s">
        <v>98</v>
      </c>
      <c r="G49" s="288"/>
      <c r="H49" s="288"/>
      <c r="I49" s="288"/>
    </row>
    <row r="50" spans="1:9" s="26" customFormat="1" ht="24.75" customHeight="1">
      <c r="A50" s="369"/>
      <c r="B50" s="365"/>
      <c r="C50" s="180" t="s">
        <v>652</v>
      </c>
      <c r="D50" s="303"/>
      <c r="E50" s="385"/>
      <c r="F50" s="159" t="s">
        <v>440</v>
      </c>
      <c r="G50" s="288"/>
      <c r="H50" s="288"/>
      <c r="I50" s="288"/>
    </row>
    <row r="51" spans="1:9" s="26" customFormat="1" ht="16.5" customHeight="1">
      <c r="A51" s="369"/>
      <c r="B51" s="365"/>
      <c r="C51" s="180" t="s">
        <v>654</v>
      </c>
      <c r="D51" s="303"/>
      <c r="E51" s="385"/>
      <c r="F51" s="159" t="s">
        <v>116</v>
      </c>
      <c r="G51" s="288"/>
      <c r="H51" s="288"/>
      <c r="I51" s="288"/>
    </row>
    <row r="52" spans="1:9" s="26" customFormat="1" ht="27">
      <c r="A52" s="369"/>
      <c r="B52" s="365"/>
      <c r="C52" s="180" t="s">
        <v>655</v>
      </c>
      <c r="D52" s="303"/>
      <c r="E52" s="385"/>
      <c r="F52" s="180" t="s">
        <v>441</v>
      </c>
      <c r="G52" s="288"/>
      <c r="H52" s="288"/>
      <c r="I52" s="288"/>
    </row>
    <row r="53" spans="1:9" s="26" customFormat="1">
      <c r="A53" s="369"/>
      <c r="B53" s="365"/>
      <c r="C53" s="180" t="s">
        <v>1112</v>
      </c>
      <c r="D53" s="303"/>
      <c r="E53" s="385"/>
      <c r="F53" s="159"/>
      <c r="G53" s="288"/>
      <c r="H53" s="288"/>
      <c r="I53" s="288"/>
    </row>
    <row r="54" spans="1:9" s="26" customFormat="1">
      <c r="A54" s="369"/>
      <c r="B54" s="365"/>
      <c r="C54" s="180"/>
      <c r="D54" s="303"/>
      <c r="E54" s="404"/>
      <c r="F54" s="180"/>
      <c r="G54" s="288"/>
      <c r="H54" s="288"/>
      <c r="I54" s="288"/>
    </row>
    <row r="55" spans="1:9" s="26" customFormat="1">
      <c r="A55" s="369"/>
      <c r="B55" s="365"/>
      <c r="C55" s="180"/>
      <c r="D55" s="303"/>
      <c r="E55" s="384" t="s">
        <v>659</v>
      </c>
      <c r="F55" s="180" t="s">
        <v>442</v>
      </c>
      <c r="G55" s="288"/>
      <c r="H55" s="288"/>
      <c r="I55" s="288"/>
    </row>
    <row r="56" spans="1:9" s="26" customFormat="1" ht="16.5" customHeight="1">
      <c r="A56" s="370"/>
      <c r="B56" s="367"/>
      <c r="C56" s="180"/>
      <c r="D56" s="303"/>
      <c r="E56" s="385"/>
      <c r="F56" s="180" t="s">
        <v>443</v>
      </c>
      <c r="G56" s="288"/>
      <c r="H56" s="288"/>
      <c r="I56" s="288"/>
    </row>
    <row r="57" spans="1:9" s="26" customFormat="1">
      <c r="A57" s="372" t="s">
        <v>419</v>
      </c>
      <c r="B57" s="373"/>
      <c r="C57" s="180" t="s">
        <v>657</v>
      </c>
      <c r="D57" s="303"/>
      <c r="E57" s="385"/>
      <c r="F57" s="180" t="s">
        <v>444</v>
      </c>
      <c r="G57" s="288"/>
      <c r="H57" s="288"/>
      <c r="I57" s="288"/>
    </row>
    <row r="58" spans="1:9" s="26" customFormat="1">
      <c r="A58" s="374"/>
      <c r="B58" s="375"/>
      <c r="C58" s="180" t="s">
        <v>7</v>
      </c>
      <c r="D58" s="303"/>
      <c r="E58" s="385"/>
      <c r="F58" s="180" t="s">
        <v>445</v>
      </c>
      <c r="G58" s="288"/>
      <c r="H58" s="288"/>
      <c r="I58" s="288"/>
    </row>
    <row r="59" spans="1:9" s="26" customFormat="1">
      <c r="A59" s="376"/>
      <c r="B59" s="377"/>
      <c r="C59" s="180" t="s">
        <v>6</v>
      </c>
      <c r="D59" s="303"/>
      <c r="E59" s="404"/>
      <c r="F59" s="180" t="s">
        <v>118</v>
      </c>
      <c r="G59" s="288"/>
      <c r="H59" s="288"/>
      <c r="I59" s="288"/>
    </row>
    <row r="60" spans="1:9" s="26" customFormat="1">
      <c r="A60" s="371" t="s">
        <v>153</v>
      </c>
      <c r="B60" s="371"/>
      <c r="C60" s="180" t="s">
        <v>420</v>
      </c>
      <c r="D60" s="303"/>
      <c r="E60" s="384" t="s">
        <v>660</v>
      </c>
      <c r="F60" s="180" t="s">
        <v>187</v>
      </c>
      <c r="G60" s="288"/>
      <c r="H60" s="288"/>
      <c r="I60" s="288"/>
    </row>
    <row r="61" spans="1:9" s="26" customFormat="1">
      <c r="A61" s="371"/>
      <c r="B61" s="371"/>
      <c r="C61" s="180" t="s">
        <v>154</v>
      </c>
      <c r="D61" s="303"/>
      <c r="E61" s="385"/>
      <c r="F61" s="180" t="s">
        <v>188</v>
      </c>
      <c r="G61" s="288"/>
      <c r="H61" s="288"/>
      <c r="I61" s="288"/>
    </row>
    <row r="62" spans="1:9" s="26" customFormat="1">
      <c r="A62" s="371"/>
      <c r="B62" s="371"/>
      <c r="C62" s="180" t="s">
        <v>155</v>
      </c>
      <c r="D62" s="303"/>
      <c r="E62" s="385"/>
      <c r="F62" s="180" t="s">
        <v>201</v>
      </c>
      <c r="G62" s="288"/>
      <c r="H62" s="288"/>
      <c r="I62" s="288"/>
    </row>
    <row r="63" spans="1:9" s="26" customFormat="1">
      <c r="A63" s="371"/>
      <c r="B63" s="371"/>
      <c r="C63" s="180" t="s">
        <v>156</v>
      </c>
      <c r="D63" s="303"/>
      <c r="E63" s="385"/>
      <c r="F63" s="180" t="s">
        <v>204</v>
      </c>
      <c r="G63" s="288"/>
      <c r="H63" s="288"/>
      <c r="I63" s="288"/>
    </row>
    <row r="64" spans="1:9" s="26" customFormat="1" ht="16.5" customHeight="1">
      <c r="A64" s="371"/>
      <c r="B64" s="371"/>
      <c r="C64" s="180" t="s">
        <v>157</v>
      </c>
      <c r="D64" s="303"/>
      <c r="E64" s="385"/>
      <c r="F64" s="180" t="s">
        <v>446</v>
      </c>
      <c r="G64" s="288"/>
      <c r="H64" s="288"/>
      <c r="I64" s="288"/>
    </row>
    <row r="65" spans="1:9" s="26" customFormat="1">
      <c r="A65" s="371"/>
      <c r="B65" s="371"/>
      <c r="C65" s="180" t="s">
        <v>424</v>
      </c>
      <c r="D65" s="303"/>
      <c r="E65" s="404"/>
      <c r="F65" s="227" t="s">
        <v>202</v>
      </c>
      <c r="G65" s="288"/>
      <c r="H65" s="288"/>
      <c r="I65" s="288"/>
    </row>
    <row r="66" spans="1:9" s="26" customFormat="1" ht="17.25" customHeight="1">
      <c r="A66" s="371"/>
      <c r="B66" s="371"/>
      <c r="C66" s="180" t="s">
        <v>425</v>
      </c>
      <c r="D66" s="303"/>
      <c r="E66" s="384" t="s">
        <v>661</v>
      </c>
      <c r="F66" s="180" t="s">
        <v>197</v>
      </c>
      <c r="G66" s="288"/>
      <c r="H66" s="288"/>
      <c r="I66" s="288"/>
    </row>
    <row r="67" spans="1:9" s="26" customFormat="1" ht="16.5" customHeight="1">
      <c r="A67" s="371"/>
      <c r="B67" s="371"/>
      <c r="C67" s="180" t="s">
        <v>158</v>
      </c>
      <c r="D67" s="303"/>
      <c r="E67" s="404"/>
      <c r="F67" s="159" t="s">
        <v>447</v>
      </c>
      <c r="G67" s="288"/>
      <c r="H67" s="288"/>
      <c r="I67" s="288"/>
    </row>
    <row r="68" spans="1:9" s="26" customFormat="1">
      <c r="A68" s="371"/>
      <c r="B68" s="371"/>
      <c r="C68" s="180" t="s">
        <v>426</v>
      </c>
      <c r="D68" s="303"/>
      <c r="E68" s="409" t="s">
        <v>662</v>
      </c>
      <c r="F68" s="231" t="s">
        <v>857</v>
      </c>
      <c r="G68" s="288"/>
      <c r="H68" s="288"/>
      <c r="I68" s="288"/>
    </row>
    <row r="69" spans="1:9" s="26" customFormat="1" ht="16.5" customHeight="1">
      <c r="A69" s="371"/>
      <c r="B69" s="371"/>
      <c r="C69" s="180" t="s">
        <v>118</v>
      </c>
      <c r="D69" s="303"/>
      <c r="E69" s="410"/>
      <c r="F69" s="231" t="s">
        <v>858</v>
      </c>
      <c r="G69" s="288"/>
      <c r="H69" s="288"/>
      <c r="I69" s="288"/>
    </row>
    <row r="70" spans="1:9" s="26" customFormat="1" ht="18" customHeight="1">
      <c r="A70" s="362" t="s">
        <v>159</v>
      </c>
      <c r="B70" s="363"/>
      <c r="C70" s="222" t="s">
        <v>138</v>
      </c>
      <c r="D70" s="303"/>
      <c r="E70" s="410"/>
      <c r="F70" s="231" t="s">
        <v>859</v>
      </c>
      <c r="G70" s="288"/>
      <c r="H70" s="288"/>
      <c r="I70" s="288"/>
    </row>
    <row r="71" spans="1:9" s="26" customFormat="1" ht="16.5" customHeight="1">
      <c r="A71" s="364"/>
      <c r="B71" s="365"/>
      <c r="C71" s="222" t="s">
        <v>139</v>
      </c>
      <c r="D71" s="303"/>
      <c r="E71" s="410"/>
      <c r="F71" s="231" t="s">
        <v>860</v>
      </c>
      <c r="G71" s="288"/>
      <c r="H71" s="288"/>
      <c r="I71" s="288"/>
    </row>
    <row r="72" spans="1:9" s="26" customFormat="1">
      <c r="A72" s="364"/>
      <c r="B72" s="365"/>
      <c r="C72" s="180" t="s">
        <v>140</v>
      </c>
      <c r="D72" s="303"/>
      <c r="E72" s="410"/>
      <c r="F72" s="231" t="s">
        <v>861</v>
      </c>
      <c r="G72" s="288"/>
      <c r="H72" s="288"/>
      <c r="I72" s="288"/>
    </row>
    <row r="73" spans="1:9" s="26" customFormat="1">
      <c r="A73" s="364"/>
      <c r="B73" s="365"/>
      <c r="C73" s="180" t="s">
        <v>141</v>
      </c>
      <c r="D73" s="303"/>
      <c r="E73" s="410"/>
      <c r="F73" s="159" t="s">
        <v>862</v>
      </c>
      <c r="G73" s="288"/>
      <c r="H73" s="288"/>
      <c r="I73" s="288"/>
    </row>
    <row r="74" spans="1:9" s="26" customFormat="1">
      <c r="A74" s="366"/>
      <c r="B74" s="367"/>
      <c r="C74" s="180" t="s">
        <v>56</v>
      </c>
      <c r="D74" s="303"/>
      <c r="E74" s="410"/>
      <c r="F74" s="159" t="s">
        <v>863</v>
      </c>
      <c r="G74" s="288"/>
      <c r="H74" s="288"/>
      <c r="I74" s="288"/>
    </row>
    <row r="75" spans="1:9" s="26" customFormat="1">
      <c r="A75" s="371" t="s">
        <v>160</v>
      </c>
      <c r="B75" s="371"/>
      <c r="C75" s="180" t="s">
        <v>427</v>
      </c>
      <c r="D75" s="303"/>
      <c r="E75" s="410"/>
      <c r="F75" s="159" t="s">
        <v>656</v>
      </c>
      <c r="G75" s="288"/>
      <c r="H75" s="288"/>
      <c r="I75" s="288"/>
    </row>
    <row r="76" spans="1:9" s="26" customFormat="1" ht="16.5" customHeight="1">
      <c r="A76" s="371"/>
      <c r="B76" s="371"/>
      <c r="C76" s="180" t="s">
        <v>161</v>
      </c>
      <c r="D76" s="303"/>
      <c r="E76" s="411"/>
      <c r="F76" s="227"/>
      <c r="G76" s="288"/>
      <c r="H76" s="288"/>
      <c r="I76" s="288"/>
    </row>
    <row r="77" spans="1:9" s="26" customFormat="1">
      <c r="A77" s="371"/>
      <c r="B77" s="371"/>
      <c r="C77" s="180" t="s">
        <v>428</v>
      </c>
      <c r="D77" s="303"/>
      <c r="E77" s="388" t="s">
        <v>665</v>
      </c>
      <c r="F77" s="232" t="s">
        <v>666</v>
      </c>
      <c r="G77" s="288"/>
      <c r="H77" s="288"/>
      <c r="I77" s="288"/>
    </row>
    <row r="78" spans="1:9" s="26" customFormat="1" ht="16.5" customHeight="1">
      <c r="A78" s="371"/>
      <c r="B78" s="371"/>
      <c r="C78" s="180" t="s">
        <v>429</v>
      </c>
      <c r="D78" s="303"/>
      <c r="E78" s="389"/>
      <c r="F78" s="227" t="s">
        <v>668</v>
      </c>
      <c r="G78" s="288"/>
      <c r="H78" s="288"/>
      <c r="I78" s="288"/>
    </row>
    <row r="79" spans="1:9" s="26" customFormat="1">
      <c r="A79" s="371"/>
      <c r="B79" s="371"/>
      <c r="C79" s="180" t="s">
        <v>118</v>
      </c>
      <c r="D79" s="303"/>
      <c r="E79" s="389"/>
      <c r="F79" s="227" t="s">
        <v>669</v>
      </c>
      <c r="G79" s="288"/>
      <c r="H79" s="288"/>
      <c r="I79" s="288"/>
    </row>
    <row r="80" spans="1:9" s="26" customFormat="1">
      <c r="A80" s="371" t="s">
        <v>663</v>
      </c>
      <c r="B80" s="371"/>
      <c r="C80" s="180" t="s">
        <v>203</v>
      </c>
      <c r="D80" s="303"/>
      <c r="E80" s="390"/>
      <c r="F80" s="227" t="s">
        <v>656</v>
      </c>
      <c r="G80" s="288"/>
      <c r="H80" s="288"/>
      <c r="I80" s="288"/>
    </row>
    <row r="81" spans="1:9" s="26" customFormat="1" ht="16.5" customHeight="1">
      <c r="A81" s="371"/>
      <c r="B81" s="371"/>
      <c r="C81" s="180" t="s">
        <v>430</v>
      </c>
      <c r="D81" s="303"/>
      <c r="E81" s="406" t="s">
        <v>670</v>
      </c>
      <c r="F81" s="227" t="s">
        <v>95</v>
      </c>
      <c r="G81" s="288"/>
      <c r="H81" s="288"/>
      <c r="I81" s="288"/>
    </row>
    <row r="82" spans="1:9" s="26" customFormat="1">
      <c r="A82" s="371"/>
      <c r="B82" s="371"/>
      <c r="C82" s="180" t="s">
        <v>431</v>
      </c>
      <c r="D82" s="303"/>
      <c r="E82" s="407"/>
      <c r="F82" s="159" t="s">
        <v>170</v>
      </c>
      <c r="G82" s="288"/>
      <c r="H82" s="288"/>
      <c r="I82" s="288"/>
    </row>
    <row r="83" spans="1:9" s="26" customFormat="1">
      <c r="A83" s="378" t="s">
        <v>664</v>
      </c>
      <c r="B83" s="378"/>
      <c r="C83" s="180" t="s">
        <v>113</v>
      </c>
      <c r="D83" s="303"/>
      <c r="E83" s="408"/>
      <c r="F83" s="159" t="s">
        <v>198</v>
      </c>
      <c r="G83" s="288"/>
      <c r="H83" s="288"/>
      <c r="I83" s="288"/>
    </row>
    <row r="84" spans="1:9" s="26" customFormat="1">
      <c r="A84" s="378"/>
      <c r="B84" s="378"/>
      <c r="C84" s="180" t="s">
        <v>100</v>
      </c>
      <c r="D84" s="303"/>
      <c r="E84" s="406" t="s">
        <v>189</v>
      </c>
      <c r="F84" s="227" t="s">
        <v>671</v>
      </c>
      <c r="G84" s="288"/>
      <c r="H84" s="288"/>
      <c r="I84" s="288"/>
    </row>
    <row r="85" spans="1:9" s="26" customFormat="1">
      <c r="A85" s="352" t="s">
        <v>667</v>
      </c>
      <c r="B85" s="353"/>
      <c r="C85" s="180" t="s">
        <v>179</v>
      </c>
      <c r="D85" s="303"/>
      <c r="E85" s="407"/>
      <c r="F85" s="159" t="s">
        <v>672</v>
      </c>
      <c r="G85" s="288"/>
      <c r="H85" s="288"/>
      <c r="I85" s="288"/>
    </row>
    <row r="86" spans="1:9" s="26" customFormat="1" ht="16.5" customHeight="1">
      <c r="A86" s="379"/>
      <c r="B86" s="380"/>
      <c r="C86" s="180" t="s">
        <v>180</v>
      </c>
      <c r="D86" s="303"/>
      <c r="E86" s="408"/>
      <c r="F86" s="159" t="s">
        <v>673</v>
      </c>
      <c r="G86" s="288"/>
      <c r="H86" s="288"/>
      <c r="I86" s="288"/>
    </row>
    <row r="87" spans="1:9" s="26" customFormat="1" ht="16.5" customHeight="1">
      <c r="A87" s="379"/>
      <c r="B87" s="380"/>
      <c r="C87" s="180" t="s">
        <v>181</v>
      </c>
      <c r="D87" s="303"/>
      <c r="E87" s="405" t="s">
        <v>688</v>
      </c>
      <c r="F87" s="159" t="s">
        <v>689</v>
      </c>
      <c r="G87" s="288"/>
      <c r="H87" s="288"/>
      <c r="I87" s="288"/>
    </row>
    <row r="88" spans="1:9" s="26" customFormat="1" ht="16.5" customHeight="1">
      <c r="A88" s="379"/>
      <c r="B88" s="380"/>
      <c r="C88" s="227" t="s">
        <v>118</v>
      </c>
      <c r="D88" s="303"/>
      <c r="E88" s="405"/>
      <c r="F88" s="159" t="s">
        <v>771</v>
      </c>
      <c r="G88" s="288"/>
      <c r="H88" s="288"/>
      <c r="I88" s="288"/>
    </row>
    <row r="89" spans="1:9" s="26" customFormat="1">
      <c r="A89" s="354"/>
      <c r="B89" s="355"/>
      <c r="C89" s="227" t="s">
        <v>182</v>
      </c>
      <c r="D89" s="303"/>
      <c r="E89" s="405"/>
      <c r="F89" s="159" t="s">
        <v>1184</v>
      </c>
      <c r="G89" s="288"/>
      <c r="H89" s="288"/>
      <c r="I89" s="288"/>
    </row>
    <row r="90" spans="1:9" s="26" customFormat="1">
      <c r="A90" s="352" t="s">
        <v>752</v>
      </c>
      <c r="B90" s="353"/>
      <c r="C90" s="233" t="s">
        <v>753</v>
      </c>
      <c r="D90" s="303"/>
      <c r="E90" s="405"/>
      <c r="F90" s="159" t="s">
        <v>1177</v>
      </c>
      <c r="G90" s="288"/>
      <c r="H90" s="288"/>
      <c r="I90" s="288"/>
    </row>
    <row r="91" spans="1:9" s="26" customFormat="1" ht="16.5" customHeight="1">
      <c r="A91" s="354"/>
      <c r="B91" s="355"/>
      <c r="C91" s="180" t="s">
        <v>754</v>
      </c>
      <c r="D91" s="303"/>
      <c r="E91" s="288"/>
      <c r="F91" s="288"/>
      <c r="G91" s="288"/>
      <c r="H91" s="288"/>
      <c r="I91" s="288"/>
    </row>
    <row r="92" spans="1:9" s="26" customFormat="1">
      <c r="A92" s="356" t="s">
        <v>690</v>
      </c>
      <c r="B92" s="357"/>
      <c r="C92" s="159" t="s">
        <v>1182</v>
      </c>
      <c r="D92" s="303"/>
      <c r="E92" s="288"/>
      <c r="F92" s="288"/>
      <c r="G92" s="288"/>
      <c r="H92" s="288"/>
      <c r="I92" s="288"/>
    </row>
    <row r="93" spans="1:9" s="26" customFormat="1">
      <c r="A93" s="358"/>
      <c r="B93" s="359"/>
      <c r="C93" s="159" t="s">
        <v>1177</v>
      </c>
      <c r="D93" s="303"/>
      <c r="E93" s="288"/>
      <c r="F93" s="288"/>
      <c r="G93" s="288"/>
      <c r="H93" s="288"/>
      <c r="I93" s="288"/>
    </row>
    <row r="94" spans="1:9" s="26" customFormat="1">
      <c r="A94" s="358"/>
      <c r="B94" s="359"/>
      <c r="C94" s="159"/>
      <c r="D94" s="303"/>
      <c r="E94" s="288"/>
      <c r="F94" s="288"/>
      <c r="G94" s="288"/>
      <c r="H94" s="288"/>
      <c r="I94" s="288"/>
    </row>
    <row r="95" spans="1:9" s="26" customFormat="1" ht="16.5" customHeight="1">
      <c r="A95" s="360"/>
      <c r="B95" s="361"/>
      <c r="C95" s="159"/>
      <c r="D95" s="303"/>
      <c r="E95" s="288"/>
      <c r="F95" s="288"/>
      <c r="G95" s="288"/>
      <c r="H95" s="288"/>
      <c r="I95" s="288"/>
    </row>
    <row r="96" spans="1:9" s="26" customFormat="1">
      <c r="A96" s="288"/>
      <c r="B96" s="288"/>
      <c r="C96" s="288"/>
      <c r="D96" s="234"/>
      <c r="E96" s="288"/>
      <c r="F96" s="288"/>
      <c r="G96" s="288"/>
      <c r="H96" s="288"/>
      <c r="I96" s="288"/>
    </row>
    <row r="97" spans="1:9" s="26" customFormat="1">
      <c r="A97" s="288"/>
      <c r="B97" s="288"/>
      <c r="C97" s="288"/>
      <c r="D97" s="234"/>
      <c r="E97" s="288"/>
      <c r="F97" s="288"/>
      <c r="G97" s="288"/>
      <c r="H97" s="288"/>
      <c r="I97" s="288"/>
    </row>
    <row r="98" spans="1:9" s="26" customFormat="1">
      <c r="A98" s="306"/>
      <c r="B98" s="306"/>
      <c r="C98" s="306"/>
      <c r="D98" s="14"/>
      <c r="E98" s="306"/>
      <c r="F98" s="306"/>
      <c r="G98" s="31"/>
      <c r="H98" s="31"/>
      <c r="I98" s="31"/>
    </row>
    <row r="99" spans="1:9" s="26" customFormat="1">
      <c r="A99" s="306"/>
      <c r="B99" s="306"/>
      <c r="C99" s="306"/>
      <c r="D99" s="14"/>
      <c r="E99" s="306"/>
      <c r="F99" s="306"/>
      <c r="G99" s="31"/>
      <c r="H99" s="31"/>
      <c r="I99" s="31"/>
    </row>
    <row r="100" spans="1:9" s="26" customFormat="1">
      <c r="A100" s="306"/>
      <c r="B100" s="306"/>
      <c r="C100" s="306"/>
      <c r="D100" s="14"/>
      <c r="E100" s="306"/>
      <c r="F100" s="306"/>
      <c r="G100" s="31"/>
      <c r="H100" s="31"/>
      <c r="I100" s="31"/>
    </row>
    <row r="101" spans="1:9" s="26" customFormat="1" ht="18" customHeight="1">
      <c r="A101" s="306"/>
      <c r="B101" s="306"/>
      <c r="C101" s="306"/>
      <c r="D101" s="14"/>
      <c r="E101" s="306"/>
      <c r="F101" s="306"/>
      <c r="G101" s="31"/>
      <c r="H101" s="306"/>
      <c r="I101" s="306"/>
    </row>
    <row r="102" spans="1:9" s="26" customFormat="1" ht="16.5" customHeight="1">
      <c r="A102" s="306"/>
      <c r="B102" s="306"/>
      <c r="C102" s="306"/>
      <c r="D102" s="14"/>
      <c r="E102" s="306"/>
      <c r="F102" s="306"/>
      <c r="G102" s="31"/>
      <c r="H102" s="306"/>
      <c r="I102" s="306"/>
    </row>
    <row r="103" spans="1:9" s="26" customFormat="1" ht="16.5" customHeight="1">
      <c r="A103"/>
      <c r="B103"/>
      <c r="C103"/>
      <c r="D103" s="14"/>
      <c r="E103"/>
      <c r="F103"/>
      <c r="H103"/>
      <c r="I103"/>
    </row>
    <row r="104" spans="1:9" s="26" customFormat="1" ht="16.5" customHeight="1">
      <c r="A104"/>
      <c r="B104"/>
      <c r="C104"/>
      <c r="D104" s="14"/>
      <c r="E104"/>
      <c r="F104"/>
      <c r="H104"/>
      <c r="I104"/>
    </row>
    <row r="105" spans="1:9" ht="16.5" customHeight="1">
      <c r="D105" s="40"/>
    </row>
    <row r="106" spans="1:9">
      <c r="D106" s="41"/>
    </row>
    <row r="107" spans="1:9">
      <c r="D107" s="26"/>
    </row>
    <row r="108" spans="1:9" ht="16.5" customHeight="1">
      <c r="D108" s="26"/>
    </row>
    <row r="109" spans="1:9">
      <c r="D109" s="26"/>
    </row>
    <row r="110" spans="1:9">
      <c r="D110" s="26"/>
    </row>
    <row r="111" spans="1:9">
      <c r="D111" s="26"/>
    </row>
    <row r="112" spans="1:9">
      <c r="D112" s="26"/>
    </row>
    <row r="113" spans="4:4">
      <c r="D113" s="26"/>
    </row>
    <row r="114" spans="4:4">
      <c r="D114" s="26"/>
    </row>
    <row r="1048576" spans="9:9">
      <c r="I1048576" s="264"/>
    </row>
  </sheetData>
  <mergeCells count="41">
    <mergeCell ref="H4:H5"/>
    <mergeCell ref="H9:H11"/>
    <mergeCell ref="E48:E54"/>
    <mergeCell ref="E43:E47"/>
    <mergeCell ref="E87:E90"/>
    <mergeCell ref="E84:E86"/>
    <mergeCell ref="E81:E83"/>
    <mergeCell ref="E77:E80"/>
    <mergeCell ref="E68:E76"/>
    <mergeCell ref="H6:H8"/>
    <mergeCell ref="H12:H15"/>
    <mergeCell ref="H16:H26"/>
    <mergeCell ref="E37:E42"/>
    <mergeCell ref="E66:E67"/>
    <mergeCell ref="E60:E65"/>
    <mergeCell ref="E55:E59"/>
    <mergeCell ref="A1:E1"/>
    <mergeCell ref="A3:B3"/>
    <mergeCell ref="E4:E8"/>
    <mergeCell ref="E9:E24"/>
    <mergeCell ref="A22:B23"/>
    <mergeCell ref="A24:B28"/>
    <mergeCell ref="A7:B10"/>
    <mergeCell ref="A4:B6"/>
    <mergeCell ref="A11:B13"/>
    <mergeCell ref="A19:B21"/>
    <mergeCell ref="E28:E36"/>
    <mergeCell ref="E25:E27"/>
    <mergeCell ref="A29:B46"/>
    <mergeCell ref="A14:B18"/>
    <mergeCell ref="A47:B48"/>
    <mergeCell ref="A92:B95"/>
    <mergeCell ref="A70:B74"/>
    <mergeCell ref="A49:B56"/>
    <mergeCell ref="A60:B69"/>
    <mergeCell ref="A57:B59"/>
    <mergeCell ref="A83:B84"/>
    <mergeCell ref="A85:B89"/>
    <mergeCell ref="A80:B82"/>
    <mergeCell ref="A75:B79"/>
    <mergeCell ref="A90:B9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theme="8" tint="0.39997558519241921"/>
    <pageSetUpPr fitToPage="1"/>
  </sheetPr>
  <dimension ref="A1:XFD497"/>
  <sheetViews>
    <sheetView view="pageBreakPreview" zoomScaleNormal="145" zoomScaleSheetLayoutView="100" workbookViewId="0">
      <selection sqref="A1:F1"/>
    </sheetView>
  </sheetViews>
  <sheetFormatPr defaultColWidth="9" defaultRowHeight="16.5" customHeight="1"/>
  <cols>
    <col min="1" max="1" width="5.625" style="67" customWidth="1"/>
    <col min="2" max="2" width="11.25" style="67" bestFit="1" customWidth="1"/>
    <col min="3" max="3" width="25.625" style="67" customWidth="1"/>
    <col min="4" max="4" width="7.125" style="67" customWidth="1"/>
    <col min="5" max="5" width="15.625" style="67" customWidth="1"/>
    <col min="6" max="6" width="52.375" style="67" customWidth="1"/>
    <col min="7" max="7" width="3.25" style="67" customWidth="1"/>
    <col min="8" max="8" width="9.375" style="67" customWidth="1"/>
    <col min="9" max="10" width="9" style="67"/>
    <col min="11" max="11" width="9" style="67" customWidth="1"/>
    <col min="12" max="16384" width="9" style="67"/>
  </cols>
  <sheetData>
    <row r="1" spans="1:12" ht="24.95" customHeight="1">
      <c r="A1" s="543" t="s">
        <v>449</v>
      </c>
      <c r="B1" s="543"/>
      <c r="C1" s="543"/>
      <c r="D1" s="543"/>
      <c r="E1" s="543"/>
      <c r="F1" s="543"/>
      <c r="G1" s="306"/>
      <c r="H1" s="306"/>
      <c r="I1" s="306"/>
      <c r="J1" s="306"/>
      <c r="K1" s="306"/>
      <c r="L1" s="306"/>
    </row>
    <row r="2" spans="1:12" ht="16.5" customHeight="1">
      <c r="A2" s="544" t="s">
        <v>836</v>
      </c>
      <c r="B2" s="544"/>
      <c r="C2" s="544"/>
      <c r="D2" s="544"/>
      <c r="E2" s="544"/>
      <c r="F2" s="544"/>
      <c r="G2" s="306"/>
      <c r="H2" s="306"/>
      <c r="I2" s="306"/>
      <c r="J2" s="306"/>
      <c r="K2" s="306"/>
      <c r="L2" s="306"/>
    </row>
    <row r="3" spans="1:12" ht="16.5" customHeight="1">
      <c r="A3" s="419" t="s">
        <v>450</v>
      </c>
      <c r="B3" s="419"/>
      <c r="C3" s="419"/>
      <c r="D3" s="419"/>
      <c r="E3" s="419"/>
      <c r="F3" s="419"/>
      <c r="G3" s="306"/>
      <c r="H3" s="306"/>
      <c r="I3" s="306"/>
      <c r="J3" s="306"/>
      <c r="K3" s="306"/>
      <c r="L3" s="306"/>
    </row>
    <row r="4" spans="1:12" s="185" customFormat="1" ht="16.5" customHeight="1">
      <c r="A4" s="419" t="s">
        <v>1212</v>
      </c>
      <c r="B4" s="419"/>
      <c r="C4" s="419"/>
      <c r="D4" s="419"/>
      <c r="E4" s="419"/>
      <c r="F4" s="419"/>
      <c r="G4" s="288"/>
      <c r="H4" s="288"/>
      <c r="I4" s="288"/>
      <c r="J4" s="288"/>
      <c r="K4" s="288"/>
      <c r="L4" s="288"/>
    </row>
    <row r="5" spans="1:12" s="26" customFormat="1" ht="16.5" customHeight="1">
      <c r="A5" s="420" t="s">
        <v>1142</v>
      </c>
      <c r="B5" s="420"/>
      <c r="C5" s="420"/>
      <c r="D5" s="420"/>
      <c r="E5" s="420"/>
      <c r="F5" s="420"/>
      <c r="G5" s="288"/>
      <c r="H5" s="288"/>
      <c r="I5" s="288"/>
      <c r="J5" s="288"/>
      <c r="K5" s="288"/>
      <c r="L5" s="288"/>
    </row>
    <row r="6" spans="1:12" s="26" customFormat="1" ht="16.5" customHeight="1">
      <c r="A6" s="420" t="s">
        <v>457</v>
      </c>
      <c r="B6" s="420"/>
      <c r="C6" s="420"/>
      <c r="D6" s="420"/>
      <c r="E6" s="420"/>
      <c r="F6" s="420"/>
      <c r="G6" s="288"/>
      <c r="H6" s="288"/>
      <c r="I6" s="288"/>
      <c r="J6" s="288"/>
      <c r="K6" s="288"/>
      <c r="L6" s="288"/>
    </row>
    <row r="7" spans="1:12" s="26" customFormat="1" ht="16.5" customHeight="1">
      <c r="A7" s="420" t="s">
        <v>713</v>
      </c>
      <c r="B7" s="420"/>
      <c r="C7" s="420"/>
      <c r="D7" s="420"/>
      <c r="E7" s="420"/>
      <c r="F7" s="420"/>
      <c r="G7" s="288"/>
      <c r="H7" s="288"/>
      <c r="I7" s="288"/>
      <c r="J7" s="288"/>
      <c r="K7" s="288"/>
      <c r="L7" s="288"/>
    </row>
    <row r="8" spans="1:12" s="26" customFormat="1" ht="16.5" customHeight="1">
      <c r="A8" s="420" t="s">
        <v>458</v>
      </c>
      <c r="B8" s="420"/>
      <c r="C8" s="420"/>
      <c r="D8" s="420"/>
      <c r="E8" s="420"/>
      <c r="F8" s="420"/>
      <c r="G8" s="288"/>
      <c r="H8" s="288"/>
      <c r="I8" s="288"/>
      <c r="J8" s="288"/>
      <c r="K8" s="288"/>
      <c r="L8" s="288"/>
    </row>
    <row r="9" spans="1:12" s="26" customFormat="1" ht="16.5" customHeight="1">
      <c r="A9" s="420" t="s">
        <v>868</v>
      </c>
      <c r="B9" s="420"/>
      <c r="C9" s="420"/>
      <c r="D9" s="420"/>
      <c r="E9" s="420"/>
      <c r="F9" s="420"/>
      <c r="G9" s="288"/>
      <c r="H9" s="288"/>
      <c r="I9" s="288"/>
      <c r="J9" s="288"/>
      <c r="K9" s="288"/>
      <c r="L9" s="288"/>
    </row>
    <row r="10" spans="1:12" s="26" customFormat="1" ht="16.5" customHeight="1">
      <c r="A10" s="419" t="s">
        <v>1144</v>
      </c>
      <c r="B10" s="419"/>
      <c r="C10" s="419"/>
      <c r="D10" s="419"/>
      <c r="E10" s="419"/>
      <c r="F10" s="419"/>
      <c r="G10" s="288"/>
      <c r="H10" s="288"/>
      <c r="I10" s="288"/>
      <c r="J10" s="288"/>
      <c r="K10" s="288"/>
      <c r="L10" s="288"/>
    </row>
    <row r="11" spans="1:12" s="26" customFormat="1" ht="16.5" customHeight="1">
      <c r="A11" s="419" t="s">
        <v>869</v>
      </c>
      <c r="B11" s="419"/>
      <c r="C11" s="419"/>
      <c r="D11" s="419"/>
      <c r="E11" s="419"/>
      <c r="F11" s="419"/>
      <c r="G11" s="288"/>
      <c r="H11" s="288"/>
      <c r="I11" s="288"/>
      <c r="J11" s="288"/>
      <c r="K11" s="288"/>
      <c r="L11" s="288"/>
    </row>
    <row r="12" spans="1:12" s="26" customFormat="1" ht="16.5" customHeight="1">
      <c r="A12" s="420" t="s">
        <v>870</v>
      </c>
      <c r="B12" s="420"/>
      <c r="C12" s="420"/>
      <c r="D12" s="420"/>
      <c r="E12" s="420"/>
      <c r="F12" s="420"/>
      <c r="G12" s="288"/>
      <c r="H12" s="288"/>
      <c r="I12" s="288"/>
      <c r="J12" s="288"/>
      <c r="K12" s="288"/>
      <c r="L12" s="288"/>
    </row>
    <row r="13" spans="1:12" s="26" customFormat="1" ht="16.5" customHeight="1">
      <c r="A13" s="420" t="s">
        <v>871</v>
      </c>
      <c r="B13" s="420"/>
      <c r="C13" s="420"/>
      <c r="D13" s="420"/>
      <c r="E13" s="420"/>
      <c r="F13" s="420"/>
      <c r="G13" s="288"/>
      <c r="H13" s="288"/>
      <c r="I13" s="288"/>
      <c r="J13" s="288"/>
      <c r="K13" s="288"/>
      <c r="L13" s="288"/>
    </row>
    <row r="14" spans="1:12" s="26" customFormat="1" ht="16.5" customHeight="1">
      <c r="A14" s="420" t="s">
        <v>1157</v>
      </c>
      <c r="B14" s="420"/>
      <c r="C14" s="420"/>
      <c r="D14" s="420"/>
      <c r="E14" s="420"/>
      <c r="F14" s="420"/>
      <c r="G14" s="288"/>
      <c r="H14" s="288"/>
      <c r="I14" s="288"/>
      <c r="J14" s="288"/>
      <c r="K14" s="288"/>
      <c r="L14" s="288"/>
    </row>
    <row r="15" spans="1:12" s="26" customFormat="1" ht="16.5" customHeight="1">
      <c r="A15" s="541" t="s">
        <v>1104</v>
      </c>
      <c r="B15" s="542"/>
      <c r="C15" s="542"/>
      <c r="D15" s="542"/>
      <c r="E15" s="542"/>
      <c r="F15" s="542"/>
      <c r="G15" s="288"/>
      <c r="H15" s="288"/>
      <c r="I15" s="288"/>
      <c r="J15" s="288"/>
      <c r="K15" s="288"/>
      <c r="L15" s="288"/>
    </row>
    <row r="16" spans="1:12" ht="16.5" customHeight="1">
      <c r="A16" s="420" t="s">
        <v>451</v>
      </c>
      <c r="B16" s="420"/>
      <c r="C16" s="420"/>
      <c r="D16" s="420"/>
      <c r="E16" s="420"/>
      <c r="F16" s="420"/>
      <c r="G16" s="306"/>
      <c r="H16" s="306"/>
      <c r="I16" s="306"/>
      <c r="J16" s="306"/>
      <c r="K16" s="306"/>
      <c r="L16" s="306"/>
    </row>
    <row r="17" spans="1:12" ht="16.5" customHeight="1">
      <c r="A17" s="420" t="s">
        <v>872</v>
      </c>
      <c r="B17" s="420"/>
      <c r="C17" s="420"/>
      <c r="D17" s="420"/>
      <c r="E17" s="420"/>
      <c r="F17" s="420"/>
      <c r="G17" s="306"/>
      <c r="H17" s="306"/>
      <c r="I17" s="306"/>
      <c r="J17" s="306"/>
      <c r="K17" s="306"/>
      <c r="L17" s="306"/>
    </row>
    <row r="18" spans="1:12" ht="16.5" customHeight="1">
      <c r="A18" s="420" t="s">
        <v>452</v>
      </c>
      <c r="B18" s="420"/>
      <c r="C18" s="420"/>
      <c r="D18" s="420"/>
      <c r="E18" s="420"/>
      <c r="F18" s="420"/>
      <c r="G18" s="306"/>
      <c r="H18" s="306"/>
      <c r="I18" s="306"/>
      <c r="J18" s="306"/>
      <c r="K18" s="306"/>
      <c r="L18" s="306"/>
    </row>
    <row r="19" spans="1:12" ht="16.5" customHeight="1">
      <c r="A19" s="420" t="s">
        <v>867</v>
      </c>
      <c r="B19" s="420"/>
      <c r="C19" s="420"/>
      <c r="D19" s="420"/>
      <c r="E19" s="420"/>
      <c r="F19" s="420"/>
      <c r="G19" s="306"/>
      <c r="H19" s="306"/>
      <c r="I19" s="306"/>
      <c r="J19" s="306"/>
      <c r="K19" s="306"/>
      <c r="L19" s="306"/>
    </row>
    <row r="20" spans="1:12" ht="16.5" customHeight="1">
      <c r="A20" s="420" t="s">
        <v>453</v>
      </c>
      <c r="B20" s="420"/>
      <c r="C20" s="420"/>
      <c r="D20" s="420"/>
      <c r="E20" s="420"/>
      <c r="F20" s="420"/>
      <c r="G20" s="306"/>
      <c r="H20" s="306"/>
      <c r="I20" s="306"/>
      <c r="J20" s="306"/>
      <c r="K20" s="306"/>
      <c r="L20" s="306"/>
    </row>
    <row r="21" spans="1:12" ht="16.5" customHeight="1">
      <c r="A21" s="420" t="s">
        <v>454</v>
      </c>
      <c r="B21" s="420"/>
      <c r="C21" s="420"/>
      <c r="D21" s="420"/>
      <c r="E21" s="420"/>
      <c r="F21" s="420"/>
      <c r="G21" s="306"/>
      <c r="H21" s="306"/>
      <c r="I21" s="306"/>
      <c r="J21" s="306"/>
      <c r="K21" s="306"/>
      <c r="L21" s="306"/>
    </row>
    <row r="22" spans="1:12" ht="16.5" customHeight="1">
      <c r="A22" s="420" t="s">
        <v>774</v>
      </c>
      <c r="B22" s="420"/>
      <c r="C22" s="420"/>
      <c r="D22" s="420"/>
      <c r="E22" s="420"/>
      <c r="F22" s="420"/>
      <c r="G22" s="306"/>
      <c r="H22" s="306"/>
      <c r="I22" s="306"/>
      <c r="J22" s="306"/>
      <c r="K22" s="306"/>
      <c r="L22" s="306"/>
    </row>
    <row r="23" spans="1:12" ht="16.5" customHeight="1">
      <c r="A23" s="307"/>
      <c r="B23" s="299"/>
      <c r="C23" s="299"/>
      <c r="D23" s="299"/>
      <c r="E23" s="299"/>
      <c r="F23" s="299"/>
      <c r="G23" s="306"/>
      <c r="H23" s="306"/>
      <c r="I23" s="306"/>
      <c r="J23" s="306"/>
      <c r="K23" s="306"/>
      <c r="L23" s="306"/>
    </row>
    <row r="24" spans="1:12" ht="16.5" customHeight="1">
      <c r="A24" s="456" t="s">
        <v>455</v>
      </c>
      <c r="B24" s="456"/>
      <c r="C24" s="456"/>
      <c r="D24" s="456"/>
      <c r="E24" s="456"/>
      <c r="F24" s="456"/>
      <c r="G24" s="306"/>
      <c r="H24" s="306"/>
      <c r="I24" s="306"/>
      <c r="J24" s="306"/>
      <c r="K24" s="306"/>
      <c r="L24" s="306"/>
    </row>
    <row r="25" spans="1:12" ht="16.5" customHeight="1">
      <c r="A25" s="420" t="s">
        <v>873</v>
      </c>
      <c r="B25" s="420"/>
      <c r="C25" s="420"/>
      <c r="D25" s="420"/>
      <c r="E25" s="420"/>
      <c r="F25" s="420"/>
      <c r="G25" s="306"/>
      <c r="H25" s="306"/>
      <c r="I25" s="306"/>
      <c r="J25" s="306"/>
      <c r="K25" s="306"/>
      <c r="L25" s="306"/>
    </row>
    <row r="26" spans="1:12" ht="16.5" customHeight="1">
      <c r="A26" s="420" t="s">
        <v>874</v>
      </c>
      <c r="B26" s="420"/>
      <c r="C26" s="420"/>
      <c r="D26" s="420"/>
      <c r="E26" s="420"/>
      <c r="F26" s="420"/>
      <c r="G26" s="306"/>
      <c r="H26" s="306"/>
      <c r="I26" s="306"/>
      <c r="J26" s="306"/>
      <c r="K26" s="306"/>
      <c r="L26" s="306"/>
    </row>
    <row r="27" spans="1:12" ht="16.5" customHeight="1">
      <c r="A27" s="420" t="s">
        <v>875</v>
      </c>
      <c r="B27" s="420"/>
      <c r="C27" s="420"/>
      <c r="D27" s="420"/>
      <c r="E27" s="420"/>
      <c r="F27" s="420"/>
      <c r="G27" s="306"/>
      <c r="H27" s="306"/>
      <c r="I27" s="306"/>
      <c r="J27" s="306"/>
      <c r="K27" s="306"/>
      <c r="L27" s="306"/>
    </row>
    <row r="28" spans="1:12" ht="16.5" customHeight="1">
      <c r="A28" s="420" t="s">
        <v>876</v>
      </c>
      <c r="B28" s="420"/>
      <c r="C28" s="420"/>
      <c r="D28" s="420"/>
      <c r="E28" s="420"/>
      <c r="F28" s="420"/>
      <c r="G28" s="306"/>
      <c r="H28" s="306"/>
      <c r="I28" s="306"/>
      <c r="J28" s="306"/>
      <c r="K28" s="306"/>
      <c r="L28" s="306"/>
    </row>
    <row r="29" spans="1:12" ht="16.5" customHeight="1">
      <c r="A29" s="420" t="s">
        <v>877</v>
      </c>
      <c r="B29" s="420"/>
      <c r="C29" s="420"/>
      <c r="D29" s="420"/>
      <c r="E29" s="420"/>
      <c r="F29" s="420"/>
      <c r="G29" s="306"/>
      <c r="H29" s="306"/>
      <c r="I29" s="306"/>
      <c r="J29" s="306"/>
      <c r="K29" s="306"/>
      <c r="L29" s="306"/>
    </row>
    <row r="30" spans="1:12" ht="16.5" customHeight="1">
      <c r="A30" s="420" t="s">
        <v>878</v>
      </c>
      <c r="B30" s="420"/>
      <c r="C30" s="420"/>
      <c r="D30" s="420"/>
      <c r="E30" s="420"/>
      <c r="F30" s="420"/>
      <c r="G30" s="306"/>
      <c r="H30" s="306"/>
      <c r="I30" s="306"/>
      <c r="J30" s="306"/>
      <c r="K30" s="306"/>
      <c r="L30" s="306"/>
    </row>
    <row r="31" spans="1:12" ht="16.5" customHeight="1">
      <c r="A31" s="420" t="s">
        <v>879</v>
      </c>
      <c r="B31" s="420"/>
      <c r="C31" s="420"/>
      <c r="D31" s="420"/>
      <c r="E31" s="420"/>
      <c r="F31" s="420"/>
      <c r="G31" s="306"/>
      <c r="H31" s="306"/>
      <c r="I31" s="306"/>
      <c r="J31" s="306"/>
      <c r="K31" s="306"/>
      <c r="L31" s="306"/>
    </row>
    <row r="32" spans="1:12" ht="16.5" customHeight="1">
      <c r="A32" s="420" t="s">
        <v>880</v>
      </c>
      <c r="B32" s="420"/>
      <c r="C32" s="420"/>
      <c r="D32" s="420"/>
      <c r="E32" s="420"/>
      <c r="F32" s="420"/>
      <c r="G32" s="306"/>
      <c r="H32" s="235"/>
      <c r="I32" s="306"/>
      <c r="J32" s="306"/>
      <c r="K32" s="306"/>
      <c r="L32" s="306"/>
    </row>
    <row r="33" spans="1:12" s="164" customFormat="1" ht="16.5" customHeight="1">
      <c r="A33" s="457" t="s">
        <v>1216</v>
      </c>
      <c r="B33" s="457"/>
      <c r="C33" s="457"/>
      <c r="D33" s="457"/>
      <c r="E33" s="457"/>
      <c r="F33" s="457"/>
      <c r="G33" s="343"/>
      <c r="H33" s="344"/>
      <c r="I33" s="343"/>
      <c r="J33" s="343"/>
      <c r="K33" s="343"/>
      <c r="L33" s="343"/>
    </row>
    <row r="34" spans="1:12" ht="24.95" customHeight="1">
      <c r="A34" s="299"/>
      <c r="B34" s="299"/>
      <c r="C34" s="299"/>
      <c r="D34" s="299"/>
      <c r="E34" s="299"/>
      <c r="F34" s="299"/>
      <c r="G34" s="306"/>
      <c r="H34" s="235"/>
      <c r="I34" s="306"/>
      <c r="J34" s="306"/>
      <c r="K34" s="306"/>
      <c r="L34" s="306"/>
    </row>
    <row r="35" spans="1:12" ht="16.5" customHeight="1">
      <c r="A35" s="308" t="s">
        <v>456</v>
      </c>
      <c r="B35" s="308"/>
      <c r="C35" s="309"/>
      <c r="D35" s="309"/>
      <c r="E35" s="309"/>
      <c r="F35" s="309"/>
      <c r="G35" s="306"/>
      <c r="H35" s="306"/>
      <c r="I35" s="306"/>
      <c r="J35" s="306"/>
      <c r="K35" s="306"/>
      <c r="L35" s="306"/>
    </row>
    <row r="36" spans="1:12" ht="16.5" customHeight="1">
      <c r="A36" s="310"/>
      <c r="B36" s="310"/>
      <c r="C36" s="310"/>
      <c r="D36" s="310"/>
      <c r="E36" s="310"/>
      <c r="F36" s="310"/>
      <c r="G36" s="306"/>
      <c r="H36" s="306"/>
      <c r="I36" s="306"/>
      <c r="J36" s="306"/>
      <c r="K36" s="306"/>
      <c r="L36" s="306"/>
    </row>
    <row r="37" spans="1:12" ht="16.5" customHeight="1">
      <c r="A37" s="536" t="s">
        <v>130</v>
      </c>
      <c r="B37" s="537"/>
      <c r="C37" s="538">
        <v>45747</v>
      </c>
      <c r="D37" s="539"/>
      <c r="E37" s="539"/>
      <c r="F37" s="540"/>
      <c r="G37" s="306"/>
      <c r="H37" s="306"/>
      <c r="I37" s="306"/>
      <c r="J37" s="306"/>
      <c r="K37" s="306"/>
      <c r="L37" s="306"/>
    </row>
    <row r="38" spans="1:12" ht="16.5" customHeight="1">
      <c r="A38" s="512" t="s">
        <v>16</v>
      </c>
      <c r="B38" s="513"/>
      <c r="C38" s="509" t="s">
        <v>459</v>
      </c>
      <c r="D38" s="510"/>
      <c r="E38" s="510"/>
      <c r="F38" s="511"/>
      <c r="G38" s="306"/>
      <c r="H38" s="306"/>
      <c r="I38" s="306"/>
      <c r="J38" s="306"/>
      <c r="K38" s="306"/>
      <c r="L38" s="306"/>
    </row>
    <row r="39" spans="1:12" ht="16.5" customHeight="1">
      <c r="A39" s="491" t="s">
        <v>460</v>
      </c>
      <c r="B39" s="491"/>
      <c r="C39" s="475" t="s">
        <v>461</v>
      </c>
      <c r="D39" s="475"/>
      <c r="E39" s="475"/>
      <c r="F39" s="475"/>
      <c r="G39" s="306"/>
      <c r="H39" s="306"/>
      <c r="I39" s="306"/>
      <c r="J39" s="306"/>
      <c r="K39" s="306"/>
      <c r="L39" s="306"/>
    </row>
    <row r="40" spans="1:12" ht="16.5" customHeight="1">
      <c r="A40" s="389"/>
      <c r="B40" s="389"/>
      <c r="C40" s="502" t="s">
        <v>462</v>
      </c>
      <c r="D40" s="502"/>
      <c r="E40" s="502"/>
      <c r="F40" s="502"/>
      <c r="G40" s="306"/>
      <c r="H40" s="306"/>
      <c r="I40" s="306"/>
      <c r="J40" s="306"/>
      <c r="K40" s="306"/>
      <c r="L40" s="306"/>
    </row>
    <row r="41" spans="1:12" ht="16.5" customHeight="1">
      <c r="A41" s="389"/>
      <c r="B41" s="389"/>
      <c r="C41" s="502" t="s">
        <v>131</v>
      </c>
      <c r="D41" s="502"/>
      <c r="E41" s="502"/>
      <c r="F41" s="502"/>
      <c r="G41" s="306"/>
      <c r="H41" s="306"/>
      <c r="I41" s="306"/>
      <c r="J41" s="306"/>
      <c r="K41" s="306"/>
      <c r="L41" s="306"/>
    </row>
    <row r="42" spans="1:12" ht="19.5" customHeight="1">
      <c r="A42" s="505" t="s">
        <v>828</v>
      </c>
      <c r="B42" s="506"/>
      <c r="C42" s="493" t="s">
        <v>881</v>
      </c>
      <c r="D42" s="494"/>
      <c r="E42" s="494"/>
      <c r="F42" s="495"/>
      <c r="G42" s="306"/>
      <c r="H42" s="306"/>
      <c r="I42" s="306"/>
      <c r="J42" s="306"/>
      <c r="K42" s="306"/>
      <c r="L42" s="306"/>
    </row>
    <row r="43" spans="1:12" ht="24" customHeight="1">
      <c r="A43" s="379"/>
      <c r="B43" s="380"/>
      <c r="C43" s="488" t="s">
        <v>882</v>
      </c>
      <c r="D43" s="467"/>
      <c r="E43" s="467"/>
      <c r="F43" s="489"/>
      <c r="G43" s="306"/>
      <c r="H43" s="306"/>
      <c r="I43" s="306"/>
      <c r="J43" s="306"/>
      <c r="K43" s="306"/>
      <c r="L43" s="306"/>
    </row>
    <row r="44" spans="1:12" ht="27" customHeight="1">
      <c r="A44" s="379"/>
      <c r="B44" s="380"/>
      <c r="C44" s="488" t="s">
        <v>811</v>
      </c>
      <c r="D44" s="467"/>
      <c r="E44" s="467"/>
      <c r="F44" s="489"/>
      <c r="G44" s="306"/>
      <c r="H44" s="306"/>
      <c r="I44" s="306"/>
      <c r="J44" s="306"/>
      <c r="K44" s="306"/>
      <c r="L44" s="306"/>
    </row>
    <row r="45" spans="1:12" ht="20.45" customHeight="1">
      <c r="A45" s="379"/>
      <c r="B45" s="380"/>
      <c r="C45" s="496" t="s">
        <v>463</v>
      </c>
      <c r="D45" s="497"/>
      <c r="E45" s="497"/>
      <c r="F45" s="498"/>
      <c r="G45" s="306"/>
      <c r="H45" s="306"/>
      <c r="I45" s="306"/>
      <c r="J45" s="306"/>
      <c r="K45" s="306"/>
      <c r="L45" s="306"/>
    </row>
    <row r="46" spans="1:12" ht="36.6" customHeight="1">
      <c r="A46" s="379"/>
      <c r="B46" s="380"/>
      <c r="C46" s="496" t="s">
        <v>883</v>
      </c>
      <c r="D46" s="497"/>
      <c r="E46" s="497"/>
      <c r="F46" s="498"/>
      <c r="G46" s="306"/>
      <c r="H46" s="306"/>
      <c r="I46" s="306"/>
      <c r="J46" s="306"/>
      <c r="K46" s="306"/>
      <c r="L46" s="306"/>
    </row>
    <row r="47" spans="1:12" ht="16.5" customHeight="1">
      <c r="A47" s="505" t="s">
        <v>464</v>
      </c>
      <c r="B47" s="506"/>
      <c r="C47" s="529" t="s">
        <v>884</v>
      </c>
      <c r="D47" s="480"/>
      <c r="E47" s="480"/>
      <c r="F47" s="481"/>
      <c r="G47" s="306"/>
      <c r="H47" s="306"/>
      <c r="I47" s="306"/>
      <c r="J47" s="306"/>
      <c r="K47" s="306"/>
      <c r="L47" s="306"/>
    </row>
    <row r="48" spans="1:12" ht="16.5" customHeight="1">
      <c r="A48" s="379"/>
      <c r="B48" s="380"/>
      <c r="C48" s="517" t="s">
        <v>465</v>
      </c>
      <c r="D48" s="518"/>
      <c r="E48" s="518"/>
      <c r="F48" s="519"/>
      <c r="G48" s="306"/>
      <c r="H48" s="306"/>
      <c r="I48" s="306"/>
      <c r="J48" s="306"/>
      <c r="K48" s="306"/>
      <c r="L48" s="306"/>
    </row>
    <row r="49" spans="1:12" ht="16.5" customHeight="1">
      <c r="A49" s="379"/>
      <c r="B49" s="380"/>
      <c r="C49" s="530" t="s">
        <v>466</v>
      </c>
      <c r="D49" s="531"/>
      <c r="E49" s="531"/>
      <c r="F49" s="532"/>
      <c r="G49" s="306"/>
      <c r="H49" s="306"/>
      <c r="I49" s="306"/>
      <c r="J49" s="306"/>
      <c r="K49" s="306"/>
      <c r="L49" s="306"/>
    </row>
    <row r="50" spans="1:12" ht="24" customHeight="1">
      <c r="A50" s="379"/>
      <c r="B50" s="380"/>
      <c r="C50" s="517" t="s">
        <v>955</v>
      </c>
      <c r="D50" s="518"/>
      <c r="E50" s="518"/>
      <c r="F50" s="519"/>
      <c r="G50" s="306"/>
      <c r="H50" s="306"/>
      <c r="I50" s="306"/>
      <c r="J50" s="306"/>
      <c r="K50" s="306"/>
      <c r="L50" s="306"/>
    </row>
    <row r="51" spans="1:12" ht="38.450000000000003" customHeight="1">
      <c r="A51" s="379"/>
      <c r="B51" s="380"/>
      <c r="C51" s="520" t="s">
        <v>956</v>
      </c>
      <c r="D51" s="521"/>
      <c r="E51" s="521"/>
      <c r="F51" s="522"/>
      <c r="G51" s="306"/>
      <c r="H51" s="306"/>
      <c r="I51" s="306"/>
      <c r="J51" s="306"/>
      <c r="K51" s="306"/>
      <c r="L51" s="306"/>
    </row>
    <row r="52" spans="1:12" ht="32.450000000000003" customHeight="1">
      <c r="A52" s="379"/>
      <c r="B52" s="380"/>
      <c r="C52" s="517" t="s">
        <v>957</v>
      </c>
      <c r="D52" s="518"/>
      <c r="E52" s="518"/>
      <c r="F52" s="519"/>
      <c r="G52" s="306"/>
      <c r="H52" s="306"/>
      <c r="I52" s="306"/>
      <c r="J52" s="306"/>
      <c r="K52" s="306"/>
      <c r="L52" s="306"/>
    </row>
    <row r="53" spans="1:12" ht="29.45" customHeight="1">
      <c r="A53" s="379"/>
      <c r="B53" s="380"/>
      <c r="C53" s="526" t="s">
        <v>906</v>
      </c>
      <c r="D53" s="527"/>
      <c r="E53" s="527"/>
      <c r="F53" s="528"/>
      <c r="G53" s="306"/>
      <c r="H53" s="306"/>
      <c r="I53" s="306"/>
      <c r="J53" s="306"/>
      <c r="K53" s="306"/>
      <c r="L53" s="306"/>
    </row>
    <row r="54" spans="1:12" ht="16.5" customHeight="1">
      <c r="A54" s="379"/>
      <c r="B54" s="380"/>
      <c r="C54" s="533" t="s">
        <v>467</v>
      </c>
      <c r="D54" s="534"/>
      <c r="E54" s="534"/>
      <c r="F54" s="535"/>
      <c r="G54" s="306"/>
      <c r="H54" s="306"/>
      <c r="I54" s="306"/>
      <c r="J54" s="306"/>
      <c r="K54" s="306"/>
      <c r="L54" s="306"/>
    </row>
    <row r="55" spans="1:12" ht="16.5" customHeight="1">
      <c r="A55" s="379"/>
      <c r="B55" s="380"/>
      <c r="C55" s="526" t="s">
        <v>907</v>
      </c>
      <c r="D55" s="527"/>
      <c r="E55" s="527"/>
      <c r="F55" s="528"/>
      <c r="G55" s="306"/>
      <c r="H55" s="306"/>
      <c r="I55" s="306"/>
      <c r="J55" s="306"/>
      <c r="K55" s="306"/>
      <c r="L55" s="306"/>
    </row>
    <row r="56" spans="1:12" ht="16.5" customHeight="1">
      <c r="A56" s="379"/>
      <c r="B56" s="380"/>
      <c r="C56" s="517" t="s">
        <v>958</v>
      </c>
      <c r="D56" s="518"/>
      <c r="E56" s="518"/>
      <c r="F56" s="519"/>
      <c r="G56" s="306"/>
      <c r="H56" s="306"/>
      <c r="I56" s="306"/>
      <c r="J56" s="306"/>
      <c r="K56" s="306"/>
      <c r="L56" s="306"/>
    </row>
    <row r="57" spans="1:12" ht="16.5" customHeight="1">
      <c r="A57" s="379"/>
      <c r="B57" s="380"/>
      <c r="C57" s="517" t="s">
        <v>959</v>
      </c>
      <c r="D57" s="518"/>
      <c r="E57" s="518"/>
      <c r="F57" s="519"/>
      <c r="G57" s="306"/>
      <c r="H57" s="306"/>
      <c r="I57" s="306"/>
      <c r="J57" s="306"/>
      <c r="K57" s="306"/>
      <c r="L57" s="306"/>
    </row>
    <row r="58" spans="1:12" ht="16.5" customHeight="1">
      <c r="A58" s="379"/>
      <c r="B58" s="380"/>
      <c r="C58" s="517" t="s">
        <v>960</v>
      </c>
      <c r="D58" s="518"/>
      <c r="E58" s="518"/>
      <c r="F58" s="519"/>
      <c r="G58" s="306"/>
      <c r="H58" s="306"/>
      <c r="I58" s="306"/>
      <c r="J58" s="306"/>
      <c r="K58" s="306"/>
      <c r="L58" s="306"/>
    </row>
    <row r="59" spans="1:12" ht="16.5" customHeight="1">
      <c r="A59" s="379"/>
      <c r="B59" s="380"/>
      <c r="C59" s="526" t="s">
        <v>908</v>
      </c>
      <c r="D59" s="527"/>
      <c r="E59" s="527"/>
      <c r="F59" s="528"/>
      <c r="G59" s="306"/>
      <c r="H59" s="306"/>
      <c r="I59" s="306"/>
      <c r="J59" s="306"/>
      <c r="K59" s="306"/>
      <c r="L59" s="306"/>
    </row>
    <row r="60" spans="1:12" ht="16.5" customHeight="1">
      <c r="A60" s="379"/>
      <c r="B60" s="380"/>
      <c r="C60" s="517" t="s">
        <v>961</v>
      </c>
      <c r="D60" s="518"/>
      <c r="E60" s="518"/>
      <c r="F60" s="519"/>
      <c r="G60" s="306"/>
      <c r="H60" s="306"/>
      <c r="I60" s="306"/>
      <c r="J60" s="306"/>
      <c r="K60" s="306"/>
      <c r="L60" s="306"/>
    </row>
    <row r="61" spans="1:12" ht="20.45" customHeight="1">
      <c r="A61" s="379"/>
      <c r="B61" s="380"/>
      <c r="C61" s="517" t="s">
        <v>962</v>
      </c>
      <c r="D61" s="518"/>
      <c r="E61" s="518"/>
      <c r="F61" s="519"/>
      <c r="G61" s="306"/>
      <c r="H61" s="306"/>
      <c r="I61" s="306"/>
      <c r="J61" s="306"/>
      <c r="K61" s="306"/>
      <c r="L61" s="306"/>
    </row>
    <row r="62" spans="1:12" ht="17.45" customHeight="1">
      <c r="A62" s="379"/>
      <c r="B62" s="380"/>
      <c r="C62" s="526" t="s">
        <v>812</v>
      </c>
      <c r="D62" s="527"/>
      <c r="E62" s="527"/>
      <c r="F62" s="528"/>
      <c r="G62" s="306"/>
      <c r="H62" s="306"/>
      <c r="I62" s="306"/>
      <c r="J62" s="306"/>
      <c r="K62" s="306"/>
      <c r="L62" s="306"/>
    </row>
    <row r="63" spans="1:12" ht="33.6" customHeight="1">
      <c r="A63" s="379"/>
      <c r="B63" s="380"/>
      <c r="C63" s="517" t="s">
        <v>963</v>
      </c>
      <c r="D63" s="518"/>
      <c r="E63" s="518"/>
      <c r="F63" s="519"/>
      <c r="G63" s="306"/>
      <c r="H63" s="306"/>
      <c r="I63" s="306"/>
      <c r="J63" s="306"/>
      <c r="K63" s="306"/>
      <c r="L63" s="306"/>
    </row>
    <row r="64" spans="1:12" ht="26.45" customHeight="1">
      <c r="A64" s="379"/>
      <c r="B64" s="380"/>
      <c r="C64" s="517" t="s">
        <v>964</v>
      </c>
      <c r="D64" s="518"/>
      <c r="E64" s="518"/>
      <c r="F64" s="519"/>
      <c r="G64" s="306"/>
      <c r="H64" s="306"/>
      <c r="I64" s="306"/>
      <c r="J64" s="306"/>
      <c r="K64" s="306"/>
      <c r="L64" s="306"/>
    </row>
    <row r="65" spans="1:12" ht="28.5" customHeight="1">
      <c r="A65" s="379"/>
      <c r="B65" s="380"/>
      <c r="C65" s="517" t="s">
        <v>965</v>
      </c>
      <c r="D65" s="518"/>
      <c r="E65" s="518"/>
      <c r="F65" s="519"/>
      <c r="G65" s="306"/>
      <c r="H65" s="306"/>
      <c r="I65" s="306"/>
      <c r="J65" s="306"/>
      <c r="K65" s="306"/>
      <c r="L65" s="306"/>
    </row>
    <row r="66" spans="1:12" ht="16.5" customHeight="1">
      <c r="A66" s="379"/>
      <c r="B66" s="380"/>
      <c r="C66" s="517" t="s">
        <v>966</v>
      </c>
      <c r="D66" s="518"/>
      <c r="E66" s="518"/>
      <c r="F66" s="519"/>
      <c r="G66" s="306"/>
      <c r="H66" s="306"/>
      <c r="I66" s="306"/>
      <c r="J66" s="306"/>
      <c r="K66" s="306"/>
      <c r="L66" s="306"/>
    </row>
    <row r="67" spans="1:12" ht="16.5" customHeight="1">
      <c r="A67" s="379"/>
      <c r="B67" s="380"/>
      <c r="C67" s="517" t="s">
        <v>967</v>
      </c>
      <c r="D67" s="518"/>
      <c r="E67" s="518"/>
      <c r="F67" s="519"/>
      <c r="G67" s="306"/>
      <c r="H67" s="306"/>
      <c r="I67" s="306"/>
      <c r="J67" s="306"/>
      <c r="K67" s="306"/>
      <c r="L67" s="306"/>
    </row>
    <row r="68" spans="1:12" ht="16.5" customHeight="1">
      <c r="A68" s="379"/>
      <c r="B68" s="380"/>
      <c r="C68" s="517" t="s">
        <v>813</v>
      </c>
      <c r="D68" s="518"/>
      <c r="E68" s="518"/>
      <c r="F68" s="519"/>
      <c r="G68" s="306"/>
      <c r="H68" s="306"/>
      <c r="I68" s="306"/>
      <c r="J68" s="306"/>
      <c r="K68" s="306"/>
      <c r="L68" s="306"/>
    </row>
    <row r="69" spans="1:12" ht="16.5" customHeight="1">
      <c r="A69" s="379"/>
      <c r="B69" s="380"/>
      <c r="C69" s="517" t="s">
        <v>968</v>
      </c>
      <c r="D69" s="518"/>
      <c r="E69" s="518"/>
      <c r="F69" s="519"/>
      <c r="G69" s="306"/>
      <c r="H69" s="306"/>
      <c r="I69" s="306"/>
      <c r="J69" s="306"/>
      <c r="K69" s="306"/>
      <c r="L69" s="306"/>
    </row>
    <row r="70" spans="1:12" ht="16.5" customHeight="1">
      <c r="A70" s="379"/>
      <c r="B70" s="380"/>
      <c r="C70" s="520" t="s">
        <v>969</v>
      </c>
      <c r="D70" s="521"/>
      <c r="E70" s="521"/>
      <c r="F70" s="522"/>
      <c r="G70" s="306"/>
      <c r="H70" s="306"/>
      <c r="I70" s="306"/>
      <c r="J70" s="306"/>
      <c r="K70" s="306"/>
      <c r="L70" s="306"/>
    </row>
    <row r="71" spans="1:12" ht="16.5" customHeight="1">
      <c r="A71" s="379"/>
      <c r="B71" s="380"/>
      <c r="C71" s="517" t="s">
        <v>829</v>
      </c>
      <c r="D71" s="518"/>
      <c r="E71" s="518"/>
      <c r="F71" s="519"/>
      <c r="G71" s="306"/>
      <c r="H71" s="306"/>
      <c r="I71" s="306"/>
      <c r="J71" s="306"/>
      <c r="K71" s="306"/>
      <c r="L71" s="306"/>
    </row>
    <row r="72" spans="1:12" ht="16.5" customHeight="1">
      <c r="A72" s="507"/>
      <c r="B72" s="508"/>
      <c r="C72" s="523" t="s">
        <v>885</v>
      </c>
      <c r="D72" s="524"/>
      <c r="E72" s="524"/>
      <c r="F72" s="525"/>
      <c r="G72" s="306"/>
      <c r="H72" s="306"/>
      <c r="I72" s="306"/>
      <c r="J72" s="306"/>
      <c r="K72" s="306"/>
      <c r="L72" s="306"/>
    </row>
    <row r="73" spans="1:12" ht="16.5" customHeight="1">
      <c r="A73" s="512" t="s">
        <v>132</v>
      </c>
      <c r="B73" s="513"/>
      <c r="C73" s="509" t="s">
        <v>468</v>
      </c>
      <c r="D73" s="510"/>
      <c r="E73" s="510"/>
      <c r="F73" s="511"/>
      <c r="G73" s="306"/>
      <c r="H73" s="306"/>
      <c r="I73" s="306"/>
      <c r="J73" s="306"/>
      <c r="K73" s="306"/>
      <c r="L73" s="306"/>
    </row>
    <row r="74" spans="1:12" ht="16.5" customHeight="1">
      <c r="A74" s="505" t="s">
        <v>133</v>
      </c>
      <c r="B74" s="506"/>
      <c r="C74" s="493" t="s">
        <v>970</v>
      </c>
      <c r="D74" s="494"/>
      <c r="E74" s="494"/>
      <c r="F74" s="495"/>
      <c r="G74" s="306"/>
      <c r="H74" s="306"/>
      <c r="I74" s="306"/>
      <c r="J74" s="306"/>
      <c r="K74" s="306"/>
      <c r="L74" s="306"/>
    </row>
    <row r="75" spans="1:12" ht="16.5" customHeight="1">
      <c r="A75" s="507"/>
      <c r="B75" s="508"/>
      <c r="C75" s="499" t="s">
        <v>469</v>
      </c>
      <c r="D75" s="500"/>
      <c r="E75" s="500"/>
      <c r="F75" s="501"/>
      <c r="G75" s="306"/>
      <c r="H75" s="306"/>
      <c r="I75" s="306"/>
      <c r="J75" s="306"/>
      <c r="K75" s="306"/>
      <c r="L75" s="306"/>
    </row>
    <row r="76" spans="1:12" ht="16.5" customHeight="1">
      <c r="A76" s="505" t="s">
        <v>470</v>
      </c>
      <c r="B76" s="506"/>
      <c r="C76" s="493" t="s">
        <v>971</v>
      </c>
      <c r="D76" s="494"/>
      <c r="E76" s="494"/>
      <c r="F76" s="495"/>
      <c r="G76" s="306"/>
      <c r="H76" s="306"/>
      <c r="I76" s="306"/>
      <c r="J76" s="306"/>
      <c r="K76" s="306"/>
      <c r="L76" s="306"/>
    </row>
    <row r="77" spans="1:12" ht="16.5" customHeight="1">
      <c r="A77" s="379"/>
      <c r="B77" s="380"/>
      <c r="C77" s="496" t="s">
        <v>886</v>
      </c>
      <c r="D77" s="497"/>
      <c r="E77" s="497"/>
      <c r="F77" s="498"/>
      <c r="G77" s="306"/>
      <c r="H77" s="306"/>
      <c r="I77" s="306"/>
      <c r="J77" s="306"/>
      <c r="K77" s="306"/>
      <c r="L77" s="306"/>
    </row>
    <row r="78" spans="1:12" ht="16.5" customHeight="1">
      <c r="A78" s="507"/>
      <c r="B78" s="508"/>
      <c r="C78" s="514" t="s">
        <v>230</v>
      </c>
      <c r="D78" s="515"/>
      <c r="E78" s="515"/>
      <c r="F78" s="516"/>
      <c r="G78" s="306"/>
      <c r="H78" s="306"/>
      <c r="I78" s="306"/>
      <c r="J78" s="306"/>
      <c r="K78" s="306"/>
      <c r="L78" s="306"/>
    </row>
    <row r="79" spans="1:12" ht="16.5" customHeight="1">
      <c r="A79" s="512" t="s">
        <v>134</v>
      </c>
      <c r="B79" s="513"/>
      <c r="C79" s="509" t="s">
        <v>471</v>
      </c>
      <c r="D79" s="510"/>
      <c r="E79" s="510"/>
      <c r="F79" s="511"/>
      <c r="G79" s="306"/>
      <c r="H79" s="306"/>
      <c r="I79" s="306"/>
      <c r="J79" s="306"/>
      <c r="K79" s="306"/>
      <c r="L79" s="306"/>
    </row>
    <row r="80" spans="1:12" ht="16.5" customHeight="1">
      <c r="A80" s="491" t="s">
        <v>472</v>
      </c>
      <c r="B80" s="311" t="s">
        <v>57</v>
      </c>
      <c r="C80" s="490" t="s">
        <v>135</v>
      </c>
      <c r="D80" s="490"/>
      <c r="E80" s="490"/>
      <c r="F80" s="490"/>
      <c r="G80" s="306"/>
      <c r="H80" s="306"/>
      <c r="I80" s="306"/>
      <c r="J80" s="306"/>
      <c r="K80" s="306"/>
      <c r="L80" s="306"/>
    </row>
    <row r="81" spans="1:12" ht="16.5" customHeight="1">
      <c r="A81" s="389"/>
      <c r="B81" s="311" t="s">
        <v>136</v>
      </c>
      <c r="C81" s="490" t="s">
        <v>137</v>
      </c>
      <c r="D81" s="490"/>
      <c r="E81" s="490"/>
      <c r="F81" s="490"/>
      <c r="G81" s="306"/>
      <c r="H81" s="306"/>
      <c r="I81" s="306"/>
      <c r="J81" s="306"/>
      <c r="K81" s="306"/>
      <c r="L81" s="306"/>
    </row>
    <row r="82" spans="1:12" ht="16.5" customHeight="1">
      <c r="A82" s="491" t="s">
        <v>60</v>
      </c>
      <c r="B82" s="311" t="s">
        <v>138</v>
      </c>
      <c r="C82" s="509" t="s">
        <v>473</v>
      </c>
      <c r="D82" s="510"/>
      <c r="E82" s="510"/>
      <c r="F82" s="511"/>
      <c r="G82" s="306"/>
      <c r="H82" s="306"/>
      <c r="I82" s="306"/>
      <c r="J82" s="306"/>
      <c r="K82" s="306"/>
      <c r="L82" s="306"/>
    </row>
    <row r="83" spans="1:12" ht="16.5" customHeight="1">
      <c r="A83" s="389"/>
      <c r="B83" s="311" t="s">
        <v>139</v>
      </c>
      <c r="C83" s="509" t="s">
        <v>814</v>
      </c>
      <c r="D83" s="510"/>
      <c r="E83" s="510"/>
      <c r="F83" s="511"/>
      <c r="G83" s="306"/>
      <c r="H83" s="306"/>
      <c r="I83" s="306"/>
      <c r="J83" s="306"/>
      <c r="K83" s="306"/>
      <c r="L83" s="306"/>
    </row>
    <row r="84" spans="1:12" ht="16.5" customHeight="1">
      <c r="A84" s="389"/>
      <c r="B84" s="311" t="s">
        <v>140</v>
      </c>
      <c r="C84" s="509" t="s">
        <v>815</v>
      </c>
      <c r="D84" s="510"/>
      <c r="E84" s="510"/>
      <c r="F84" s="511"/>
      <c r="G84" s="306"/>
      <c r="H84" s="306"/>
      <c r="I84" s="306"/>
      <c r="J84" s="306"/>
      <c r="K84" s="306"/>
      <c r="L84" s="306"/>
    </row>
    <row r="85" spans="1:12" ht="16.5" customHeight="1">
      <c r="A85" s="389"/>
      <c r="B85" s="311" t="s">
        <v>141</v>
      </c>
      <c r="C85" s="509" t="s">
        <v>142</v>
      </c>
      <c r="D85" s="510"/>
      <c r="E85" s="510"/>
      <c r="F85" s="511"/>
      <c r="G85" s="306"/>
      <c r="H85" s="306"/>
      <c r="I85" s="306"/>
      <c r="J85" s="306"/>
      <c r="K85" s="306"/>
      <c r="L85" s="306"/>
    </row>
    <row r="86" spans="1:12" ht="16.5" customHeight="1">
      <c r="A86" s="492"/>
      <c r="B86" s="311" t="s">
        <v>56</v>
      </c>
      <c r="C86" s="509" t="s">
        <v>143</v>
      </c>
      <c r="D86" s="510"/>
      <c r="E86" s="510"/>
      <c r="F86" s="511"/>
      <c r="G86" s="306"/>
      <c r="H86" s="306"/>
      <c r="I86" s="306"/>
      <c r="J86" s="306"/>
      <c r="K86" s="306"/>
      <c r="L86" s="306"/>
    </row>
    <row r="87" spans="1:12" ht="16.5" customHeight="1">
      <c r="A87" s="405" t="s">
        <v>474</v>
      </c>
      <c r="B87" s="222" t="s">
        <v>475</v>
      </c>
      <c r="C87" s="509" t="s">
        <v>476</v>
      </c>
      <c r="D87" s="510"/>
      <c r="E87" s="510"/>
      <c r="F87" s="511"/>
      <c r="G87" s="306"/>
      <c r="H87" s="306"/>
      <c r="I87" s="306"/>
      <c r="J87" s="306"/>
      <c r="K87" s="306"/>
      <c r="L87" s="306"/>
    </row>
    <row r="88" spans="1:12" ht="27" customHeight="1">
      <c r="A88" s="405"/>
      <c r="B88" s="388" t="s">
        <v>477</v>
      </c>
      <c r="C88" s="493" t="s">
        <v>478</v>
      </c>
      <c r="D88" s="494"/>
      <c r="E88" s="494"/>
      <c r="F88" s="495"/>
      <c r="G88" s="306"/>
      <c r="H88" s="306"/>
      <c r="I88" s="306"/>
      <c r="J88" s="306"/>
      <c r="K88" s="306"/>
      <c r="L88" s="306"/>
    </row>
    <row r="89" spans="1:12" ht="16.5" customHeight="1">
      <c r="A89" s="405"/>
      <c r="B89" s="390"/>
      <c r="C89" s="499" t="s">
        <v>479</v>
      </c>
      <c r="D89" s="500"/>
      <c r="E89" s="500"/>
      <c r="F89" s="501"/>
      <c r="G89" s="306"/>
      <c r="H89" s="306"/>
      <c r="I89" s="306"/>
      <c r="J89" s="306"/>
      <c r="K89" s="306"/>
      <c r="L89" s="306"/>
    </row>
    <row r="90" spans="1:12" ht="32.450000000000003" customHeight="1">
      <c r="A90" s="405"/>
      <c r="B90" s="312" t="s">
        <v>480</v>
      </c>
      <c r="C90" s="509" t="s">
        <v>481</v>
      </c>
      <c r="D90" s="510"/>
      <c r="E90" s="510"/>
      <c r="F90" s="511"/>
      <c r="G90" s="306"/>
      <c r="H90" s="306"/>
      <c r="I90" s="306"/>
      <c r="J90" s="306"/>
      <c r="K90" s="306"/>
      <c r="L90" s="306"/>
    </row>
    <row r="91" spans="1:12" ht="16.5" customHeight="1">
      <c r="A91" s="405"/>
      <c r="B91" s="312" t="s">
        <v>482</v>
      </c>
      <c r="C91" s="509" t="s">
        <v>483</v>
      </c>
      <c r="D91" s="510"/>
      <c r="E91" s="510"/>
      <c r="F91" s="511"/>
      <c r="G91" s="306"/>
      <c r="H91" s="306"/>
      <c r="I91" s="306"/>
      <c r="J91" s="306"/>
      <c r="K91" s="306"/>
      <c r="L91" s="306"/>
    </row>
    <row r="92" spans="1:12" ht="16.5" customHeight="1">
      <c r="A92" s="405"/>
      <c r="B92" s="312" t="s">
        <v>484</v>
      </c>
      <c r="C92" s="509" t="s">
        <v>485</v>
      </c>
      <c r="D92" s="510"/>
      <c r="E92" s="510"/>
      <c r="F92" s="511"/>
      <c r="G92" s="306"/>
      <c r="H92" s="306"/>
      <c r="I92" s="306"/>
      <c r="J92" s="306"/>
      <c r="K92" s="306"/>
      <c r="L92" s="306"/>
    </row>
    <row r="93" spans="1:12" ht="16.5" customHeight="1">
      <c r="A93" s="505" t="s">
        <v>144</v>
      </c>
      <c r="B93" s="506"/>
      <c r="C93" s="493" t="s">
        <v>486</v>
      </c>
      <c r="D93" s="494"/>
      <c r="E93" s="494"/>
      <c r="F93" s="495"/>
      <c r="G93" s="306"/>
      <c r="H93" s="306"/>
      <c r="I93" s="306"/>
      <c r="J93" s="306"/>
      <c r="K93" s="306"/>
      <c r="L93" s="306"/>
    </row>
    <row r="94" spans="1:12" ht="16.5" customHeight="1">
      <c r="A94" s="507"/>
      <c r="B94" s="508"/>
      <c r="C94" s="499" t="s">
        <v>232</v>
      </c>
      <c r="D94" s="500"/>
      <c r="E94" s="500"/>
      <c r="F94" s="501"/>
      <c r="G94" s="306"/>
      <c r="H94" s="306"/>
      <c r="I94" s="306"/>
      <c r="J94" s="306"/>
      <c r="K94" s="306"/>
      <c r="L94" s="306"/>
    </row>
    <row r="95" spans="1:12" ht="16.5" customHeight="1">
      <c r="A95" s="505" t="s">
        <v>487</v>
      </c>
      <c r="B95" s="506"/>
      <c r="C95" s="493" t="s">
        <v>488</v>
      </c>
      <c r="D95" s="494"/>
      <c r="E95" s="494"/>
      <c r="F95" s="495"/>
      <c r="G95" s="306"/>
      <c r="H95" s="306"/>
      <c r="I95" s="306"/>
      <c r="J95" s="306"/>
      <c r="K95" s="306"/>
      <c r="L95" s="306"/>
    </row>
    <row r="96" spans="1:12" ht="27" customHeight="1">
      <c r="A96" s="379"/>
      <c r="B96" s="380"/>
      <c r="C96" s="496" t="s">
        <v>489</v>
      </c>
      <c r="D96" s="497"/>
      <c r="E96" s="497"/>
      <c r="F96" s="498"/>
      <c r="G96" s="306"/>
      <c r="H96" s="306"/>
      <c r="I96" s="306"/>
      <c r="J96" s="306"/>
      <c r="K96" s="306"/>
      <c r="L96" s="306"/>
    </row>
    <row r="97" spans="1:12" ht="25.5" customHeight="1">
      <c r="A97" s="379"/>
      <c r="B97" s="508"/>
      <c r="C97" s="499" t="s">
        <v>490</v>
      </c>
      <c r="D97" s="500"/>
      <c r="E97" s="500"/>
      <c r="F97" s="501"/>
      <c r="G97" s="306"/>
      <c r="H97" s="306"/>
      <c r="I97" s="306"/>
      <c r="J97" s="306"/>
      <c r="K97" s="306"/>
      <c r="L97" s="306"/>
    </row>
    <row r="98" spans="1:12" ht="29.1" customHeight="1">
      <c r="A98" s="405" t="s">
        <v>491</v>
      </c>
      <c r="B98" s="313" t="s">
        <v>492</v>
      </c>
      <c r="C98" s="475" t="s">
        <v>816</v>
      </c>
      <c r="D98" s="475"/>
      <c r="E98" s="475"/>
      <c r="F98" s="475"/>
      <c r="G98" s="306"/>
      <c r="H98" s="306"/>
      <c r="I98" s="306"/>
      <c r="J98" s="306"/>
      <c r="K98" s="306"/>
      <c r="L98" s="306"/>
    </row>
    <row r="99" spans="1:12" ht="16.5" customHeight="1">
      <c r="A99" s="405"/>
      <c r="B99" s="491" t="s">
        <v>493</v>
      </c>
      <c r="C99" s="475" t="s">
        <v>494</v>
      </c>
      <c r="D99" s="475"/>
      <c r="E99" s="475"/>
      <c r="F99" s="475"/>
      <c r="G99" s="306"/>
      <c r="H99" s="306"/>
      <c r="I99" s="306"/>
      <c r="J99" s="306"/>
      <c r="K99" s="306"/>
      <c r="L99" s="306"/>
    </row>
    <row r="100" spans="1:12" ht="16.5" customHeight="1">
      <c r="A100" s="405"/>
      <c r="B100" s="389"/>
      <c r="C100" s="502" t="s">
        <v>495</v>
      </c>
      <c r="D100" s="502"/>
      <c r="E100" s="502"/>
      <c r="F100" s="502"/>
      <c r="G100" s="306"/>
      <c r="H100" s="306"/>
      <c r="I100" s="306"/>
      <c r="J100" s="306"/>
      <c r="K100" s="306"/>
      <c r="L100" s="306"/>
    </row>
    <row r="101" spans="1:12" ht="16.5" customHeight="1">
      <c r="A101" s="405"/>
      <c r="B101" s="389"/>
      <c r="C101" s="502" t="s">
        <v>496</v>
      </c>
      <c r="D101" s="502"/>
      <c r="E101" s="502"/>
      <c r="F101" s="502"/>
      <c r="G101" s="306"/>
      <c r="H101" s="306"/>
      <c r="I101" s="306"/>
      <c r="J101" s="306"/>
      <c r="K101" s="306"/>
      <c r="L101" s="306"/>
    </row>
    <row r="102" spans="1:12" ht="16.5" customHeight="1">
      <c r="A102" s="405"/>
      <c r="B102" s="389"/>
      <c r="C102" s="496" t="s">
        <v>1145</v>
      </c>
      <c r="D102" s="497"/>
      <c r="E102" s="497"/>
      <c r="F102" s="498"/>
      <c r="G102" s="306"/>
      <c r="H102" s="306"/>
      <c r="I102" s="306"/>
      <c r="J102" s="306"/>
      <c r="K102" s="306"/>
      <c r="L102" s="306"/>
    </row>
    <row r="103" spans="1:12" ht="16.5" customHeight="1">
      <c r="A103" s="405"/>
      <c r="B103" s="389"/>
      <c r="C103" s="502" t="s">
        <v>887</v>
      </c>
      <c r="D103" s="502"/>
      <c r="E103" s="502"/>
      <c r="F103" s="502"/>
      <c r="G103" s="306"/>
      <c r="H103" s="306"/>
      <c r="I103" s="306"/>
      <c r="J103" s="306"/>
      <c r="K103" s="306"/>
      <c r="L103" s="306"/>
    </row>
    <row r="104" spans="1:12" ht="16.5" customHeight="1">
      <c r="A104" s="405"/>
      <c r="B104" s="389"/>
      <c r="C104" s="488" t="s">
        <v>497</v>
      </c>
      <c r="D104" s="467"/>
      <c r="E104" s="467"/>
      <c r="F104" s="489"/>
      <c r="G104" s="306"/>
      <c r="H104" s="306"/>
      <c r="I104" s="306"/>
      <c r="J104" s="306"/>
      <c r="K104" s="306"/>
      <c r="L104" s="306"/>
    </row>
    <row r="105" spans="1:12" ht="16.5" customHeight="1">
      <c r="A105" s="405"/>
      <c r="B105" s="492"/>
      <c r="C105" s="476" t="s">
        <v>1150</v>
      </c>
      <c r="D105" s="503"/>
      <c r="E105" s="503"/>
      <c r="F105" s="504"/>
      <c r="G105" s="306"/>
      <c r="H105" s="306"/>
      <c r="I105" s="306"/>
      <c r="J105" s="306"/>
      <c r="K105" s="306"/>
      <c r="L105" s="306"/>
    </row>
    <row r="106" spans="1:12" ht="16.5" customHeight="1">
      <c r="A106" s="405"/>
      <c r="B106" s="491" t="s">
        <v>119</v>
      </c>
      <c r="C106" s="493" t="s">
        <v>145</v>
      </c>
      <c r="D106" s="494"/>
      <c r="E106" s="494"/>
      <c r="F106" s="495"/>
      <c r="G106" s="306"/>
      <c r="H106" s="306"/>
      <c r="I106" s="306"/>
      <c r="J106" s="306"/>
      <c r="K106" s="306"/>
      <c r="L106" s="306"/>
    </row>
    <row r="107" spans="1:12" ht="16.5" customHeight="1">
      <c r="A107" s="405"/>
      <c r="B107" s="389"/>
      <c r="C107" s="496" t="s">
        <v>498</v>
      </c>
      <c r="D107" s="497"/>
      <c r="E107" s="497"/>
      <c r="F107" s="498"/>
      <c r="G107" s="306"/>
      <c r="H107" s="306"/>
      <c r="I107" s="306"/>
      <c r="J107" s="306"/>
      <c r="K107" s="306"/>
      <c r="L107" s="306"/>
    </row>
    <row r="108" spans="1:12" ht="16.5" customHeight="1">
      <c r="A108" s="405"/>
      <c r="B108" s="389"/>
      <c r="C108" s="496" t="s">
        <v>1146</v>
      </c>
      <c r="D108" s="497"/>
      <c r="E108" s="497"/>
      <c r="F108" s="498"/>
      <c r="G108" s="306"/>
      <c r="H108" s="306"/>
      <c r="I108" s="306"/>
      <c r="J108" s="306"/>
      <c r="K108" s="306"/>
      <c r="L108" s="306"/>
    </row>
    <row r="109" spans="1:12" ht="16.5" customHeight="1">
      <c r="A109" s="405"/>
      <c r="B109" s="492"/>
      <c r="C109" s="476" t="s">
        <v>499</v>
      </c>
      <c r="D109" s="477"/>
      <c r="E109" s="477"/>
      <c r="F109" s="478"/>
      <c r="G109" s="306"/>
      <c r="H109" s="306"/>
      <c r="I109" s="306"/>
      <c r="J109" s="306"/>
      <c r="K109" s="306"/>
      <c r="L109" s="306"/>
    </row>
    <row r="110" spans="1:12" ht="16.5" customHeight="1">
      <c r="A110" s="405"/>
      <c r="B110" s="491" t="s">
        <v>500</v>
      </c>
      <c r="C110" s="493" t="s">
        <v>145</v>
      </c>
      <c r="D110" s="494"/>
      <c r="E110" s="494"/>
      <c r="F110" s="495"/>
      <c r="G110" s="306"/>
      <c r="H110" s="306"/>
      <c r="I110" s="306"/>
      <c r="J110" s="306"/>
      <c r="K110" s="306"/>
      <c r="L110" s="306"/>
    </row>
    <row r="111" spans="1:12" ht="16.5" customHeight="1">
      <c r="A111" s="405"/>
      <c r="B111" s="492"/>
      <c r="C111" s="499" t="s">
        <v>501</v>
      </c>
      <c r="D111" s="500"/>
      <c r="E111" s="500"/>
      <c r="F111" s="501"/>
      <c r="G111" s="306"/>
      <c r="H111" s="306"/>
      <c r="I111" s="306"/>
      <c r="J111" s="306"/>
      <c r="K111" s="306"/>
      <c r="L111" s="306"/>
    </row>
    <row r="112" spans="1:12" ht="16.5" customHeight="1">
      <c r="A112" s="405"/>
      <c r="B112" s="488" t="s">
        <v>1147</v>
      </c>
      <c r="C112" s="467"/>
      <c r="D112" s="467"/>
      <c r="E112" s="467"/>
      <c r="F112" s="489"/>
      <c r="G112" s="306"/>
      <c r="H112" s="306"/>
      <c r="I112" s="306"/>
      <c r="J112" s="306"/>
      <c r="K112" s="306"/>
      <c r="L112" s="306"/>
    </row>
    <row r="113" spans="1:12" ht="27.6" customHeight="1">
      <c r="A113" s="405"/>
      <c r="B113" s="488" t="s">
        <v>1133</v>
      </c>
      <c r="C113" s="467"/>
      <c r="D113" s="467"/>
      <c r="E113" s="467"/>
      <c r="F113" s="489"/>
      <c r="G113" s="306"/>
      <c r="H113" s="306"/>
      <c r="I113" s="306"/>
      <c r="J113" s="306"/>
      <c r="K113" s="306"/>
      <c r="L113" s="306"/>
    </row>
    <row r="114" spans="1:12" ht="16.5" customHeight="1">
      <c r="A114" s="405" t="s">
        <v>502</v>
      </c>
      <c r="B114" s="312" t="s">
        <v>126</v>
      </c>
      <c r="C114" s="490" t="s">
        <v>146</v>
      </c>
      <c r="D114" s="490"/>
      <c r="E114" s="490"/>
      <c r="F114" s="490"/>
      <c r="G114" s="306"/>
      <c r="H114" s="306"/>
      <c r="I114" s="306"/>
      <c r="J114" s="306"/>
      <c r="K114" s="306"/>
      <c r="L114" s="306"/>
    </row>
    <row r="115" spans="1:12" ht="18.600000000000001" customHeight="1">
      <c r="A115" s="405"/>
      <c r="B115" s="405" t="s">
        <v>127</v>
      </c>
      <c r="C115" s="475" t="s">
        <v>503</v>
      </c>
      <c r="D115" s="475"/>
      <c r="E115" s="475"/>
      <c r="F115" s="475"/>
      <c r="G115" s="306"/>
      <c r="H115" s="306"/>
      <c r="I115" s="306"/>
      <c r="J115" s="306"/>
      <c r="K115" s="306"/>
      <c r="L115" s="306"/>
    </row>
    <row r="116" spans="1:12" ht="20.45" customHeight="1">
      <c r="A116" s="405"/>
      <c r="B116" s="405"/>
      <c r="C116" s="476" t="s">
        <v>504</v>
      </c>
      <c r="D116" s="477"/>
      <c r="E116" s="477"/>
      <c r="F116" s="478"/>
      <c r="G116" s="306"/>
      <c r="H116" s="306"/>
      <c r="I116" s="306"/>
      <c r="J116" s="306"/>
      <c r="K116" s="306"/>
      <c r="L116" s="306"/>
    </row>
    <row r="117" spans="1:12" ht="31.5" customHeight="1">
      <c r="A117" s="405"/>
      <c r="B117" s="312" t="s">
        <v>147</v>
      </c>
      <c r="C117" s="490" t="s">
        <v>787</v>
      </c>
      <c r="D117" s="490"/>
      <c r="E117" s="490"/>
      <c r="F117" s="490"/>
      <c r="G117" s="306"/>
      <c r="H117" s="306"/>
      <c r="I117" s="306"/>
      <c r="J117" s="306"/>
      <c r="K117" s="306"/>
      <c r="L117" s="306"/>
    </row>
    <row r="118" spans="1:12" ht="16.5" customHeight="1">
      <c r="A118" s="405"/>
      <c r="B118" s="312" t="s">
        <v>128</v>
      </c>
      <c r="C118" s="490" t="s">
        <v>148</v>
      </c>
      <c r="D118" s="490"/>
      <c r="E118" s="490"/>
      <c r="F118" s="490"/>
      <c r="G118" s="306"/>
      <c r="H118" s="306"/>
      <c r="I118" s="306"/>
      <c r="J118" s="306"/>
      <c r="K118" s="306"/>
      <c r="L118" s="306"/>
    </row>
    <row r="119" spans="1:12" ht="16.5" customHeight="1">
      <c r="A119" s="405"/>
      <c r="B119" s="405" t="s">
        <v>129</v>
      </c>
      <c r="C119" s="475" t="s">
        <v>505</v>
      </c>
      <c r="D119" s="475"/>
      <c r="E119" s="475"/>
      <c r="F119" s="475"/>
      <c r="G119" s="306"/>
      <c r="H119" s="306"/>
      <c r="I119" s="306"/>
      <c r="J119" s="306"/>
      <c r="K119" s="306"/>
      <c r="L119" s="306"/>
    </row>
    <row r="120" spans="1:12" ht="16.5" customHeight="1">
      <c r="A120" s="405"/>
      <c r="B120" s="405"/>
      <c r="C120" s="476" t="s">
        <v>506</v>
      </c>
      <c r="D120" s="477"/>
      <c r="E120" s="477"/>
      <c r="F120" s="478"/>
      <c r="G120" s="306"/>
      <c r="H120" s="306"/>
      <c r="I120" s="306"/>
      <c r="J120" s="306"/>
      <c r="K120" s="306"/>
      <c r="L120" s="306"/>
    </row>
    <row r="121" spans="1:12" ht="16.5" customHeight="1">
      <c r="A121" s="405" t="s">
        <v>507</v>
      </c>
      <c r="B121" s="405"/>
      <c r="C121" s="479" t="s">
        <v>508</v>
      </c>
      <c r="D121" s="480"/>
      <c r="E121" s="480"/>
      <c r="F121" s="481"/>
      <c r="G121" s="306"/>
      <c r="H121" s="306"/>
      <c r="I121" s="306"/>
      <c r="J121" s="306"/>
      <c r="K121" s="306"/>
      <c r="L121" s="306"/>
    </row>
    <row r="122" spans="1:12" ht="16.5" customHeight="1">
      <c r="A122" s="405"/>
      <c r="B122" s="405"/>
      <c r="C122" s="482" t="s">
        <v>888</v>
      </c>
      <c r="D122" s="483"/>
      <c r="E122" s="483"/>
      <c r="F122" s="484"/>
      <c r="G122" s="306"/>
      <c r="H122" s="306"/>
      <c r="I122" s="306"/>
      <c r="J122" s="306"/>
      <c r="K122" s="306"/>
      <c r="L122" s="306"/>
    </row>
    <row r="123" spans="1:12" ht="16.5" customHeight="1">
      <c r="A123" s="405"/>
      <c r="B123" s="405"/>
      <c r="C123" s="482" t="s">
        <v>509</v>
      </c>
      <c r="D123" s="483"/>
      <c r="E123" s="483"/>
      <c r="F123" s="484"/>
      <c r="G123" s="306"/>
      <c r="H123" s="306"/>
      <c r="I123" s="306"/>
      <c r="J123" s="306"/>
      <c r="K123" s="306"/>
      <c r="L123" s="306"/>
    </row>
    <row r="124" spans="1:12" s="271" customFormat="1" ht="16.5" customHeight="1">
      <c r="A124" s="405"/>
      <c r="B124" s="405"/>
      <c r="C124" s="485" t="s">
        <v>233</v>
      </c>
      <c r="D124" s="486"/>
      <c r="E124" s="486"/>
      <c r="F124" s="487"/>
      <c r="G124" s="306"/>
      <c r="H124" s="306"/>
      <c r="I124" s="306"/>
      <c r="J124" s="306"/>
      <c r="K124" s="306"/>
      <c r="L124" s="306"/>
    </row>
    <row r="125" spans="1:12" ht="16.5" customHeight="1" thickBot="1">
      <c r="A125" s="314"/>
      <c r="B125" s="314"/>
      <c r="C125" s="315"/>
      <c r="D125" s="315"/>
      <c r="E125" s="315"/>
      <c r="F125" s="315"/>
      <c r="G125" s="306"/>
      <c r="H125" s="306"/>
      <c r="I125" s="306"/>
      <c r="J125" s="306"/>
      <c r="K125" s="306"/>
      <c r="L125" s="306"/>
    </row>
    <row r="126" spans="1:12" ht="16.5" customHeight="1">
      <c r="A126" s="472" t="s">
        <v>510</v>
      </c>
      <c r="B126" s="473"/>
      <c r="C126" s="473"/>
      <c r="D126" s="473"/>
      <c r="E126" s="473"/>
      <c r="F126" s="474"/>
      <c r="G126" s="316"/>
      <c r="H126" s="316"/>
      <c r="I126" s="316"/>
      <c r="J126" s="316"/>
      <c r="K126" s="316"/>
      <c r="L126" s="316"/>
    </row>
    <row r="127" spans="1:12" ht="16.5" customHeight="1">
      <c r="A127" s="466" t="s">
        <v>889</v>
      </c>
      <c r="B127" s="467"/>
      <c r="C127" s="467"/>
      <c r="D127" s="467"/>
      <c r="E127" s="467"/>
      <c r="F127" s="468"/>
      <c r="G127" s="306"/>
      <c r="H127" s="306"/>
      <c r="I127" s="306"/>
      <c r="J127" s="306"/>
      <c r="K127" s="306"/>
      <c r="L127" s="306"/>
    </row>
    <row r="128" spans="1:12" ht="16.5" customHeight="1">
      <c r="A128" s="466" t="s">
        <v>890</v>
      </c>
      <c r="B128" s="467"/>
      <c r="C128" s="467"/>
      <c r="D128" s="467"/>
      <c r="E128" s="467"/>
      <c r="F128" s="468"/>
      <c r="G128" s="306"/>
      <c r="H128" s="306"/>
      <c r="I128" s="306"/>
      <c r="J128" s="306"/>
      <c r="K128" s="306"/>
      <c r="L128" s="306"/>
    </row>
    <row r="129" spans="1:12" ht="16.5" customHeight="1">
      <c r="A129" s="463" t="s">
        <v>758</v>
      </c>
      <c r="B129" s="464"/>
      <c r="C129" s="464"/>
      <c r="D129" s="464"/>
      <c r="E129" s="464"/>
      <c r="F129" s="465"/>
      <c r="G129" s="306"/>
      <c r="H129" s="306"/>
      <c r="I129" s="306"/>
      <c r="J129" s="306"/>
      <c r="K129" s="306"/>
      <c r="L129" s="306"/>
    </row>
    <row r="130" spans="1:12" ht="7.5" customHeight="1">
      <c r="A130" s="317"/>
      <c r="B130" s="318"/>
      <c r="C130" s="318"/>
      <c r="D130" s="318"/>
      <c r="E130" s="318"/>
      <c r="F130" s="319"/>
      <c r="G130" s="306"/>
      <c r="H130" s="306"/>
      <c r="I130" s="306"/>
      <c r="J130" s="306"/>
      <c r="K130" s="306"/>
      <c r="L130" s="306"/>
    </row>
    <row r="131" spans="1:12" ht="16.5" customHeight="1">
      <c r="A131" s="466" t="s">
        <v>891</v>
      </c>
      <c r="B131" s="467"/>
      <c r="C131" s="467"/>
      <c r="D131" s="467"/>
      <c r="E131" s="467"/>
      <c r="F131" s="468"/>
      <c r="G131" s="306"/>
      <c r="H131" s="306"/>
      <c r="I131" s="306"/>
      <c r="J131" s="306"/>
      <c r="K131" s="306"/>
      <c r="L131" s="306"/>
    </row>
    <row r="132" spans="1:12" ht="16.5" customHeight="1">
      <c r="A132" s="466" t="s">
        <v>892</v>
      </c>
      <c r="B132" s="467"/>
      <c r="C132" s="467"/>
      <c r="D132" s="467"/>
      <c r="E132" s="467"/>
      <c r="F132" s="468"/>
      <c r="G132" s="306"/>
      <c r="H132" s="306"/>
      <c r="I132" s="306"/>
      <c r="J132" s="306"/>
      <c r="K132" s="306"/>
      <c r="L132" s="306"/>
    </row>
    <row r="133" spans="1:12" ht="15" customHeight="1">
      <c r="A133" s="466" t="s">
        <v>511</v>
      </c>
      <c r="B133" s="467"/>
      <c r="C133" s="467"/>
      <c r="D133" s="467"/>
      <c r="E133" s="467"/>
      <c r="F133" s="468"/>
      <c r="G133" s="306"/>
      <c r="H133" s="306"/>
      <c r="I133" s="306"/>
      <c r="J133" s="306"/>
      <c r="K133" s="306"/>
      <c r="L133" s="306"/>
    </row>
    <row r="134" spans="1:12" ht="109.5" customHeight="1">
      <c r="A134" s="466" t="s">
        <v>830</v>
      </c>
      <c r="B134" s="467"/>
      <c r="C134" s="467"/>
      <c r="D134" s="467"/>
      <c r="E134" s="467"/>
      <c r="F134" s="468"/>
      <c r="G134" s="306"/>
      <c r="H134" s="306"/>
      <c r="I134" s="306"/>
      <c r="J134" s="306"/>
      <c r="K134" s="306"/>
      <c r="L134" s="306"/>
    </row>
    <row r="135" spans="1:12" ht="120.95" customHeight="1">
      <c r="A135" s="466" t="s">
        <v>831</v>
      </c>
      <c r="B135" s="467"/>
      <c r="C135" s="467"/>
      <c r="D135" s="467"/>
      <c r="E135" s="467"/>
      <c r="F135" s="468"/>
      <c r="G135" s="306"/>
      <c r="H135" s="306"/>
      <c r="I135" s="306"/>
      <c r="J135" s="306"/>
      <c r="K135" s="306"/>
      <c r="L135" s="306"/>
    </row>
    <row r="136" spans="1:12" ht="16.5" customHeight="1">
      <c r="A136" s="466" t="s">
        <v>761</v>
      </c>
      <c r="B136" s="467"/>
      <c r="C136" s="467"/>
      <c r="D136" s="467"/>
      <c r="E136" s="467"/>
      <c r="F136" s="468"/>
      <c r="G136" s="306"/>
      <c r="H136" s="306"/>
      <c r="I136" s="306"/>
      <c r="J136" s="306"/>
      <c r="K136" s="306"/>
      <c r="L136" s="306"/>
    </row>
    <row r="137" spans="1:12" ht="16.5" customHeight="1">
      <c r="A137" s="466" t="s">
        <v>762</v>
      </c>
      <c r="B137" s="467"/>
      <c r="C137" s="467"/>
      <c r="D137" s="467"/>
      <c r="E137" s="467"/>
      <c r="F137" s="468"/>
      <c r="G137" s="306"/>
      <c r="H137" s="306"/>
      <c r="I137" s="306"/>
      <c r="J137" s="306"/>
      <c r="K137" s="306"/>
      <c r="L137" s="306"/>
    </row>
    <row r="138" spans="1:12" ht="16.5" customHeight="1">
      <c r="A138" s="466" t="s">
        <v>1214</v>
      </c>
      <c r="B138" s="467"/>
      <c r="C138" s="467"/>
      <c r="D138" s="467"/>
      <c r="E138" s="467"/>
      <c r="F138" s="468"/>
      <c r="G138" s="306"/>
      <c r="H138" s="306"/>
      <c r="I138" s="306"/>
      <c r="J138" s="306"/>
      <c r="K138" s="306"/>
      <c r="L138" s="306"/>
    </row>
    <row r="139" spans="1:12" ht="16.5" customHeight="1">
      <c r="A139" s="463" t="s">
        <v>694</v>
      </c>
      <c r="B139" s="464"/>
      <c r="C139" s="464"/>
      <c r="D139" s="464"/>
      <c r="E139" s="464"/>
      <c r="F139" s="465"/>
      <c r="G139" s="306"/>
      <c r="H139" s="306"/>
      <c r="I139" s="306"/>
      <c r="J139" s="306"/>
      <c r="K139" s="306"/>
      <c r="L139" s="306"/>
    </row>
    <row r="140" spans="1:12" ht="16.5" customHeight="1">
      <c r="A140" s="466" t="s">
        <v>837</v>
      </c>
      <c r="B140" s="467"/>
      <c r="C140" s="467"/>
      <c r="D140" s="467"/>
      <c r="E140" s="467"/>
      <c r="F140" s="468"/>
      <c r="G140" s="306"/>
      <c r="H140" s="306"/>
      <c r="I140" s="306"/>
      <c r="J140" s="306"/>
      <c r="K140" s="306"/>
      <c r="L140" s="306"/>
    </row>
    <row r="141" spans="1:12" ht="16.5" customHeight="1" thickBot="1">
      <c r="A141" s="469" t="s">
        <v>838</v>
      </c>
      <c r="B141" s="470"/>
      <c r="C141" s="470"/>
      <c r="D141" s="470"/>
      <c r="E141" s="470"/>
      <c r="F141" s="471"/>
      <c r="G141" s="306"/>
      <c r="H141" s="306"/>
      <c r="I141" s="306"/>
      <c r="J141" s="306"/>
      <c r="K141" s="306"/>
      <c r="L141" s="306"/>
    </row>
    <row r="142" spans="1:12" ht="16.5" customHeight="1">
      <c r="A142" s="320"/>
      <c r="B142" s="320"/>
      <c r="C142" s="320"/>
      <c r="D142" s="320"/>
      <c r="E142" s="320"/>
      <c r="F142" s="320"/>
      <c r="G142" s="306"/>
      <c r="H142" s="306"/>
      <c r="I142" s="306"/>
      <c r="J142" s="306"/>
      <c r="K142" s="306"/>
      <c r="L142" s="306"/>
    </row>
    <row r="143" spans="1:12" s="208" customFormat="1" ht="16.5" customHeight="1">
      <c r="A143" s="308" t="s">
        <v>512</v>
      </c>
      <c r="B143" s="321"/>
      <c r="C143" s="322"/>
      <c r="D143" s="322"/>
      <c r="E143" s="322"/>
      <c r="F143" s="322"/>
      <c r="G143" s="288"/>
      <c r="H143" s="288"/>
      <c r="I143" s="288"/>
      <c r="J143" s="288"/>
      <c r="K143" s="288"/>
      <c r="L143" s="288"/>
    </row>
    <row r="144" spans="1:12" s="208" customFormat="1" ht="16.5" customHeight="1">
      <c r="A144" s="308"/>
      <c r="B144" s="321"/>
      <c r="C144" s="322"/>
      <c r="D144" s="322"/>
      <c r="E144" s="322"/>
      <c r="F144" s="322"/>
      <c r="G144" s="288"/>
      <c r="H144" s="288"/>
      <c r="I144" s="288"/>
      <c r="J144" s="288"/>
      <c r="K144" s="288"/>
      <c r="L144" s="288"/>
    </row>
    <row r="145" spans="1:16384" s="208" customFormat="1" ht="16.5" customHeight="1">
      <c r="A145" s="419" t="s">
        <v>513</v>
      </c>
      <c r="B145" s="419"/>
      <c r="C145" s="419"/>
      <c r="D145" s="419"/>
      <c r="E145" s="419"/>
      <c r="F145" s="419"/>
      <c r="G145" s="288"/>
      <c r="H145" s="288"/>
      <c r="I145" s="288"/>
      <c r="J145" s="288"/>
      <c r="K145" s="288"/>
      <c r="L145" s="288"/>
    </row>
    <row r="146" spans="1:16384" s="208" customFormat="1" ht="16.5" customHeight="1">
      <c r="A146" s="419" t="s">
        <v>1134</v>
      </c>
      <c r="B146" s="419"/>
      <c r="C146" s="419"/>
      <c r="D146" s="419"/>
      <c r="E146" s="419"/>
      <c r="F146" s="419"/>
      <c r="G146" s="288"/>
      <c r="H146" s="288"/>
      <c r="I146" s="288"/>
      <c r="J146" s="288"/>
      <c r="K146" s="288"/>
      <c r="L146" s="288"/>
    </row>
    <row r="147" spans="1:16384" s="208" customFormat="1" ht="16.5" customHeight="1">
      <c r="A147" s="420" t="s">
        <v>1217</v>
      </c>
      <c r="B147" s="420"/>
      <c r="C147" s="420"/>
      <c r="D147" s="420"/>
      <c r="E147" s="420"/>
      <c r="F147" s="420"/>
      <c r="G147" s="288"/>
      <c r="H147" s="288"/>
      <c r="I147" s="288"/>
      <c r="J147" s="288"/>
      <c r="K147" s="288"/>
      <c r="L147" s="288"/>
    </row>
    <row r="148" spans="1:16384" s="208" customFormat="1" ht="21" customHeight="1">
      <c r="A148" s="419" t="s">
        <v>1218</v>
      </c>
      <c r="B148" s="419"/>
      <c r="C148" s="419"/>
      <c r="D148" s="419"/>
      <c r="E148" s="419"/>
      <c r="F148" s="419"/>
      <c r="G148" s="288"/>
      <c r="H148" s="288"/>
      <c r="I148" s="288"/>
      <c r="J148" s="288"/>
      <c r="K148" s="288"/>
      <c r="L148" s="288"/>
    </row>
    <row r="149" spans="1:16384" s="345" customFormat="1" ht="16.5" customHeight="1">
      <c r="A149" s="420" t="s">
        <v>817</v>
      </c>
      <c r="B149" s="420"/>
      <c r="C149" s="420"/>
      <c r="D149" s="420"/>
      <c r="E149" s="420"/>
      <c r="F149" s="420"/>
      <c r="G149" s="288"/>
      <c r="H149" s="288"/>
      <c r="I149" s="288"/>
      <c r="J149" s="288"/>
      <c r="K149" s="288"/>
      <c r="L149" s="288"/>
    </row>
    <row r="150" spans="1:16384" s="208" customFormat="1" ht="16.5" customHeight="1">
      <c r="A150" s="420" t="s">
        <v>1219</v>
      </c>
      <c r="B150" s="420"/>
      <c r="C150" s="420"/>
      <c r="D150" s="420"/>
      <c r="E150" s="420"/>
      <c r="F150" s="420"/>
      <c r="G150" s="288"/>
      <c r="H150" s="288"/>
      <c r="I150" s="288"/>
      <c r="J150" s="288"/>
      <c r="K150" s="288"/>
      <c r="L150" s="288"/>
    </row>
    <row r="151" spans="1:16384" s="208" customFormat="1" ht="16.5" customHeight="1">
      <c r="A151" s="331"/>
      <c r="B151" s="331"/>
      <c r="C151" s="331"/>
      <c r="D151" s="331"/>
      <c r="E151" s="331"/>
      <c r="F151" s="331"/>
      <c r="G151" s="211"/>
      <c r="H151" s="211"/>
      <c r="I151" s="211"/>
      <c r="J151" s="211"/>
      <c r="K151" s="211"/>
      <c r="L151" s="211"/>
    </row>
    <row r="152" spans="1:16384" s="208" customFormat="1" ht="16.5" customHeight="1">
      <c r="A152" s="462" t="s">
        <v>514</v>
      </c>
      <c r="B152" s="462"/>
      <c r="C152" s="462"/>
      <c r="D152" s="462"/>
      <c r="E152" s="462"/>
      <c r="F152" s="462"/>
      <c r="G152" s="288"/>
      <c r="H152" s="288"/>
      <c r="I152" s="288"/>
      <c r="J152" s="288"/>
      <c r="K152" s="288"/>
      <c r="L152" s="288"/>
    </row>
    <row r="153" spans="1:16384" s="208" customFormat="1" ht="16.5" customHeight="1">
      <c r="A153" s="420" t="s">
        <v>1151</v>
      </c>
      <c r="B153" s="420"/>
      <c r="C153" s="420"/>
      <c r="D153" s="420"/>
      <c r="E153" s="420"/>
      <c r="F153" s="420"/>
      <c r="G153" s="288"/>
      <c r="H153" s="288"/>
      <c r="I153" s="288"/>
      <c r="J153" s="288"/>
      <c r="K153" s="288"/>
      <c r="L153" s="288"/>
    </row>
    <row r="154" spans="1:16384" s="208" customFormat="1" ht="16.5" customHeight="1">
      <c r="A154" s="420" t="s">
        <v>818</v>
      </c>
      <c r="B154" s="420"/>
      <c r="C154" s="420"/>
      <c r="D154" s="420"/>
      <c r="E154" s="420"/>
      <c r="F154" s="420"/>
      <c r="G154" s="288"/>
      <c r="H154" s="288"/>
      <c r="I154" s="288"/>
      <c r="J154" s="288"/>
      <c r="K154" s="288"/>
      <c r="L154" s="288"/>
    </row>
    <row r="155" spans="1:16384" s="208" customFormat="1" ht="16.5" customHeight="1">
      <c r="A155" s="419" t="s">
        <v>515</v>
      </c>
      <c r="B155" s="419"/>
      <c r="C155" s="419"/>
      <c r="D155" s="419"/>
      <c r="E155" s="419"/>
      <c r="F155" s="419"/>
      <c r="G155" s="288"/>
      <c r="H155" s="288"/>
      <c r="I155" s="288"/>
      <c r="J155" s="288"/>
      <c r="K155" s="288"/>
      <c r="L155" s="288"/>
    </row>
    <row r="156" spans="1:16384" s="208" customFormat="1" ht="16.5" customHeight="1">
      <c r="A156" s="420" t="s">
        <v>839</v>
      </c>
      <c r="B156" s="420"/>
      <c r="C156" s="420"/>
      <c r="D156" s="420"/>
      <c r="E156" s="420"/>
      <c r="F156" s="420"/>
      <c r="G156" s="288"/>
      <c r="H156" s="288"/>
      <c r="I156" s="288"/>
      <c r="J156" s="288"/>
      <c r="K156" s="288"/>
      <c r="L156" s="288"/>
      <c r="M156" s="461"/>
      <c r="N156" s="461"/>
      <c r="O156" s="461"/>
      <c r="P156" s="461"/>
      <c r="Q156" s="461"/>
      <c r="R156" s="461"/>
      <c r="S156" s="461"/>
      <c r="T156" s="461"/>
      <c r="U156" s="461"/>
      <c r="V156" s="461"/>
      <c r="W156" s="461"/>
      <c r="X156" s="461"/>
      <c r="Y156" s="461"/>
      <c r="Z156" s="461"/>
      <c r="AA156" s="461"/>
      <c r="AB156" s="461"/>
      <c r="AC156" s="461"/>
      <c r="AD156" s="461"/>
      <c r="AE156" s="461"/>
      <c r="AF156" s="461"/>
      <c r="AG156" s="461"/>
      <c r="AH156" s="461"/>
      <c r="AI156" s="461"/>
      <c r="AJ156" s="461"/>
      <c r="AK156" s="461"/>
      <c r="AL156" s="461"/>
      <c r="AM156" s="461"/>
      <c r="AN156" s="461"/>
      <c r="AO156" s="461"/>
      <c r="AP156" s="461"/>
      <c r="AQ156" s="461"/>
      <c r="AR156" s="461"/>
      <c r="AS156" s="461"/>
      <c r="AT156" s="461"/>
      <c r="AU156" s="461"/>
      <c r="AV156" s="461"/>
      <c r="AW156" s="461"/>
      <c r="AX156" s="461"/>
      <c r="AY156" s="461"/>
      <c r="AZ156" s="461"/>
      <c r="BA156" s="461"/>
      <c r="BB156" s="461"/>
      <c r="BC156" s="461"/>
      <c r="BD156" s="461"/>
      <c r="BE156" s="461"/>
      <c r="BF156" s="461"/>
      <c r="BG156" s="461"/>
      <c r="BH156" s="461"/>
      <c r="BI156" s="461"/>
      <c r="BJ156" s="461"/>
      <c r="BK156" s="461"/>
      <c r="BL156" s="461"/>
      <c r="BM156" s="461"/>
      <c r="BN156" s="461"/>
      <c r="BO156" s="461"/>
      <c r="BP156" s="461"/>
      <c r="BQ156" s="461"/>
      <c r="BR156" s="461"/>
      <c r="BS156" s="461"/>
      <c r="BT156" s="461"/>
      <c r="BU156" s="461"/>
      <c r="BV156" s="461"/>
      <c r="BW156" s="461"/>
      <c r="BX156" s="461"/>
      <c r="BY156" s="461"/>
      <c r="BZ156" s="461"/>
      <c r="CA156" s="461"/>
      <c r="CB156" s="461"/>
      <c r="CC156" s="461"/>
      <c r="CD156" s="461"/>
      <c r="CE156" s="461"/>
      <c r="CF156" s="461"/>
      <c r="CG156" s="461"/>
      <c r="CH156" s="461"/>
      <c r="CI156" s="461"/>
      <c r="CJ156" s="461"/>
      <c r="CK156" s="461"/>
      <c r="CL156" s="461"/>
      <c r="CM156" s="461"/>
      <c r="CN156" s="461"/>
      <c r="CO156" s="461"/>
      <c r="CP156" s="461"/>
      <c r="CQ156" s="461"/>
      <c r="CR156" s="461"/>
      <c r="CS156" s="461"/>
      <c r="CT156" s="461"/>
      <c r="CU156" s="461"/>
      <c r="CV156" s="461"/>
      <c r="CW156" s="461"/>
      <c r="CX156" s="461"/>
      <c r="CY156" s="461"/>
      <c r="CZ156" s="461"/>
      <c r="DA156" s="461"/>
      <c r="DB156" s="461"/>
      <c r="DC156" s="461"/>
      <c r="DD156" s="461"/>
      <c r="DE156" s="461"/>
      <c r="DF156" s="461"/>
      <c r="DG156" s="461"/>
      <c r="DH156" s="461"/>
      <c r="DI156" s="461"/>
      <c r="DJ156" s="461"/>
      <c r="DK156" s="461"/>
      <c r="DL156" s="461"/>
      <c r="DM156" s="461"/>
      <c r="DN156" s="461"/>
      <c r="DO156" s="461"/>
      <c r="DP156" s="461"/>
      <c r="DQ156" s="461"/>
      <c r="DR156" s="461"/>
      <c r="DS156" s="461"/>
      <c r="DT156" s="461"/>
      <c r="DU156" s="461"/>
      <c r="DV156" s="461"/>
      <c r="DW156" s="461"/>
      <c r="DX156" s="461"/>
      <c r="DY156" s="461"/>
      <c r="DZ156" s="461"/>
      <c r="EA156" s="461"/>
      <c r="EB156" s="461"/>
      <c r="EC156" s="461"/>
      <c r="ED156" s="461"/>
      <c r="EE156" s="461"/>
      <c r="EF156" s="461"/>
      <c r="EG156" s="461"/>
      <c r="EH156" s="461"/>
      <c r="EI156" s="461"/>
      <c r="EJ156" s="461"/>
      <c r="EK156" s="461"/>
      <c r="EL156" s="461"/>
      <c r="EM156" s="461"/>
      <c r="EN156" s="461"/>
      <c r="EO156" s="461"/>
      <c r="EP156" s="461"/>
      <c r="EQ156" s="461"/>
      <c r="ER156" s="461"/>
      <c r="ES156" s="461"/>
      <c r="ET156" s="461"/>
      <c r="EU156" s="461"/>
      <c r="EV156" s="461"/>
      <c r="EW156" s="461"/>
      <c r="EX156" s="461"/>
      <c r="EY156" s="461"/>
      <c r="EZ156" s="461"/>
      <c r="FA156" s="461"/>
      <c r="FB156" s="461"/>
      <c r="FC156" s="461"/>
      <c r="FD156" s="461"/>
      <c r="FE156" s="461"/>
      <c r="FF156" s="461"/>
      <c r="FG156" s="461"/>
      <c r="FH156" s="461"/>
      <c r="FI156" s="461"/>
      <c r="FJ156" s="461"/>
      <c r="FK156" s="461"/>
      <c r="FL156" s="461"/>
      <c r="FM156" s="461"/>
      <c r="FN156" s="461"/>
      <c r="FO156" s="461"/>
      <c r="FP156" s="461"/>
      <c r="FQ156" s="461"/>
      <c r="FR156" s="461"/>
      <c r="FS156" s="461"/>
      <c r="FT156" s="461"/>
      <c r="FU156" s="461"/>
      <c r="FV156" s="461"/>
      <c r="FW156" s="461"/>
      <c r="FX156" s="461"/>
      <c r="FY156" s="461"/>
      <c r="FZ156" s="461"/>
      <c r="GA156" s="461"/>
      <c r="GB156" s="461"/>
      <c r="GC156" s="461"/>
      <c r="GD156" s="461"/>
      <c r="GE156" s="461"/>
      <c r="GF156" s="461"/>
      <c r="GG156" s="461"/>
      <c r="GH156" s="461"/>
      <c r="GI156" s="461"/>
      <c r="GJ156" s="461"/>
      <c r="GK156" s="461"/>
      <c r="GL156" s="461"/>
      <c r="GM156" s="461"/>
      <c r="GN156" s="461"/>
      <c r="GO156" s="461"/>
      <c r="GP156" s="461"/>
      <c r="GQ156" s="461"/>
      <c r="GR156" s="461"/>
      <c r="GS156" s="461"/>
      <c r="GT156" s="461"/>
      <c r="GU156" s="461"/>
      <c r="GV156" s="461"/>
      <c r="GW156" s="461"/>
      <c r="GX156" s="461"/>
      <c r="GY156" s="461"/>
      <c r="GZ156" s="461"/>
      <c r="HA156" s="461"/>
      <c r="HB156" s="461"/>
      <c r="HC156" s="461"/>
      <c r="HD156" s="461"/>
      <c r="HE156" s="461"/>
      <c r="HF156" s="461"/>
      <c r="HG156" s="461"/>
      <c r="HH156" s="461"/>
      <c r="HI156" s="461"/>
      <c r="HJ156" s="461"/>
      <c r="HK156" s="461"/>
      <c r="HL156" s="461"/>
      <c r="HM156" s="461"/>
      <c r="HN156" s="461"/>
      <c r="HO156" s="461"/>
      <c r="HP156" s="461"/>
      <c r="HQ156" s="461"/>
      <c r="HR156" s="461"/>
      <c r="HS156" s="461"/>
      <c r="HT156" s="461"/>
      <c r="HU156" s="461"/>
      <c r="HV156" s="461"/>
      <c r="HW156" s="461"/>
      <c r="HX156" s="461"/>
      <c r="HY156" s="461"/>
      <c r="HZ156" s="461"/>
      <c r="IA156" s="461"/>
      <c r="IB156" s="461"/>
      <c r="IC156" s="461"/>
      <c r="ID156" s="461"/>
      <c r="IE156" s="461"/>
      <c r="IF156" s="461"/>
      <c r="IG156" s="461"/>
      <c r="IH156" s="461"/>
      <c r="II156" s="461"/>
      <c r="IJ156" s="461"/>
      <c r="IK156" s="461"/>
      <c r="IL156" s="461"/>
      <c r="IM156" s="461"/>
      <c r="IN156" s="461"/>
      <c r="IO156" s="461"/>
      <c r="IP156" s="461"/>
      <c r="IQ156" s="461"/>
      <c r="IR156" s="461"/>
      <c r="IS156" s="461"/>
      <c r="IT156" s="461"/>
      <c r="IU156" s="461"/>
      <c r="IV156" s="461"/>
      <c r="IW156" s="461"/>
      <c r="IX156" s="461"/>
      <c r="IY156" s="461"/>
      <c r="IZ156" s="461"/>
      <c r="JA156" s="461"/>
      <c r="JB156" s="461"/>
      <c r="JC156" s="461"/>
      <c r="JD156" s="461"/>
      <c r="JE156" s="461"/>
      <c r="JF156" s="461"/>
      <c r="JG156" s="461"/>
      <c r="JH156" s="461"/>
      <c r="JI156" s="461"/>
      <c r="JJ156" s="461"/>
      <c r="JK156" s="461"/>
      <c r="JL156" s="461"/>
      <c r="JM156" s="461"/>
      <c r="JN156" s="461"/>
      <c r="JO156" s="461"/>
      <c r="JP156" s="461"/>
      <c r="JQ156" s="461"/>
      <c r="JR156" s="461"/>
      <c r="JS156" s="461"/>
      <c r="JT156" s="461"/>
      <c r="JU156" s="461"/>
      <c r="JV156" s="461"/>
      <c r="JW156" s="461"/>
      <c r="JX156" s="461"/>
      <c r="JY156" s="461"/>
      <c r="JZ156" s="461"/>
      <c r="KA156" s="461"/>
      <c r="KB156" s="461"/>
      <c r="KC156" s="461"/>
      <c r="KD156" s="461"/>
      <c r="KE156" s="461"/>
      <c r="KF156" s="461"/>
      <c r="KG156" s="461"/>
      <c r="KH156" s="461"/>
      <c r="KI156" s="461"/>
      <c r="KJ156" s="461"/>
      <c r="KK156" s="461"/>
      <c r="KL156" s="461"/>
      <c r="KM156" s="461"/>
      <c r="KN156" s="461"/>
      <c r="KO156" s="461"/>
      <c r="KP156" s="461"/>
      <c r="KQ156" s="461"/>
      <c r="KR156" s="461"/>
      <c r="KS156" s="461"/>
      <c r="KT156" s="461"/>
      <c r="KU156" s="461"/>
      <c r="KV156" s="461"/>
      <c r="KW156" s="461"/>
      <c r="KX156" s="461"/>
      <c r="KY156" s="461"/>
      <c r="KZ156" s="461"/>
      <c r="LA156" s="461"/>
      <c r="LB156" s="461"/>
      <c r="LC156" s="461"/>
      <c r="LD156" s="461"/>
      <c r="LE156" s="461"/>
      <c r="LF156" s="461"/>
      <c r="LG156" s="461"/>
      <c r="LH156" s="461"/>
      <c r="LI156" s="461"/>
      <c r="LJ156" s="461"/>
      <c r="LK156" s="461"/>
      <c r="LL156" s="461"/>
      <c r="LM156" s="461"/>
      <c r="LN156" s="461"/>
      <c r="LO156" s="461"/>
      <c r="LP156" s="461"/>
      <c r="LQ156" s="461"/>
      <c r="LR156" s="461"/>
      <c r="LS156" s="461"/>
      <c r="LT156" s="461"/>
      <c r="LU156" s="461"/>
      <c r="LV156" s="461"/>
      <c r="LW156" s="461"/>
      <c r="LX156" s="461"/>
      <c r="LY156" s="461"/>
      <c r="LZ156" s="461"/>
      <c r="MA156" s="461"/>
      <c r="MB156" s="461"/>
      <c r="MC156" s="461"/>
      <c r="MD156" s="461"/>
      <c r="ME156" s="461"/>
      <c r="MF156" s="461"/>
      <c r="MG156" s="461"/>
      <c r="MH156" s="461"/>
      <c r="MI156" s="461"/>
      <c r="MJ156" s="461"/>
      <c r="MK156" s="461"/>
      <c r="ML156" s="461"/>
      <c r="MM156" s="461"/>
      <c r="MN156" s="461"/>
      <c r="MO156" s="461"/>
      <c r="MP156" s="461"/>
      <c r="MQ156" s="461"/>
      <c r="MR156" s="461"/>
      <c r="MS156" s="461"/>
      <c r="MT156" s="461"/>
      <c r="MU156" s="461"/>
      <c r="MV156" s="461"/>
      <c r="MW156" s="461"/>
      <c r="MX156" s="461"/>
      <c r="MY156" s="461"/>
      <c r="MZ156" s="461"/>
      <c r="NA156" s="461"/>
      <c r="NB156" s="461"/>
      <c r="NC156" s="461"/>
      <c r="ND156" s="461"/>
      <c r="NE156" s="461"/>
      <c r="NF156" s="461"/>
      <c r="NG156" s="461"/>
      <c r="NH156" s="461"/>
      <c r="NI156" s="461"/>
      <c r="NJ156" s="461"/>
      <c r="NK156" s="461"/>
      <c r="NL156" s="461"/>
      <c r="NM156" s="461"/>
      <c r="NN156" s="461"/>
      <c r="NO156" s="461"/>
      <c r="NP156" s="461"/>
      <c r="NQ156" s="461"/>
      <c r="NR156" s="461"/>
      <c r="NS156" s="461"/>
      <c r="NT156" s="461"/>
      <c r="NU156" s="461"/>
      <c r="NV156" s="461"/>
      <c r="NW156" s="461"/>
      <c r="NX156" s="461"/>
      <c r="NY156" s="461"/>
      <c r="NZ156" s="461"/>
      <c r="OA156" s="461"/>
      <c r="OB156" s="461"/>
      <c r="OC156" s="461"/>
      <c r="OD156" s="461"/>
      <c r="OE156" s="461"/>
      <c r="OF156" s="461"/>
      <c r="OG156" s="461"/>
      <c r="OH156" s="461"/>
      <c r="OI156" s="461"/>
      <c r="OJ156" s="461"/>
      <c r="OK156" s="461"/>
      <c r="OL156" s="461"/>
      <c r="OM156" s="461"/>
      <c r="ON156" s="461"/>
      <c r="OO156" s="461"/>
      <c r="OP156" s="461"/>
      <c r="OQ156" s="461"/>
      <c r="OR156" s="461"/>
      <c r="OS156" s="461"/>
      <c r="OT156" s="461"/>
      <c r="OU156" s="461"/>
      <c r="OV156" s="461"/>
      <c r="OW156" s="461"/>
      <c r="OX156" s="461"/>
      <c r="OY156" s="461"/>
      <c r="OZ156" s="461"/>
      <c r="PA156" s="461"/>
      <c r="PB156" s="461"/>
      <c r="PC156" s="461"/>
      <c r="PD156" s="461"/>
      <c r="PE156" s="461"/>
      <c r="PF156" s="461"/>
      <c r="PG156" s="461"/>
      <c r="PH156" s="461"/>
      <c r="PI156" s="461"/>
      <c r="PJ156" s="461"/>
      <c r="PK156" s="461"/>
      <c r="PL156" s="461"/>
      <c r="PM156" s="461"/>
      <c r="PN156" s="461"/>
      <c r="PO156" s="461"/>
      <c r="PP156" s="461"/>
      <c r="PQ156" s="461"/>
      <c r="PR156" s="461"/>
      <c r="PS156" s="461"/>
      <c r="PT156" s="461"/>
      <c r="PU156" s="461"/>
      <c r="PV156" s="461"/>
      <c r="PW156" s="461"/>
      <c r="PX156" s="461"/>
      <c r="PY156" s="461"/>
      <c r="PZ156" s="461"/>
      <c r="QA156" s="461"/>
      <c r="QB156" s="461"/>
      <c r="QC156" s="461"/>
      <c r="QD156" s="461"/>
      <c r="QE156" s="461"/>
      <c r="QF156" s="461"/>
      <c r="QG156" s="461"/>
      <c r="QH156" s="461"/>
      <c r="QI156" s="461"/>
      <c r="QJ156" s="461"/>
      <c r="QK156" s="461"/>
      <c r="QL156" s="461"/>
      <c r="QM156" s="461"/>
      <c r="QN156" s="461"/>
      <c r="QO156" s="461"/>
      <c r="QP156" s="461"/>
      <c r="QQ156" s="461"/>
      <c r="QR156" s="461"/>
      <c r="QS156" s="461"/>
      <c r="QT156" s="461"/>
      <c r="QU156" s="461"/>
      <c r="QV156" s="461"/>
      <c r="QW156" s="461"/>
      <c r="QX156" s="461"/>
      <c r="QY156" s="461"/>
      <c r="QZ156" s="461"/>
      <c r="RA156" s="461"/>
      <c r="RB156" s="461"/>
      <c r="RC156" s="461"/>
      <c r="RD156" s="461"/>
      <c r="RE156" s="461"/>
      <c r="RF156" s="461"/>
      <c r="RG156" s="461"/>
      <c r="RH156" s="461"/>
      <c r="RI156" s="461"/>
      <c r="RJ156" s="461"/>
      <c r="RK156" s="461"/>
      <c r="RL156" s="461"/>
      <c r="RM156" s="461"/>
      <c r="RN156" s="461"/>
      <c r="RO156" s="461"/>
      <c r="RP156" s="461"/>
      <c r="RQ156" s="461"/>
      <c r="RR156" s="461"/>
      <c r="RS156" s="461"/>
      <c r="RT156" s="461"/>
      <c r="RU156" s="461"/>
      <c r="RV156" s="461"/>
      <c r="RW156" s="461"/>
      <c r="RX156" s="461"/>
      <c r="RY156" s="461"/>
      <c r="RZ156" s="461"/>
      <c r="SA156" s="461"/>
      <c r="SB156" s="461"/>
      <c r="SC156" s="461"/>
      <c r="SD156" s="461"/>
      <c r="SE156" s="461"/>
      <c r="SF156" s="461"/>
      <c r="SG156" s="461"/>
      <c r="SH156" s="461"/>
      <c r="SI156" s="461"/>
      <c r="SJ156" s="461"/>
      <c r="SK156" s="461"/>
      <c r="SL156" s="461"/>
      <c r="SM156" s="461"/>
      <c r="SN156" s="461"/>
      <c r="SO156" s="461"/>
      <c r="SP156" s="461"/>
      <c r="SQ156" s="461"/>
      <c r="SR156" s="461"/>
      <c r="SS156" s="461"/>
      <c r="ST156" s="461"/>
      <c r="SU156" s="461"/>
      <c r="SV156" s="461"/>
      <c r="SW156" s="461"/>
      <c r="SX156" s="461"/>
      <c r="SY156" s="461"/>
      <c r="SZ156" s="461"/>
      <c r="TA156" s="461"/>
      <c r="TB156" s="461"/>
      <c r="TC156" s="461"/>
      <c r="TD156" s="461"/>
      <c r="TE156" s="461"/>
      <c r="TF156" s="461"/>
      <c r="TG156" s="461"/>
      <c r="TH156" s="461"/>
      <c r="TI156" s="461"/>
      <c r="TJ156" s="461"/>
      <c r="TK156" s="461"/>
      <c r="TL156" s="461"/>
      <c r="TM156" s="461"/>
      <c r="TN156" s="461"/>
      <c r="TO156" s="461"/>
      <c r="TP156" s="461"/>
      <c r="TQ156" s="461"/>
      <c r="TR156" s="461"/>
      <c r="TS156" s="461"/>
      <c r="TT156" s="461"/>
      <c r="TU156" s="461"/>
      <c r="TV156" s="461"/>
      <c r="TW156" s="461"/>
      <c r="TX156" s="461"/>
      <c r="TY156" s="461"/>
      <c r="TZ156" s="461"/>
      <c r="UA156" s="461"/>
      <c r="UB156" s="461"/>
      <c r="UC156" s="461"/>
      <c r="UD156" s="461"/>
      <c r="UE156" s="461"/>
      <c r="UF156" s="461"/>
      <c r="UG156" s="461"/>
      <c r="UH156" s="461"/>
      <c r="UI156" s="461"/>
      <c r="UJ156" s="461"/>
      <c r="UK156" s="461"/>
      <c r="UL156" s="461"/>
      <c r="UM156" s="461"/>
      <c r="UN156" s="461"/>
      <c r="UO156" s="461"/>
      <c r="UP156" s="461"/>
      <c r="UQ156" s="461"/>
      <c r="UR156" s="461"/>
      <c r="US156" s="461"/>
      <c r="UT156" s="461"/>
      <c r="UU156" s="461"/>
      <c r="UV156" s="461"/>
      <c r="UW156" s="461"/>
      <c r="UX156" s="461"/>
      <c r="UY156" s="461"/>
      <c r="UZ156" s="461"/>
      <c r="VA156" s="461"/>
      <c r="VB156" s="461"/>
      <c r="VC156" s="461"/>
      <c r="VD156" s="461"/>
      <c r="VE156" s="461"/>
      <c r="VF156" s="461"/>
      <c r="VG156" s="461"/>
      <c r="VH156" s="461"/>
      <c r="VI156" s="461"/>
      <c r="VJ156" s="461"/>
      <c r="VK156" s="461"/>
      <c r="VL156" s="461"/>
      <c r="VM156" s="461"/>
      <c r="VN156" s="461"/>
      <c r="VO156" s="461"/>
      <c r="VP156" s="461"/>
      <c r="VQ156" s="461"/>
      <c r="VR156" s="461"/>
      <c r="VS156" s="461"/>
      <c r="VT156" s="461"/>
      <c r="VU156" s="461"/>
      <c r="VV156" s="461"/>
      <c r="VW156" s="461"/>
      <c r="VX156" s="461"/>
      <c r="VY156" s="461"/>
      <c r="VZ156" s="461"/>
      <c r="WA156" s="461"/>
      <c r="WB156" s="461"/>
      <c r="WC156" s="461"/>
      <c r="WD156" s="461"/>
      <c r="WE156" s="461"/>
      <c r="WF156" s="461"/>
      <c r="WG156" s="461"/>
      <c r="WH156" s="461"/>
      <c r="WI156" s="461"/>
      <c r="WJ156" s="461"/>
      <c r="WK156" s="461"/>
      <c r="WL156" s="461"/>
      <c r="WM156" s="461"/>
      <c r="WN156" s="461"/>
      <c r="WO156" s="461"/>
      <c r="WP156" s="461"/>
      <c r="WQ156" s="461"/>
      <c r="WR156" s="461"/>
      <c r="WS156" s="461"/>
      <c r="WT156" s="461"/>
      <c r="WU156" s="461"/>
      <c r="WV156" s="461"/>
      <c r="WW156" s="461"/>
      <c r="WX156" s="461"/>
      <c r="WY156" s="461"/>
      <c r="WZ156" s="461"/>
      <c r="XA156" s="461"/>
      <c r="XB156" s="461"/>
      <c r="XC156" s="461"/>
      <c r="XD156" s="461"/>
      <c r="XE156" s="461"/>
      <c r="XF156" s="461"/>
      <c r="XG156" s="461"/>
      <c r="XH156" s="461"/>
      <c r="XI156" s="461"/>
      <c r="XJ156" s="461"/>
      <c r="XK156" s="461"/>
      <c r="XL156" s="461"/>
      <c r="XM156" s="461"/>
      <c r="XN156" s="461"/>
      <c r="XO156" s="461"/>
      <c r="XP156" s="461"/>
      <c r="XQ156" s="461"/>
      <c r="XR156" s="461"/>
      <c r="XS156" s="461"/>
      <c r="XT156" s="461"/>
      <c r="XU156" s="461"/>
      <c r="XV156" s="461"/>
      <c r="XW156" s="461"/>
      <c r="XX156" s="461"/>
      <c r="XY156" s="461"/>
      <c r="XZ156" s="461"/>
      <c r="YA156" s="461"/>
      <c r="YB156" s="461"/>
      <c r="YC156" s="461"/>
      <c r="YD156" s="461"/>
      <c r="YE156" s="461"/>
      <c r="YF156" s="461"/>
      <c r="YG156" s="461"/>
      <c r="YH156" s="461"/>
      <c r="YI156" s="461"/>
      <c r="YJ156" s="461"/>
      <c r="YK156" s="461"/>
      <c r="YL156" s="461"/>
      <c r="YM156" s="461"/>
      <c r="YN156" s="461"/>
      <c r="YO156" s="461"/>
      <c r="YP156" s="461"/>
      <c r="YQ156" s="461"/>
      <c r="YR156" s="461"/>
      <c r="YS156" s="461"/>
      <c r="YT156" s="461"/>
      <c r="YU156" s="461"/>
      <c r="YV156" s="461"/>
      <c r="YW156" s="461"/>
      <c r="YX156" s="461"/>
      <c r="YY156" s="461"/>
      <c r="YZ156" s="461"/>
      <c r="ZA156" s="461"/>
      <c r="ZB156" s="461"/>
      <c r="ZC156" s="461"/>
      <c r="ZD156" s="461"/>
      <c r="ZE156" s="461"/>
      <c r="ZF156" s="461"/>
      <c r="ZG156" s="461"/>
      <c r="ZH156" s="461"/>
      <c r="ZI156" s="461"/>
      <c r="ZJ156" s="461"/>
      <c r="ZK156" s="461"/>
      <c r="ZL156" s="461"/>
      <c r="ZM156" s="461"/>
      <c r="ZN156" s="461"/>
      <c r="ZO156" s="461"/>
      <c r="ZP156" s="461"/>
      <c r="ZQ156" s="461"/>
      <c r="ZR156" s="461"/>
      <c r="ZS156" s="461"/>
      <c r="ZT156" s="461"/>
      <c r="ZU156" s="461"/>
      <c r="ZV156" s="461"/>
      <c r="ZW156" s="461"/>
      <c r="ZX156" s="461"/>
      <c r="ZY156" s="461"/>
      <c r="ZZ156" s="461"/>
      <c r="AAA156" s="461"/>
      <c r="AAB156" s="461"/>
      <c r="AAC156" s="461"/>
      <c r="AAD156" s="461"/>
      <c r="AAE156" s="461"/>
      <c r="AAF156" s="461"/>
      <c r="AAG156" s="461"/>
      <c r="AAH156" s="461"/>
      <c r="AAI156" s="461"/>
      <c r="AAJ156" s="461"/>
      <c r="AAK156" s="461"/>
      <c r="AAL156" s="461"/>
      <c r="AAM156" s="461"/>
      <c r="AAN156" s="461"/>
      <c r="AAO156" s="461"/>
      <c r="AAP156" s="461"/>
      <c r="AAQ156" s="461"/>
      <c r="AAR156" s="461"/>
      <c r="AAS156" s="461"/>
      <c r="AAT156" s="461"/>
      <c r="AAU156" s="461"/>
      <c r="AAV156" s="461"/>
      <c r="AAW156" s="461"/>
      <c r="AAX156" s="461"/>
      <c r="AAY156" s="461"/>
      <c r="AAZ156" s="461"/>
      <c r="ABA156" s="461"/>
      <c r="ABB156" s="461"/>
      <c r="ABC156" s="461"/>
      <c r="ABD156" s="461"/>
      <c r="ABE156" s="461"/>
      <c r="ABF156" s="461"/>
      <c r="ABG156" s="461"/>
      <c r="ABH156" s="461"/>
      <c r="ABI156" s="461"/>
      <c r="ABJ156" s="461"/>
      <c r="ABK156" s="461"/>
      <c r="ABL156" s="461"/>
      <c r="ABM156" s="461"/>
      <c r="ABN156" s="461"/>
      <c r="ABO156" s="461"/>
      <c r="ABP156" s="461"/>
      <c r="ABQ156" s="461"/>
      <c r="ABR156" s="461"/>
      <c r="ABS156" s="461"/>
      <c r="ABT156" s="461"/>
      <c r="ABU156" s="461"/>
      <c r="ABV156" s="461"/>
      <c r="ABW156" s="461"/>
      <c r="ABX156" s="461"/>
      <c r="ABY156" s="461"/>
      <c r="ABZ156" s="461"/>
      <c r="ACA156" s="461"/>
      <c r="ACB156" s="461"/>
      <c r="ACC156" s="461"/>
      <c r="ACD156" s="461"/>
      <c r="ACE156" s="461"/>
      <c r="ACF156" s="461"/>
      <c r="ACG156" s="461"/>
      <c r="ACH156" s="461"/>
      <c r="ACI156" s="461"/>
      <c r="ACJ156" s="461"/>
      <c r="ACK156" s="461"/>
      <c r="ACL156" s="461"/>
      <c r="ACM156" s="461"/>
      <c r="ACN156" s="461"/>
      <c r="ACO156" s="461"/>
      <c r="ACP156" s="461"/>
      <c r="ACQ156" s="461"/>
      <c r="ACR156" s="461"/>
      <c r="ACS156" s="461"/>
      <c r="ACT156" s="461"/>
      <c r="ACU156" s="461"/>
      <c r="ACV156" s="461"/>
      <c r="ACW156" s="461"/>
      <c r="ACX156" s="461"/>
      <c r="ACY156" s="461"/>
      <c r="ACZ156" s="461"/>
      <c r="ADA156" s="461"/>
      <c r="ADB156" s="461"/>
      <c r="ADC156" s="461"/>
      <c r="ADD156" s="461"/>
      <c r="ADE156" s="461"/>
      <c r="ADF156" s="461"/>
      <c r="ADG156" s="461"/>
      <c r="ADH156" s="461"/>
      <c r="ADI156" s="461"/>
      <c r="ADJ156" s="461"/>
      <c r="ADK156" s="461"/>
      <c r="ADL156" s="461"/>
      <c r="ADM156" s="461"/>
      <c r="ADN156" s="461"/>
      <c r="ADO156" s="461"/>
      <c r="ADP156" s="461"/>
      <c r="ADQ156" s="461"/>
      <c r="ADR156" s="461"/>
      <c r="ADS156" s="461"/>
      <c r="ADT156" s="461"/>
      <c r="ADU156" s="461"/>
      <c r="ADV156" s="461"/>
      <c r="ADW156" s="461"/>
      <c r="ADX156" s="461"/>
      <c r="ADY156" s="461"/>
      <c r="ADZ156" s="461"/>
      <c r="AEA156" s="461"/>
      <c r="AEB156" s="461"/>
      <c r="AEC156" s="461"/>
      <c r="AED156" s="461"/>
      <c r="AEE156" s="461"/>
      <c r="AEF156" s="461"/>
      <c r="AEG156" s="461"/>
      <c r="AEH156" s="461"/>
      <c r="AEI156" s="461"/>
      <c r="AEJ156" s="461"/>
      <c r="AEK156" s="461"/>
      <c r="AEL156" s="461"/>
      <c r="AEM156" s="461"/>
      <c r="AEN156" s="461"/>
      <c r="AEO156" s="461"/>
      <c r="AEP156" s="461"/>
      <c r="AEQ156" s="461"/>
      <c r="AER156" s="461"/>
      <c r="AES156" s="461"/>
      <c r="AET156" s="461"/>
      <c r="AEU156" s="461"/>
      <c r="AEV156" s="461"/>
      <c r="AEW156" s="461"/>
      <c r="AEX156" s="461"/>
      <c r="AEY156" s="461"/>
      <c r="AEZ156" s="461"/>
      <c r="AFA156" s="461"/>
      <c r="AFB156" s="461"/>
      <c r="AFC156" s="461"/>
      <c r="AFD156" s="461"/>
      <c r="AFE156" s="461"/>
      <c r="AFF156" s="461"/>
      <c r="AFG156" s="461"/>
      <c r="AFH156" s="461"/>
      <c r="AFI156" s="461"/>
      <c r="AFJ156" s="461"/>
      <c r="AFK156" s="461"/>
      <c r="AFL156" s="461"/>
      <c r="AFM156" s="461"/>
      <c r="AFN156" s="461"/>
      <c r="AFO156" s="461"/>
      <c r="AFP156" s="461"/>
      <c r="AFQ156" s="461"/>
      <c r="AFR156" s="461"/>
      <c r="AFS156" s="461"/>
      <c r="AFT156" s="461"/>
      <c r="AFU156" s="461"/>
      <c r="AFV156" s="461"/>
      <c r="AFW156" s="461"/>
      <c r="AFX156" s="461"/>
      <c r="AFY156" s="461"/>
      <c r="AFZ156" s="461"/>
      <c r="AGA156" s="461"/>
      <c r="AGB156" s="461"/>
      <c r="AGC156" s="461"/>
      <c r="AGD156" s="461"/>
      <c r="AGE156" s="461"/>
      <c r="AGF156" s="461"/>
      <c r="AGG156" s="461"/>
      <c r="AGH156" s="461"/>
      <c r="AGI156" s="461"/>
      <c r="AGJ156" s="461"/>
      <c r="AGK156" s="461"/>
      <c r="AGL156" s="461"/>
      <c r="AGM156" s="461"/>
      <c r="AGN156" s="461"/>
      <c r="AGO156" s="461"/>
      <c r="AGP156" s="461"/>
      <c r="AGQ156" s="461"/>
      <c r="AGR156" s="461"/>
      <c r="AGS156" s="461"/>
      <c r="AGT156" s="461"/>
      <c r="AGU156" s="461"/>
      <c r="AGV156" s="461"/>
      <c r="AGW156" s="461"/>
      <c r="AGX156" s="461"/>
      <c r="AGY156" s="461"/>
      <c r="AGZ156" s="461"/>
      <c r="AHA156" s="461"/>
      <c r="AHB156" s="461"/>
      <c r="AHC156" s="461"/>
      <c r="AHD156" s="461"/>
      <c r="AHE156" s="461"/>
      <c r="AHF156" s="461"/>
      <c r="AHG156" s="461"/>
      <c r="AHH156" s="461"/>
      <c r="AHI156" s="461"/>
      <c r="AHJ156" s="461"/>
      <c r="AHK156" s="461"/>
      <c r="AHL156" s="461"/>
      <c r="AHM156" s="461"/>
      <c r="AHN156" s="461"/>
      <c r="AHO156" s="461"/>
      <c r="AHP156" s="461"/>
      <c r="AHQ156" s="461"/>
      <c r="AHR156" s="461"/>
      <c r="AHS156" s="461"/>
      <c r="AHT156" s="461"/>
      <c r="AHU156" s="461"/>
      <c r="AHV156" s="461"/>
      <c r="AHW156" s="461"/>
      <c r="AHX156" s="461"/>
      <c r="AHY156" s="461"/>
      <c r="AHZ156" s="461"/>
      <c r="AIA156" s="461"/>
      <c r="AIB156" s="461"/>
      <c r="AIC156" s="461"/>
      <c r="AID156" s="461"/>
      <c r="AIE156" s="461"/>
      <c r="AIF156" s="461"/>
      <c r="AIG156" s="461"/>
      <c r="AIH156" s="461"/>
      <c r="AII156" s="461"/>
      <c r="AIJ156" s="461"/>
      <c r="AIK156" s="461"/>
      <c r="AIL156" s="461"/>
      <c r="AIM156" s="461"/>
      <c r="AIN156" s="461"/>
      <c r="AIO156" s="461"/>
      <c r="AIP156" s="461"/>
      <c r="AIQ156" s="461"/>
      <c r="AIR156" s="461"/>
      <c r="AIS156" s="461"/>
      <c r="AIT156" s="461"/>
      <c r="AIU156" s="461"/>
      <c r="AIV156" s="461"/>
      <c r="AIW156" s="461"/>
      <c r="AIX156" s="461"/>
      <c r="AIY156" s="461"/>
      <c r="AIZ156" s="461"/>
      <c r="AJA156" s="461"/>
      <c r="AJB156" s="461"/>
      <c r="AJC156" s="461"/>
      <c r="AJD156" s="461"/>
      <c r="AJE156" s="461"/>
      <c r="AJF156" s="461"/>
      <c r="AJG156" s="461"/>
      <c r="AJH156" s="461"/>
      <c r="AJI156" s="461"/>
      <c r="AJJ156" s="461"/>
      <c r="AJK156" s="461"/>
      <c r="AJL156" s="461"/>
      <c r="AJM156" s="461"/>
      <c r="AJN156" s="461"/>
      <c r="AJO156" s="461"/>
      <c r="AJP156" s="461"/>
      <c r="AJQ156" s="461"/>
      <c r="AJR156" s="461"/>
      <c r="AJS156" s="461"/>
      <c r="AJT156" s="461"/>
      <c r="AJU156" s="461"/>
      <c r="AJV156" s="461"/>
      <c r="AJW156" s="461"/>
      <c r="AJX156" s="461"/>
      <c r="AJY156" s="461"/>
      <c r="AJZ156" s="461"/>
      <c r="AKA156" s="461"/>
      <c r="AKB156" s="461"/>
      <c r="AKC156" s="461"/>
      <c r="AKD156" s="461"/>
      <c r="AKE156" s="461"/>
      <c r="AKF156" s="461"/>
      <c r="AKG156" s="461"/>
      <c r="AKH156" s="461"/>
      <c r="AKI156" s="461"/>
      <c r="AKJ156" s="461"/>
      <c r="AKK156" s="461"/>
      <c r="AKL156" s="461"/>
      <c r="AKM156" s="461"/>
      <c r="AKN156" s="461"/>
      <c r="AKO156" s="461"/>
      <c r="AKP156" s="461"/>
      <c r="AKQ156" s="461"/>
      <c r="AKR156" s="461"/>
      <c r="AKS156" s="461"/>
      <c r="AKT156" s="461"/>
      <c r="AKU156" s="461"/>
      <c r="AKV156" s="461"/>
      <c r="AKW156" s="461"/>
      <c r="AKX156" s="461"/>
      <c r="AKY156" s="461"/>
      <c r="AKZ156" s="461"/>
      <c r="ALA156" s="461"/>
      <c r="ALB156" s="461"/>
      <c r="ALC156" s="461"/>
      <c r="ALD156" s="461"/>
      <c r="ALE156" s="461"/>
      <c r="ALF156" s="461"/>
      <c r="ALG156" s="461"/>
      <c r="ALH156" s="461"/>
      <c r="ALI156" s="461"/>
      <c r="ALJ156" s="461"/>
      <c r="ALK156" s="461"/>
      <c r="ALL156" s="461"/>
      <c r="ALM156" s="461"/>
      <c r="ALN156" s="461"/>
      <c r="ALO156" s="461"/>
      <c r="ALP156" s="461"/>
      <c r="ALQ156" s="461"/>
      <c r="ALR156" s="461"/>
      <c r="ALS156" s="461"/>
      <c r="ALT156" s="461"/>
      <c r="ALU156" s="461"/>
      <c r="ALV156" s="461"/>
      <c r="ALW156" s="461"/>
      <c r="ALX156" s="461"/>
      <c r="ALY156" s="461"/>
      <c r="ALZ156" s="461"/>
      <c r="AMA156" s="461"/>
      <c r="AMB156" s="461"/>
      <c r="AMC156" s="461"/>
      <c r="AMD156" s="461"/>
      <c r="AME156" s="461"/>
      <c r="AMF156" s="461"/>
      <c r="AMG156" s="461"/>
      <c r="AMH156" s="461"/>
      <c r="AMI156" s="461"/>
      <c r="AMJ156" s="461"/>
      <c r="AMK156" s="461"/>
      <c r="AML156" s="461"/>
      <c r="AMM156" s="461"/>
      <c r="AMN156" s="461"/>
      <c r="AMO156" s="461"/>
      <c r="AMP156" s="461"/>
      <c r="AMQ156" s="461"/>
      <c r="AMR156" s="461"/>
      <c r="AMS156" s="461"/>
      <c r="AMT156" s="461"/>
      <c r="AMU156" s="461"/>
      <c r="AMV156" s="461"/>
      <c r="AMW156" s="461"/>
      <c r="AMX156" s="461"/>
      <c r="AMY156" s="461"/>
      <c r="AMZ156" s="461"/>
      <c r="ANA156" s="461"/>
      <c r="ANB156" s="461"/>
      <c r="ANC156" s="461"/>
      <c r="AND156" s="461"/>
      <c r="ANE156" s="461"/>
      <c r="ANF156" s="461"/>
      <c r="ANG156" s="461"/>
      <c r="ANH156" s="461"/>
      <c r="ANI156" s="461"/>
      <c r="ANJ156" s="461"/>
      <c r="ANK156" s="461"/>
      <c r="ANL156" s="461"/>
      <c r="ANM156" s="461"/>
      <c r="ANN156" s="461"/>
      <c r="ANO156" s="461"/>
      <c r="ANP156" s="461"/>
      <c r="ANQ156" s="461"/>
      <c r="ANR156" s="461"/>
      <c r="ANS156" s="461"/>
      <c r="ANT156" s="461"/>
      <c r="ANU156" s="461"/>
      <c r="ANV156" s="461"/>
      <c r="ANW156" s="461"/>
      <c r="ANX156" s="461"/>
      <c r="ANY156" s="461"/>
      <c r="ANZ156" s="461"/>
      <c r="AOA156" s="461"/>
      <c r="AOB156" s="461"/>
      <c r="AOC156" s="461"/>
      <c r="AOD156" s="461"/>
      <c r="AOE156" s="461"/>
      <c r="AOF156" s="461"/>
      <c r="AOG156" s="461"/>
      <c r="AOH156" s="461"/>
      <c r="AOI156" s="461"/>
      <c r="AOJ156" s="461"/>
      <c r="AOK156" s="461"/>
      <c r="AOL156" s="461"/>
      <c r="AOM156" s="461"/>
      <c r="AON156" s="461"/>
      <c r="AOO156" s="461"/>
      <c r="AOP156" s="461"/>
      <c r="AOQ156" s="461"/>
      <c r="AOR156" s="461"/>
      <c r="AOS156" s="461"/>
      <c r="AOT156" s="461"/>
      <c r="AOU156" s="461"/>
      <c r="AOV156" s="461"/>
      <c r="AOW156" s="461"/>
      <c r="AOX156" s="461"/>
      <c r="AOY156" s="461"/>
      <c r="AOZ156" s="461"/>
      <c r="APA156" s="461"/>
      <c r="APB156" s="461"/>
      <c r="APC156" s="461"/>
      <c r="APD156" s="461"/>
      <c r="APE156" s="461"/>
      <c r="APF156" s="461"/>
      <c r="APG156" s="461"/>
      <c r="APH156" s="461"/>
      <c r="API156" s="461"/>
      <c r="APJ156" s="461"/>
      <c r="APK156" s="461"/>
      <c r="APL156" s="461"/>
      <c r="APM156" s="461"/>
      <c r="APN156" s="461"/>
      <c r="APO156" s="461"/>
      <c r="APP156" s="461"/>
      <c r="APQ156" s="461"/>
      <c r="APR156" s="461"/>
      <c r="APS156" s="461"/>
      <c r="APT156" s="461"/>
      <c r="APU156" s="461"/>
      <c r="APV156" s="461"/>
      <c r="APW156" s="461"/>
      <c r="APX156" s="461"/>
      <c r="APY156" s="461"/>
      <c r="APZ156" s="461"/>
      <c r="AQA156" s="461"/>
      <c r="AQB156" s="461"/>
      <c r="AQC156" s="461"/>
      <c r="AQD156" s="461"/>
      <c r="AQE156" s="461"/>
      <c r="AQF156" s="461"/>
      <c r="AQG156" s="461"/>
      <c r="AQH156" s="461"/>
      <c r="AQI156" s="461"/>
      <c r="AQJ156" s="461"/>
      <c r="AQK156" s="461"/>
      <c r="AQL156" s="461"/>
      <c r="AQM156" s="461"/>
      <c r="AQN156" s="461"/>
      <c r="AQO156" s="461"/>
      <c r="AQP156" s="461"/>
      <c r="AQQ156" s="461"/>
      <c r="AQR156" s="461"/>
      <c r="AQS156" s="461"/>
      <c r="AQT156" s="461"/>
      <c r="AQU156" s="461"/>
      <c r="AQV156" s="461"/>
      <c r="AQW156" s="461"/>
      <c r="AQX156" s="461"/>
      <c r="AQY156" s="461"/>
      <c r="AQZ156" s="461"/>
      <c r="ARA156" s="461"/>
      <c r="ARB156" s="461"/>
      <c r="ARC156" s="461"/>
      <c r="ARD156" s="461"/>
      <c r="ARE156" s="461"/>
      <c r="ARF156" s="461"/>
      <c r="ARG156" s="461"/>
      <c r="ARH156" s="461"/>
      <c r="ARI156" s="461"/>
      <c r="ARJ156" s="461"/>
      <c r="ARK156" s="461"/>
      <c r="ARL156" s="461"/>
      <c r="ARM156" s="461"/>
      <c r="ARN156" s="461"/>
      <c r="ARO156" s="461"/>
      <c r="ARP156" s="461"/>
      <c r="ARQ156" s="461"/>
      <c r="ARR156" s="461"/>
      <c r="ARS156" s="461"/>
      <c r="ART156" s="461"/>
      <c r="ARU156" s="461"/>
      <c r="ARV156" s="461"/>
      <c r="ARW156" s="461"/>
      <c r="ARX156" s="461"/>
      <c r="ARY156" s="461"/>
      <c r="ARZ156" s="461"/>
      <c r="ASA156" s="461"/>
      <c r="ASB156" s="461"/>
      <c r="ASC156" s="461"/>
      <c r="ASD156" s="461"/>
      <c r="ASE156" s="461"/>
      <c r="ASF156" s="461"/>
      <c r="ASG156" s="461"/>
      <c r="ASH156" s="461"/>
      <c r="ASI156" s="461"/>
      <c r="ASJ156" s="461"/>
      <c r="ASK156" s="461"/>
      <c r="ASL156" s="461"/>
      <c r="ASM156" s="461"/>
      <c r="ASN156" s="461"/>
      <c r="ASO156" s="461"/>
      <c r="ASP156" s="461"/>
      <c r="ASQ156" s="461"/>
      <c r="ASR156" s="461"/>
      <c r="ASS156" s="461"/>
      <c r="AST156" s="461"/>
      <c r="ASU156" s="461"/>
      <c r="ASV156" s="461"/>
      <c r="ASW156" s="461"/>
      <c r="ASX156" s="461"/>
      <c r="ASY156" s="461"/>
      <c r="ASZ156" s="461"/>
      <c r="ATA156" s="461"/>
      <c r="ATB156" s="461"/>
      <c r="ATC156" s="461"/>
      <c r="ATD156" s="461"/>
      <c r="ATE156" s="461"/>
      <c r="ATF156" s="461"/>
      <c r="ATG156" s="461"/>
      <c r="ATH156" s="461"/>
      <c r="ATI156" s="461"/>
      <c r="ATJ156" s="461"/>
      <c r="ATK156" s="461"/>
      <c r="ATL156" s="461"/>
      <c r="ATM156" s="461"/>
      <c r="ATN156" s="461"/>
      <c r="ATO156" s="461"/>
      <c r="ATP156" s="461"/>
      <c r="ATQ156" s="461"/>
      <c r="ATR156" s="461"/>
      <c r="ATS156" s="461"/>
      <c r="ATT156" s="461"/>
      <c r="ATU156" s="461"/>
      <c r="ATV156" s="461"/>
      <c r="ATW156" s="461"/>
      <c r="ATX156" s="461"/>
      <c r="ATY156" s="461"/>
      <c r="ATZ156" s="461"/>
      <c r="AUA156" s="461"/>
      <c r="AUB156" s="461"/>
      <c r="AUC156" s="461"/>
      <c r="AUD156" s="461"/>
      <c r="AUE156" s="461"/>
      <c r="AUF156" s="461"/>
      <c r="AUG156" s="461"/>
      <c r="AUH156" s="461"/>
      <c r="AUI156" s="461"/>
      <c r="AUJ156" s="461"/>
      <c r="AUK156" s="461"/>
      <c r="AUL156" s="461"/>
      <c r="AUM156" s="461"/>
      <c r="AUN156" s="461"/>
      <c r="AUO156" s="461"/>
      <c r="AUP156" s="461"/>
      <c r="AUQ156" s="461"/>
      <c r="AUR156" s="461"/>
      <c r="AUS156" s="461"/>
      <c r="AUT156" s="461"/>
      <c r="AUU156" s="461"/>
      <c r="AUV156" s="461"/>
      <c r="AUW156" s="461"/>
      <c r="AUX156" s="461"/>
      <c r="AUY156" s="461"/>
      <c r="AUZ156" s="461"/>
      <c r="AVA156" s="461"/>
      <c r="AVB156" s="461"/>
      <c r="AVC156" s="461"/>
      <c r="AVD156" s="461"/>
      <c r="AVE156" s="461"/>
      <c r="AVF156" s="461"/>
      <c r="AVG156" s="461"/>
      <c r="AVH156" s="461"/>
      <c r="AVI156" s="461"/>
      <c r="AVJ156" s="461"/>
      <c r="AVK156" s="461"/>
      <c r="AVL156" s="461"/>
      <c r="AVM156" s="461"/>
      <c r="AVN156" s="461"/>
      <c r="AVO156" s="461"/>
      <c r="AVP156" s="461"/>
      <c r="AVQ156" s="461"/>
      <c r="AVR156" s="461"/>
      <c r="AVS156" s="461"/>
      <c r="AVT156" s="461"/>
      <c r="AVU156" s="461"/>
      <c r="AVV156" s="461"/>
      <c r="AVW156" s="461"/>
      <c r="AVX156" s="461"/>
      <c r="AVY156" s="461"/>
      <c r="AVZ156" s="461"/>
      <c r="AWA156" s="461"/>
      <c r="AWB156" s="461"/>
      <c r="AWC156" s="461"/>
      <c r="AWD156" s="461"/>
      <c r="AWE156" s="461"/>
      <c r="AWF156" s="461"/>
      <c r="AWG156" s="461"/>
      <c r="AWH156" s="461"/>
      <c r="AWI156" s="461"/>
      <c r="AWJ156" s="461"/>
      <c r="AWK156" s="461"/>
      <c r="AWL156" s="461"/>
      <c r="AWM156" s="461"/>
      <c r="AWN156" s="461"/>
      <c r="AWO156" s="461"/>
      <c r="AWP156" s="461"/>
      <c r="AWQ156" s="461"/>
      <c r="AWR156" s="461"/>
      <c r="AWS156" s="461"/>
      <c r="AWT156" s="461"/>
      <c r="AWU156" s="461"/>
      <c r="AWV156" s="461"/>
      <c r="AWW156" s="461"/>
      <c r="AWX156" s="461"/>
      <c r="AWY156" s="461"/>
      <c r="AWZ156" s="461"/>
      <c r="AXA156" s="461"/>
      <c r="AXB156" s="461"/>
      <c r="AXC156" s="461"/>
      <c r="AXD156" s="461"/>
      <c r="AXE156" s="461"/>
      <c r="AXF156" s="461"/>
      <c r="AXG156" s="461"/>
      <c r="AXH156" s="461"/>
      <c r="AXI156" s="461"/>
      <c r="AXJ156" s="461"/>
      <c r="AXK156" s="461"/>
      <c r="AXL156" s="461"/>
      <c r="AXM156" s="461"/>
      <c r="AXN156" s="461"/>
      <c r="AXO156" s="461"/>
      <c r="AXP156" s="461"/>
      <c r="AXQ156" s="461"/>
      <c r="AXR156" s="461"/>
      <c r="AXS156" s="461"/>
      <c r="AXT156" s="461"/>
      <c r="AXU156" s="461"/>
      <c r="AXV156" s="461"/>
      <c r="AXW156" s="461"/>
      <c r="AXX156" s="461"/>
      <c r="AXY156" s="461"/>
      <c r="AXZ156" s="461"/>
      <c r="AYA156" s="461"/>
      <c r="AYB156" s="461"/>
      <c r="AYC156" s="461"/>
      <c r="AYD156" s="461"/>
      <c r="AYE156" s="461"/>
      <c r="AYF156" s="461"/>
      <c r="AYG156" s="461"/>
      <c r="AYH156" s="461"/>
      <c r="AYI156" s="461"/>
      <c r="AYJ156" s="461"/>
      <c r="AYK156" s="461"/>
      <c r="AYL156" s="461"/>
      <c r="AYM156" s="461"/>
      <c r="AYN156" s="461"/>
      <c r="AYO156" s="461"/>
      <c r="AYP156" s="461"/>
      <c r="AYQ156" s="461"/>
      <c r="AYR156" s="461"/>
      <c r="AYS156" s="461"/>
      <c r="AYT156" s="461"/>
      <c r="AYU156" s="461"/>
      <c r="AYV156" s="461"/>
      <c r="AYW156" s="461"/>
      <c r="AYX156" s="461"/>
      <c r="AYY156" s="461"/>
      <c r="AYZ156" s="461"/>
      <c r="AZA156" s="461"/>
      <c r="AZB156" s="461"/>
      <c r="AZC156" s="461"/>
      <c r="AZD156" s="461"/>
      <c r="AZE156" s="461"/>
      <c r="AZF156" s="461"/>
      <c r="AZG156" s="461"/>
      <c r="AZH156" s="461"/>
      <c r="AZI156" s="461"/>
      <c r="AZJ156" s="461"/>
      <c r="AZK156" s="461"/>
      <c r="AZL156" s="461"/>
      <c r="AZM156" s="461"/>
      <c r="AZN156" s="461"/>
      <c r="AZO156" s="461"/>
      <c r="AZP156" s="461"/>
      <c r="AZQ156" s="461"/>
      <c r="AZR156" s="461"/>
      <c r="AZS156" s="461"/>
      <c r="AZT156" s="461"/>
      <c r="AZU156" s="461"/>
      <c r="AZV156" s="461"/>
      <c r="AZW156" s="461"/>
      <c r="AZX156" s="461"/>
      <c r="AZY156" s="461"/>
      <c r="AZZ156" s="461"/>
      <c r="BAA156" s="461"/>
      <c r="BAB156" s="461"/>
      <c r="BAC156" s="461"/>
      <c r="BAD156" s="461"/>
      <c r="BAE156" s="461"/>
      <c r="BAF156" s="461"/>
      <c r="BAG156" s="461"/>
      <c r="BAH156" s="461"/>
      <c r="BAI156" s="461"/>
      <c r="BAJ156" s="461"/>
      <c r="BAK156" s="461"/>
      <c r="BAL156" s="461"/>
      <c r="BAM156" s="461"/>
      <c r="BAN156" s="461"/>
      <c r="BAO156" s="461"/>
      <c r="BAP156" s="461"/>
      <c r="BAQ156" s="461"/>
      <c r="BAR156" s="461"/>
      <c r="BAS156" s="461"/>
      <c r="BAT156" s="461"/>
      <c r="BAU156" s="461"/>
      <c r="BAV156" s="461"/>
      <c r="BAW156" s="461"/>
      <c r="BAX156" s="461"/>
      <c r="BAY156" s="461"/>
      <c r="BAZ156" s="461"/>
      <c r="BBA156" s="461"/>
      <c r="BBB156" s="461"/>
      <c r="BBC156" s="461"/>
      <c r="BBD156" s="461"/>
      <c r="BBE156" s="461"/>
      <c r="BBF156" s="461"/>
      <c r="BBG156" s="461"/>
      <c r="BBH156" s="461"/>
      <c r="BBI156" s="461"/>
      <c r="BBJ156" s="461"/>
      <c r="BBK156" s="461"/>
      <c r="BBL156" s="461"/>
      <c r="BBM156" s="461"/>
      <c r="BBN156" s="461"/>
      <c r="BBO156" s="461"/>
      <c r="BBP156" s="461"/>
      <c r="BBQ156" s="461"/>
      <c r="BBR156" s="461"/>
      <c r="BBS156" s="461"/>
      <c r="BBT156" s="461"/>
      <c r="BBU156" s="461"/>
      <c r="BBV156" s="461"/>
      <c r="BBW156" s="461"/>
      <c r="BBX156" s="461"/>
      <c r="BBY156" s="461"/>
      <c r="BBZ156" s="461"/>
      <c r="BCA156" s="461"/>
      <c r="BCB156" s="461"/>
      <c r="BCC156" s="461"/>
      <c r="BCD156" s="461"/>
      <c r="BCE156" s="461"/>
      <c r="BCF156" s="461"/>
      <c r="BCG156" s="461"/>
      <c r="BCH156" s="461"/>
      <c r="BCI156" s="461"/>
      <c r="BCJ156" s="461"/>
      <c r="BCK156" s="461"/>
      <c r="BCL156" s="461"/>
      <c r="BCM156" s="461"/>
      <c r="BCN156" s="461"/>
      <c r="BCO156" s="461"/>
      <c r="BCP156" s="461"/>
      <c r="BCQ156" s="461"/>
      <c r="BCR156" s="461"/>
      <c r="BCS156" s="461"/>
      <c r="BCT156" s="461"/>
      <c r="BCU156" s="461"/>
      <c r="BCV156" s="461"/>
      <c r="BCW156" s="461"/>
      <c r="BCX156" s="461"/>
      <c r="BCY156" s="461"/>
      <c r="BCZ156" s="461"/>
      <c r="BDA156" s="461"/>
      <c r="BDB156" s="461"/>
      <c r="BDC156" s="461"/>
      <c r="BDD156" s="461"/>
      <c r="BDE156" s="461"/>
      <c r="BDF156" s="461"/>
      <c r="BDG156" s="461"/>
      <c r="BDH156" s="461"/>
      <c r="BDI156" s="461"/>
      <c r="BDJ156" s="461"/>
      <c r="BDK156" s="461"/>
      <c r="BDL156" s="461"/>
      <c r="BDM156" s="461"/>
      <c r="BDN156" s="461"/>
      <c r="BDO156" s="461"/>
      <c r="BDP156" s="461"/>
      <c r="BDQ156" s="461"/>
      <c r="BDR156" s="461"/>
      <c r="BDS156" s="461"/>
      <c r="BDT156" s="461"/>
      <c r="BDU156" s="461"/>
      <c r="BDV156" s="461"/>
      <c r="BDW156" s="461"/>
      <c r="BDX156" s="461"/>
      <c r="BDY156" s="461"/>
      <c r="BDZ156" s="461"/>
      <c r="BEA156" s="461"/>
      <c r="BEB156" s="461"/>
      <c r="BEC156" s="461"/>
      <c r="BED156" s="461"/>
      <c r="BEE156" s="461"/>
      <c r="BEF156" s="461"/>
      <c r="BEG156" s="461"/>
      <c r="BEH156" s="461"/>
      <c r="BEI156" s="461"/>
      <c r="BEJ156" s="461"/>
      <c r="BEK156" s="461"/>
      <c r="BEL156" s="461"/>
      <c r="BEM156" s="461"/>
      <c r="BEN156" s="461"/>
      <c r="BEO156" s="461"/>
      <c r="BEP156" s="461"/>
      <c r="BEQ156" s="461"/>
      <c r="BER156" s="461"/>
      <c r="BES156" s="461"/>
      <c r="BET156" s="461"/>
      <c r="BEU156" s="461"/>
      <c r="BEV156" s="461"/>
      <c r="BEW156" s="461"/>
      <c r="BEX156" s="461"/>
      <c r="BEY156" s="461"/>
      <c r="BEZ156" s="461"/>
      <c r="BFA156" s="461"/>
      <c r="BFB156" s="461"/>
      <c r="BFC156" s="461"/>
      <c r="BFD156" s="461"/>
      <c r="BFE156" s="461"/>
      <c r="BFF156" s="461"/>
      <c r="BFG156" s="461"/>
      <c r="BFH156" s="461"/>
      <c r="BFI156" s="461"/>
      <c r="BFJ156" s="461"/>
      <c r="BFK156" s="461"/>
      <c r="BFL156" s="461"/>
      <c r="BFM156" s="461"/>
      <c r="BFN156" s="461"/>
      <c r="BFO156" s="461"/>
      <c r="BFP156" s="461"/>
      <c r="BFQ156" s="461"/>
      <c r="BFR156" s="461"/>
      <c r="BFS156" s="461"/>
      <c r="BFT156" s="461"/>
      <c r="BFU156" s="461"/>
      <c r="BFV156" s="461"/>
      <c r="BFW156" s="461"/>
      <c r="BFX156" s="461"/>
      <c r="BFY156" s="461"/>
      <c r="BFZ156" s="461"/>
      <c r="BGA156" s="461"/>
      <c r="BGB156" s="461"/>
      <c r="BGC156" s="461"/>
      <c r="BGD156" s="461"/>
      <c r="BGE156" s="461"/>
      <c r="BGF156" s="461"/>
      <c r="BGG156" s="461"/>
      <c r="BGH156" s="461"/>
      <c r="BGI156" s="461"/>
      <c r="BGJ156" s="461"/>
      <c r="BGK156" s="461"/>
      <c r="BGL156" s="461"/>
      <c r="BGM156" s="461"/>
      <c r="BGN156" s="461"/>
      <c r="BGO156" s="461"/>
      <c r="BGP156" s="461"/>
      <c r="BGQ156" s="461"/>
      <c r="BGR156" s="461"/>
      <c r="BGS156" s="461"/>
      <c r="BGT156" s="461"/>
      <c r="BGU156" s="461"/>
      <c r="BGV156" s="461"/>
      <c r="BGW156" s="461"/>
      <c r="BGX156" s="461"/>
      <c r="BGY156" s="461"/>
      <c r="BGZ156" s="461"/>
      <c r="BHA156" s="461"/>
      <c r="BHB156" s="461"/>
      <c r="BHC156" s="461"/>
      <c r="BHD156" s="461"/>
      <c r="BHE156" s="461"/>
      <c r="BHF156" s="461"/>
      <c r="BHG156" s="461"/>
      <c r="BHH156" s="461"/>
      <c r="BHI156" s="461"/>
      <c r="BHJ156" s="461"/>
      <c r="BHK156" s="461"/>
      <c r="BHL156" s="461"/>
      <c r="BHM156" s="461"/>
      <c r="BHN156" s="461"/>
      <c r="BHO156" s="461"/>
      <c r="BHP156" s="461"/>
      <c r="BHQ156" s="461"/>
      <c r="BHR156" s="461"/>
      <c r="BHS156" s="461"/>
      <c r="BHT156" s="461"/>
      <c r="BHU156" s="461"/>
      <c r="BHV156" s="461"/>
      <c r="BHW156" s="461"/>
      <c r="BHX156" s="461"/>
      <c r="BHY156" s="461"/>
      <c r="BHZ156" s="461"/>
      <c r="BIA156" s="461"/>
      <c r="BIB156" s="461"/>
      <c r="BIC156" s="461"/>
      <c r="BID156" s="461"/>
      <c r="BIE156" s="461"/>
      <c r="BIF156" s="461"/>
      <c r="BIG156" s="461"/>
      <c r="BIH156" s="461"/>
      <c r="BII156" s="461"/>
      <c r="BIJ156" s="461"/>
      <c r="BIK156" s="461"/>
      <c r="BIL156" s="461"/>
      <c r="BIM156" s="461"/>
      <c r="BIN156" s="461"/>
      <c r="BIO156" s="461"/>
      <c r="BIP156" s="461"/>
      <c r="BIQ156" s="461"/>
      <c r="BIR156" s="461"/>
      <c r="BIS156" s="461"/>
      <c r="BIT156" s="461"/>
      <c r="BIU156" s="461"/>
      <c r="BIV156" s="461"/>
      <c r="BIW156" s="461"/>
      <c r="BIX156" s="461"/>
      <c r="BIY156" s="461"/>
      <c r="BIZ156" s="461"/>
      <c r="BJA156" s="461"/>
      <c r="BJB156" s="461"/>
      <c r="BJC156" s="461"/>
      <c r="BJD156" s="461"/>
      <c r="BJE156" s="461"/>
      <c r="BJF156" s="461"/>
      <c r="BJG156" s="461"/>
      <c r="BJH156" s="461"/>
      <c r="BJI156" s="461"/>
      <c r="BJJ156" s="461"/>
      <c r="BJK156" s="461"/>
      <c r="BJL156" s="461"/>
      <c r="BJM156" s="461"/>
      <c r="BJN156" s="461"/>
      <c r="BJO156" s="461"/>
      <c r="BJP156" s="461"/>
      <c r="BJQ156" s="461"/>
      <c r="BJR156" s="461"/>
      <c r="BJS156" s="461"/>
      <c r="BJT156" s="461"/>
      <c r="BJU156" s="461"/>
      <c r="BJV156" s="461"/>
      <c r="BJW156" s="461"/>
      <c r="BJX156" s="461"/>
      <c r="BJY156" s="461"/>
      <c r="BJZ156" s="461"/>
      <c r="BKA156" s="461"/>
      <c r="BKB156" s="461"/>
      <c r="BKC156" s="461"/>
      <c r="BKD156" s="461"/>
      <c r="BKE156" s="461"/>
      <c r="BKF156" s="461"/>
      <c r="BKG156" s="461"/>
      <c r="BKH156" s="461"/>
      <c r="BKI156" s="461"/>
      <c r="BKJ156" s="461"/>
      <c r="BKK156" s="461"/>
      <c r="BKL156" s="461"/>
      <c r="BKM156" s="461"/>
      <c r="BKN156" s="461"/>
      <c r="BKO156" s="461"/>
      <c r="BKP156" s="461"/>
      <c r="BKQ156" s="461"/>
      <c r="BKR156" s="461"/>
      <c r="BKS156" s="461"/>
      <c r="BKT156" s="461"/>
      <c r="BKU156" s="461"/>
      <c r="BKV156" s="461"/>
      <c r="BKW156" s="461"/>
      <c r="BKX156" s="461"/>
      <c r="BKY156" s="461"/>
      <c r="BKZ156" s="461"/>
      <c r="BLA156" s="461"/>
      <c r="BLB156" s="461"/>
      <c r="BLC156" s="461"/>
      <c r="BLD156" s="461"/>
      <c r="BLE156" s="461"/>
      <c r="BLF156" s="461"/>
      <c r="BLG156" s="461"/>
      <c r="BLH156" s="461"/>
      <c r="BLI156" s="461"/>
      <c r="BLJ156" s="461"/>
      <c r="BLK156" s="461"/>
      <c r="BLL156" s="461"/>
      <c r="BLM156" s="461"/>
      <c r="BLN156" s="461"/>
      <c r="BLO156" s="461"/>
      <c r="BLP156" s="461"/>
      <c r="BLQ156" s="461"/>
      <c r="BLR156" s="461"/>
      <c r="BLS156" s="461"/>
      <c r="BLT156" s="461"/>
      <c r="BLU156" s="461"/>
      <c r="BLV156" s="461"/>
      <c r="BLW156" s="461"/>
      <c r="BLX156" s="461"/>
      <c r="BLY156" s="461"/>
      <c r="BLZ156" s="461"/>
      <c r="BMA156" s="461"/>
      <c r="BMB156" s="461"/>
      <c r="BMC156" s="461"/>
      <c r="BMD156" s="461"/>
      <c r="BME156" s="461"/>
      <c r="BMF156" s="461"/>
      <c r="BMG156" s="461"/>
      <c r="BMH156" s="461"/>
      <c r="BMI156" s="461"/>
      <c r="BMJ156" s="461"/>
      <c r="BMK156" s="461"/>
      <c r="BML156" s="461"/>
      <c r="BMM156" s="461"/>
      <c r="BMN156" s="461"/>
      <c r="BMO156" s="461"/>
      <c r="BMP156" s="461"/>
      <c r="BMQ156" s="461"/>
      <c r="BMR156" s="461"/>
      <c r="BMS156" s="461"/>
      <c r="BMT156" s="461"/>
      <c r="BMU156" s="461"/>
      <c r="BMV156" s="461"/>
      <c r="BMW156" s="461"/>
      <c r="BMX156" s="461"/>
      <c r="BMY156" s="461"/>
      <c r="BMZ156" s="461"/>
      <c r="BNA156" s="461"/>
      <c r="BNB156" s="461"/>
      <c r="BNC156" s="461"/>
      <c r="BND156" s="461"/>
      <c r="BNE156" s="461"/>
      <c r="BNF156" s="461"/>
      <c r="BNG156" s="461"/>
      <c r="BNH156" s="461"/>
      <c r="BNI156" s="461"/>
      <c r="BNJ156" s="461"/>
      <c r="BNK156" s="461"/>
      <c r="BNL156" s="461"/>
      <c r="BNM156" s="461"/>
      <c r="BNN156" s="461"/>
      <c r="BNO156" s="461"/>
      <c r="BNP156" s="461"/>
      <c r="BNQ156" s="461"/>
      <c r="BNR156" s="461"/>
      <c r="BNS156" s="461"/>
      <c r="BNT156" s="461"/>
      <c r="BNU156" s="461"/>
      <c r="BNV156" s="461"/>
      <c r="BNW156" s="461"/>
      <c r="BNX156" s="461"/>
      <c r="BNY156" s="461"/>
      <c r="BNZ156" s="461"/>
      <c r="BOA156" s="461"/>
      <c r="BOB156" s="461"/>
      <c r="BOC156" s="461"/>
      <c r="BOD156" s="461"/>
      <c r="BOE156" s="461"/>
      <c r="BOF156" s="461"/>
      <c r="BOG156" s="461"/>
      <c r="BOH156" s="461"/>
      <c r="BOI156" s="461"/>
      <c r="BOJ156" s="461"/>
      <c r="BOK156" s="461"/>
      <c r="BOL156" s="461"/>
      <c r="BOM156" s="461"/>
      <c r="BON156" s="461"/>
      <c r="BOO156" s="461"/>
      <c r="BOP156" s="461"/>
      <c r="BOQ156" s="461"/>
      <c r="BOR156" s="461"/>
      <c r="BOS156" s="461"/>
      <c r="BOT156" s="461"/>
      <c r="BOU156" s="461"/>
      <c r="BOV156" s="461"/>
      <c r="BOW156" s="461"/>
      <c r="BOX156" s="461"/>
      <c r="BOY156" s="461"/>
      <c r="BOZ156" s="461"/>
      <c r="BPA156" s="461"/>
      <c r="BPB156" s="461"/>
      <c r="BPC156" s="461"/>
      <c r="BPD156" s="461"/>
      <c r="BPE156" s="461"/>
      <c r="BPF156" s="461"/>
      <c r="BPG156" s="461"/>
      <c r="BPH156" s="461"/>
      <c r="BPI156" s="461"/>
      <c r="BPJ156" s="461"/>
      <c r="BPK156" s="461"/>
      <c r="BPL156" s="461"/>
      <c r="BPM156" s="461"/>
      <c r="BPN156" s="461"/>
      <c r="BPO156" s="461"/>
      <c r="BPP156" s="461"/>
      <c r="BPQ156" s="461"/>
      <c r="BPR156" s="461"/>
      <c r="BPS156" s="461"/>
      <c r="BPT156" s="461"/>
      <c r="BPU156" s="461"/>
      <c r="BPV156" s="461"/>
      <c r="BPW156" s="461"/>
      <c r="BPX156" s="461"/>
      <c r="BPY156" s="461"/>
      <c r="BPZ156" s="461"/>
      <c r="BQA156" s="461"/>
      <c r="BQB156" s="461"/>
      <c r="BQC156" s="461"/>
      <c r="BQD156" s="461"/>
      <c r="BQE156" s="461"/>
      <c r="BQF156" s="461"/>
      <c r="BQG156" s="461"/>
      <c r="BQH156" s="461"/>
      <c r="BQI156" s="461"/>
      <c r="BQJ156" s="461"/>
      <c r="BQK156" s="461"/>
      <c r="BQL156" s="461"/>
      <c r="BQM156" s="461"/>
      <c r="BQN156" s="461"/>
      <c r="BQO156" s="461"/>
      <c r="BQP156" s="461"/>
      <c r="BQQ156" s="461"/>
      <c r="BQR156" s="461"/>
      <c r="BQS156" s="461"/>
      <c r="BQT156" s="461"/>
      <c r="BQU156" s="461"/>
      <c r="BQV156" s="461"/>
      <c r="BQW156" s="461"/>
      <c r="BQX156" s="461"/>
      <c r="BQY156" s="461"/>
      <c r="BQZ156" s="461"/>
      <c r="BRA156" s="461"/>
      <c r="BRB156" s="461"/>
      <c r="BRC156" s="461"/>
      <c r="BRD156" s="461"/>
      <c r="BRE156" s="461"/>
      <c r="BRF156" s="461"/>
      <c r="BRG156" s="461"/>
      <c r="BRH156" s="461"/>
      <c r="BRI156" s="461"/>
      <c r="BRJ156" s="461"/>
      <c r="BRK156" s="461"/>
      <c r="BRL156" s="461"/>
      <c r="BRM156" s="461"/>
      <c r="BRN156" s="461"/>
      <c r="BRO156" s="461"/>
      <c r="BRP156" s="461"/>
      <c r="BRQ156" s="461"/>
      <c r="BRR156" s="461"/>
      <c r="BRS156" s="461"/>
      <c r="BRT156" s="461"/>
      <c r="BRU156" s="461"/>
      <c r="BRV156" s="461"/>
      <c r="BRW156" s="461"/>
      <c r="BRX156" s="461"/>
      <c r="BRY156" s="461"/>
      <c r="BRZ156" s="461"/>
      <c r="BSA156" s="461"/>
      <c r="BSB156" s="461"/>
      <c r="BSC156" s="461"/>
      <c r="BSD156" s="461"/>
      <c r="BSE156" s="461"/>
      <c r="BSF156" s="461"/>
      <c r="BSG156" s="461"/>
      <c r="BSH156" s="461"/>
      <c r="BSI156" s="461"/>
      <c r="BSJ156" s="461"/>
      <c r="BSK156" s="461"/>
      <c r="BSL156" s="461"/>
      <c r="BSM156" s="461"/>
      <c r="BSN156" s="461"/>
      <c r="BSO156" s="461"/>
      <c r="BSP156" s="461"/>
      <c r="BSQ156" s="461"/>
      <c r="BSR156" s="461"/>
      <c r="BSS156" s="461"/>
      <c r="BST156" s="461"/>
      <c r="BSU156" s="461"/>
      <c r="BSV156" s="461"/>
      <c r="BSW156" s="461"/>
      <c r="BSX156" s="461"/>
      <c r="BSY156" s="461"/>
      <c r="BSZ156" s="461"/>
      <c r="BTA156" s="461"/>
      <c r="BTB156" s="461"/>
      <c r="BTC156" s="461"/>
      <c r="BTD156" s="461"/>
      <c r="BTE156" s="461"/>
      <c r="BTF156" s="461"/>
      <c r="BTG156" s="461"/>
      <c r="BTH156" s="461"/>
      <c r="BTI156" s="461"/>
      <c r="BTJ156" s="461"/>
      <c r="BTK156" s="461"/>
      <c r="BTL156" s="461"/>
      <c r="BTM156" s="461"/>
      <c r="BTN156" s="461"/>
      <c r="BTO156" s="461"/>
      <c r="BTP156" s="461"/>
      <c r="BTQ156" s="461"/>
      <c r="BTR156" s="461"/>
      <c r="BTS156" s="461"/>
      <c r="BTT156" s="461"/>
      <c r="BTU156" s="461"/>
      <c r="BTV156" s="461"/>
      <c r="BTW156" s="461"/>
      <c r="BTX156" s="461"/>
      <c r="BTY156" s="461"/>
      <c r="BTZ156" s="461"/>
      <c r="BUA156" s="461"/>
      <c r="BUB156" s="461"/>
      <c r="BUC156" s="461"/>
      <c r="BUD156" s="461"/>
      <c r="BUE156" s="461"/>
      <c r="BUF156" s="461"/>
      <c r="BUG156" s="461"/>
      <c r="BUH156" s="461"/>
      <c r="BUI156" s="461"/>
      <c r="BUJ156" s="461"/>
      <c r="BUK156" s="461"/>
      <c r="BUL156" s="461"/>
      <c r="BUM156" s="461"/>
      <c r="BUN156" s="461"/>
      <c r="BUO156" s="461"/>
      <c r="BUP156" s="461"/>
      <c r="BUQ156" s="461"/>
      <c r="BUR156" s="461"/>
      <c r="BUS156" s="461"/>
      <c r="BUT156" s="461"/>
      <c r="BUU156" s="461"/>
      <c r="BUV156" s="461"/>
      <c r="BUW156" s="461"/>
      <c r="BUX156" s="461"/>
      <c r="BUY156" s="461"/>
      <c r="BUZ156" s="461"/>
      <c r="BVA156" s="461"/>
      <c r="BVB156" s="461"/>
      <c r="BVC156" s="461"/>
      <c r="BVD156" s="461"/>
      <c r="BVE156" s="461"/>
      <c r="BVF156" s="461"/>
      <c r="BVG156" s="461"/>
      <c r="BVH156" s="461"/>
      <c r="BVI156" s="461"/>
      <c r="BVJ156" s="461"/>
      <c r="BVK156" s="461"/>
      <c r="BVL156" s="461"/>
      <c r="BVM156" s="461"/>
      <c r="BVN156" s="461"/>
      <c r="BVO156" s="461"/>
      <c r="BVP156" s="461"/>
      <c r="BVQ156" s="461"/>
      <c r="BVR156" s="461"/>
      <c r="BVS156" s="461"/>
      <c r="BVT156" s="461"/>
      <c r="BVU156" s="461"/>
      <c r="BVV156" s="461"/>
      <c r="BVW156" s="461"/>
      <c r="BVX156" s="461"/>
      <c r="BVY156" s="461"/>
      <c r="BVZ156" s="461"/>
      <c r="BWA156" s="461"/>
      <c r="BWB156" s="461"/>
      <c r="BWC156" s="461"/>
      <c r="BWD156" s="461"/>
      <c r="BWE156" s="461"/>
      <c r="BWF156" s="461"/>
      <c r="BWG156" s="461"/>
      <c r="BWH156" s="461"/>
      <c r="BWI156" s="461"/>
      <c r="BWJ156" s="461"/>
      <c r="BWK156" s="461"/>
      <c r="BWL156" s="461"/>
      <c r="BWM156" s="461"/>
      <c r="BWN156" s="461"/>
      <c r="BWO156" s="461"/>
      <c r="BWP156" s="461"/>
      <c r="BWQ156" s="461"/>
      <c r="BWR156" s="461"/>
      <c r="BWS156" s="461"/>
      <c r="BWT156" s="461"/>
      <c r="BWU156" s="461"/>
      <c r="BWV156" s="461"/>
      <c r="BWW156" s="461"/>
      <c r="BWX156" s="461"/>
      <c r="BWY156" s="461"/>
      <c r="BWZ156" s="461"/>
      <c r="BXA156" s="461"/>
      <c r="BXB156" s="461"/>
      <c r="BXC156" s="461"/>
      <c r="BXD156" s="461"/>
      <c r="BXE156" s="461"/>
      <c r="BXF156" s="461"/>
      <c r="BXG156" s="461"/>
      <c r="BXH156" s="461"/>
      <c r="BXI156" s="461"/>
      <c r="BXJ156" s="461"/>
      <c r="BXK156" s="461"/>
      <c r="BXL156" s="461"/>
      <c r="BXM156" s="461"/>
      <c r="BXN156" s="461"/>
      <c r="BXO156" s="461"/>
      <c r="BXP156" s="461"/>
      <c r="BXQ156" s="461"/>
      <c r="BXR156" s="461"/>
      <c r="BXS156" s="461"/>
      <c r="BXT156" s="461"/>
      <c r="BXU156" s="461"/>
      <c r="BXV156" s="461"/>
      <c r="BXW156" s="461"/>
      <c r="BXX156" s="461"/>
      <c r="BXY156" s="461"/>
      <c r="BXZ156" s="461"/>
      <c r="BYA156" s="461"/>
      <c r="BYB156" s="461"/>
      <c r="BYC156" s="461"/>
      <c r="BYD156" s="461"/>
      <c r="BYE156" s="461"/>
      <c r="BYF156" s="461"/>
      <c r="BYG156" s="461"/>
      <c r="BYH156" s="461"/>
      <c r="BYI156" s="461"/>
      <c r="BYJ156" s="461"/>
      <c r="BYK156" s="461"/>
      <c r="BYL156" s="461"/>
      <c r="BYM156" s="461"/>
      <c r="BYN156" s="461"/>
      <c r="BYO156" s="461"/>
      <c r="BYP156" s="461"/>
      <c r="BYQ156" s="461"/>
      <c r="BYR156" s="461"/>
      <c r="BYS156" s="461"/>
      <c r="BYT156" s="461"/>
      <c r="BYU156" s="461"/>
      <c r="BYV156" s="461"/>
      <c r="BYW156" s="461"/>
      <c r="BYX156" s="461"/>
      <c r="BYY156" s="461"/>
      <c r="BYZ156" s="461"/>
      <c r="BZA156" s="461"/>
      <c r="BZB156" s="461"/>
      <c r="BZC156" s="461"/>
      <c r="BZD156" s="461"/>
      <c r="BZE156" s="461"/>
      <c r="BZF156" s="461"/>
      <c r="BZG156" s="461"/>
      <c r="BZH156" s="461"/>
      <c r="BZI156" s="461"/>
      <c r="BZJ156" s="461"/>
      <c r="BZK156" s="461"/>
      <c r="BZL156" s="461"/>
      <c r="BZM156" s="461"/>
      <c r="BZN156" s="461"/>
      <c r="BZO156" s="461"/>
      <c r="BZP156" s="461"/>
      <c r="BZQ156" s="461"/>
      <c r="BZR156" s="461"/>
      <c r="BZS156" s="461"/>
      <c r="BZT156" s="461"/>
      <c r="BZU156" s="461"/>
      <c r="BZV156" s="461"/>
      <c r="BZW156" s="461"/>
      <c r="BZX156" s="461"/>
      <c r="BZY156" s="461"/>
      <c r="BZZ156" s="461"/>
      <c r="CAA156" s="461"/>
      <c r="CAB156" s="461"/>
      <c r="CAC156" s="461"/>
      <c r="CAD156" s="461"/>
      <c r="CAE156" s="461"/>
      <c r="CAF156" s="461"/>
      <c r="CAG156" s="461"/>
      <c r="CAH156" s="461"/>
      <c r="CAI156" s="461"/>
      <c r="CAJ156" s="461"/>
      <c r="CAK156" s="461"/>
      <c r="CAL156" s="461"/>
      <c r="CAM156" s="461"/>
      <c r="CAN156" s="461"/>
      <c r="CAO156" s="461"/>
      <c r="CAP156" s="461"/>
      <c r="CAQ156" s="461"/>
      <c r="CAR156" s="461"/>
      <c r="CAS156" s="461"/>
      <c r="CAT156" s="461"/>
      <c r="CAU156" s="461"/>
      <c r="CAV156" s="461"/>
      <c r="CAW156" s="461"/>
      <c r="CAX156" s="461"/>
      <c r="CAY156" s="461"/>
      <c r="CAZ156" s="461"/>
      <c r="CBA156" s="461"/>
      <c r="CBB156" s="461"/>
      <c r="CBC156" s="461"/>
      <c r="CBD156" s="461"/>
      <c r="CBE156" s="461"/>
      <c r="CBF156" s="461"/>
      <c r="CBG156" s="461"/>
      <c r="CBH156" s="461"/>
      <c r="CBI156" s="461"/>
      <c r="CBJ156" s="461"/>
      <c r="CBK156" s="461"/>
      <c r="CBL156" s="461"/>
      <c r="CBM156" s="461"/>
      <c r="CBN156" s="461"/>
      <c r="CBO156" s="461"/>
      <c r="CBP156" s="461"/>
      <c r="CBQ156" s="461"/>
      <c r="CBR156" s="461"/>
      <c r="CBS156" s="461"/>
      <c r="CBT156" s="461"/>
      <c r="CBU156" s="461"/>
      <c r="CBV156" s="461"/>
      <c r="CBW156" s="461"/>
      <c r="CBX156" s="461"/>
      <c r="CBY156" s="461"/>
      <c r="CBZ156" s="461"/>
      <c r="CCA156" s="461"/>
      <c r="CCB156" s="461"/>
      <c r="CCC156" s="461"/>
      <c r="CCD156" s="461"/>
      <c r="CCE156" s="461"/>
      <c r="CCF156" s="461"/>
      <c r="CCG156" s="461"/>
      <c r="CCH156" s="461"/>
      <c r="CCI156" s="461"/>
      <c r="CCJ156" s="461"/>
      <c r="CCK156" s="461"/>
      <c r="CCL156" s="461"/>
      <c r="CCM156" s="461"/>
      <c r="CCN156" s="461"/>
      <c r="CCO156" s="461"/>
      <c r="CCP156" s="461"/>
      <c r="CCQ156" s="461"/>
      <c r="CCR156" s="461"/>
      <c r="CCS156" s="461"/>
      <c r="CCT156" s="461"/>
      <c r="CCU156" s="461"/>
      <c r="CCV156" s="461"/>
      <c r="CCW156" s="461"/>
      <c r="CCX156" s="461"/>
      <c r="CCY156" s="461"/>
      <c r="CCZ156" s="461"/>
      <c r="CDA156" s="461"/>
      <c r="CDB156" s="461"/>
      <c r="CDC156" s="461"/>
      <c r="CDD156" s="461"/>
      <c r="CDE156" s="461"/>
      <c r="CDF156" s="461"/>
      <c r="CDG156" s="461"/>
      <c r="CDH156" s="461"/>
      <c r="CDI156" s="461"/>
      <c r="CDJ156" s="461"/>
      <c r="CDK156" s="461"/>
      <c r="CDL156" s="461"/>
      <c r="CDM156" s="461"/>
      <c r="CDN156" s="461"/>
      <c r="CDO156" s="461"/>
      <c r="CDP156" s="461"/>
      <c r="CDQ156" s="461"/>
      <c r="CDR156" s="461"/>
      <c r="CDS156" s="461"/>
      <c r="CDT156" s="461"/>
      <c r="CDU156" s="461"/>
      <c r="CDV156" s="461"/>
      <c r="CDW156" s="461"/>
      <c r="CDX156" s="461"/>
      <c r="CDY156" s="461"/>
      <c r="CDZ156" s="461"/>
      <c r="CEA156" s="461"/>
      <c r="CEB156" s="461"/>
      <c r="CEC156" s="461"/>
      <c r="CED156" s="461"/>
      <c r="CEE156" s="461"/>
      <c r="CEF156" s="461"/>
      <c r="CEG156" s="461"/>
      <c r="CEH156" s="461"/>
      <c r="CEI156" s="461"/>
      <c r="CEJ156" s="461"/>
      <c r="CEK156" s="461"/>
      <c r="CEL156" s="461"/>
      <c r="CEM156" s="461"/>
      <c r="CEN156" s="461"/>
      <c r="CEO156" s="461"/>
      <c r="CEP156" s="461"/>
      <c r="CEQ156" s="461"/>
      <c r="CER156" s="461"/>
      <c r="CES156" s="461"/>
      <c r="CET156" s="461"/>
      <c r="CEU156" s="461"/>
      <c r="CEV156" s="461"/>
      <c r="CEW156" s="461"/>
      <c r="CEX156" s="461"/>
      <c r="CEY156" s="461"/>
      <c r="CEZ156" s="461"/>
      <c r="CFA156" s="461"/>
      <c r="CFB156" s="461"/>
      <c r="CFC156" s="461"/>
      <c r="CFD156" s="461"/>
      <c r="CFE156" s="461"/>
      <c r="CFF156" s="461"/>
      <c r="CFG156" s="461"/>
      <c r="CFH156" s="461"/>
      <c r="CFI156" s="461"/>
      <c r="CFJ156" s="461"/>
      <c r="CFK156" s="461"/>
      <c r="CFL156" s="461"/>
      <c r="CFM156" s="461"/>
      <c r="CFN156" s="461"/>
      <c r="CFO156" s="461"/>
      <c r="CFP156" s="461"/>
      <c r="CFQ156" s="461"/>
      <c r="CFR156" s="461"/>
      <c r="CFS156" s="461"/>
      <c r="CFT156" s="461"/>
      <c r="CFU156" s="461"/>
      <c r="CFV156" s="461"/>
      <c r="CFW156" s="461"/>
      <c r="CFX156" s="461"/>
      <c r="CFY156" s="461"/>
      <c r="CFZ156" s="461"/>
      <c r="CGA156" s="461"/>
      <c r="CGB156" s="461"/>
      <c r="CGC156" s="461"/>
      <c r="CGD156" s="461"/>
      <c r="CGE156" s="461"/>
      <c r="CGF156" s="461"/>
      <c r="CGG156" s="461"/>
      <c r="CGH156" s="461"/>
      <c r="CGI156" s="461"/>
      <c r="CGJ156" s="461"/>
      <c r="CGK156" s="461"/>
      <c r="CGL156" s="461"/>
      <c r="CGM156" s="461"/>
      <c r="CGN156" s="461"/>
      <c r="CGO156" s="461"/>
      <c r="CGP156" s="461"/>
      <c r="CGQ156" s="461"/>
      <c r="CGR156" s="461"/>
      <c r="CGS156" s="461"/>
      <c r="CGT156" s="461"/>
      <c r="CGU156" s="461"/>
      <c r="CGV156" s="461"/>
      <c r="CGW156" s="461"/>
      <c r="CGX156" s="461"/>
      <c r="CGY156" s="461"/>
      <c r="CGZ156" s="461"/>
      <c r="CHA156" s="461"/>
      <c r="CHB156" s="461"/>
      <c r="CHC156" s="461"/>
      <c r="CHD156" s="461"/>
      <c r="CHE156" s="461"/>
      <c r="CHF156" s="461"/>
      <c r="CHG156" s="461"/>
      <c r="CHH156" s="461"/>
      <c r="CHI156" s="461"/>
      <c r="CHJ156" s="461"/>
      <c r="CHK156" s="461"/>
      <c r="CHL156" s="461"/>
      <c r="CHM156" s="461"/>
      <c r="CHN156" s="461"/>
      <c r="CHO156" s="461"/>
      <c r="CHP156" s="461"/>
      <c r="CHQ156" s="461"/>
      <c r="CHR156" s="461"/>
      <c r="CHS156" s="461"/>
      <c r="CHT156" s="461"/>
      <c r="CHU156" s="461"/>
      <c r="CHV156" s="461"/>
      <c r="CHW156" s="461"/>
      <c r="CHX156" s="461"/>
      <c r="CHY156" s="461"/>
      <c r="CHZ156" s="461"/>
      <c r="CIA156" s="461"/>
      <c r="CIB156" s="461"/>
      <c r="CIC156" s="461"/>
      <c r="CID156" s="461"/>
      <c r="CIE156" s="461"/>
      <c r="CIF156" s="461"/>
      <c r="CIG156" s="461"/>
      <c r="CIH156" s="461"/>
      <c r="CII156" s="461"/>
      <c r="CIJ156" s="461"/>
      <c r="CIK156" s="461"/>
      <c r="CIL156" s="461"/>
      <c r="CIM156" s="461"/>
      <c r="CIN156" s="461"/>
      <c r="CIO156" s="461"/>
      <c r="CIP156" s="461"/>
      <c r="CIQ156" s="461"/>
      <c r="CIR156" s="461"/>
      <c r="CIS156" s="461"/>
      <c r="CIT156" s="461"/>
      <c r="CIU156" s="461"/>
      <c r="CIV156" s="461"/>
      <c r="CIW156" s="461"/>
      <c r="CIX156" s="461"/>
      <c r="CIY156" s="461"/>
      <c r="CIZ156" s="461"/>
      <c r="CJA156" s="461"/>
      <c r="CJB156" s="461"/>
      <c r="CJC156" s="461"/>
      <c r="CJD156" s="461"/>
      <c r="CJE156" s="461"/>
      <c r="CJF156" s="461"/>
      <c r="CJG156" s="461"/>
      <c r="CJH156" s="461"/>
      <c r="CJI156" s="461"/>
      <c r="CJJ156" s="461"/>
      <c r="CJK156" s="461"/>
      <c r="CJL156" s="461"/>
      <c r="CJM156" s="461"/>
      <c r="CJN156" s="461"/>
      <c r="CJO156" s="461"/>
      <c r="CJP156" s="461"/>
      <c r="CJQ156" s="461"/>
      <c r="CJR156" s="461"/>
      <c r="CJS156" s="461"/>
      <c r="CJT156" s="461"/>
      <c r="CJU156" s="461"/>
      <c r="CJV156" s="461"/>
      <c r="CJW156" s="461"/>
      <c r="CJX156" s="461"/>
      <c r="CJY156" s="461"/>
      <c r="CJZ156" s="461"/>
      <c r="CKA156" s="461"/>
      <c r="CKB156" s="461"/>
      <c r="CKC156" s="461"/>
      <c r="CKD156" s="461"/>
      <c r="CKE156" s="461"/>
      <c r="CKF156" s="461"/>
      <c r="CKG156" s="461"/>
      <c r="CKH156" s="461"/>
      <c r="CKI156" s="461"/>
      <c r="CKJ156" s="461"/>
      <c r="CKK156" s="461"/>
      <c r="CKL156" s="461"/>
      <c r="CKM156" s="461"/>
      <c r="CKN156" s="461"/>
      <c r="CKO156" s="461"/>
      <c r="CKP156" s="461"/>
      <c r="CKQ156" s="461"/>
      <c r="CKR156" s="461"/>
      <c r="CKS156" s="461"/>
      <c r="CKT156" s="461"/>
      <c r="CKU156" s="461"/>
      <c r="CKV156" s="461"/>
      <c r="CKW156" s="461"/>
      <c r="CKX156" s="461"/>
      <c r="CKY156" s="461"/>
      <c r="CKZ156" s="461"/>
      <c r="CLA156" s="461"/>
      <c r="CLB156" s="461"/>
      <c r="CLC156" s="461"/>
      <c r="CLD156" s="461"/>
      <c r="CLE156" s="461"/>
      <c r="CLF156" s="461"/>
      <c r="CLG156" s="461"/>
      <c r="CLH156" s="461"/>
      <c r="CLI156" s="461"/>
      <c r="CLJ156" s="461"/>
      <c r="CLK156" s="461"/>
      <c r="CLL156" s="461"/>
      <c r="CLM156" s="461"/>
      <c r="CLN156" s="461"/>
      <c r="CLO156" s="461"/>
      <c r="CLP156" s="461"/>
      <c r="CLQ156" s="461"/>
      <c r="CLR156" s="461"/>
      <c r="CLS156" s="461"/>
      <c r="CLT156" s="461"/>
      <c r="CLU156" s="461"/>
      <c r="CLV156" s="461"/>
      <c r="CLW156" s="461"/>
      <c r="CLX156" s="461"/>
      <c r="CLY156" s="461"/>
      <c r="CLZ156" s="461"/>
      <c r="CMA156" s="461"/>
      <c r="CMB156" s="461"/>
      <c r="CMC156" s="461"/>
      <c r="CMD156" s="461"/>
      <c r="CME156" s="461"/>
      <c r="CMF156" s="461"/>
      <c r="CMG156" s="461"/>
      <c r="CMH156" s="461"/>
      <c r="CMI156" s="461"/>
      <c r="CMJ156" s="461"/>
      <c r="CMK156" s="461"/>
      <c r="CML156" s="461"/>
      <c r="CMM156" s="461"/>
      <c r="CMN156" s="461"/>
      <c r="CMO156" s="461"/>
      <c r="CMP156" s="461"/>
      <c r="CMQ156" s="461"/>
      <c r="CMR156" s="461"/>
      <c r="CMS156" s="461"/>
      <c r="CMT156" s="461"/>
      <c r="CMU156" s="461"/>
      <c r="CMV156" s="461"/>
      <c r="CMW156" s="461"/>
      <c r="CMX156" s="461"/>
      <c r="CMY156" s="461"/>
      <c r="CMZ156" s="461"/>
      <c r="CNA156" s="461"/>
      <c r="CNB156" s="461"/>
      <c r="CNC156" s="461"/>
      <c r="CND156" s="461"/>
      <c r="CNE156" s="461"/>
      <c r="CNF156" s="461"/>
      <c r="CNG156" s="461"/>
      <c r="CNH156" s="461"/>
      <c r="CNI156" s="461"/>
      <c r="CNJ156" s="461"/>
      <c r="CNK156" s="461"/>
      <c r="CNL156" s="461"/>
      <c r="CNM156" s="461"/>
      <c r="CNN156" s="461"/>
      <c r="CNO156" s="461"/>
      <c r="CNP156" s="461"/>
      <c r="CNQ156" s="461"/>
      <c r="CNR156" s="461"/>
      <c r="CNS156" s="461"/>
      <c r="CNT156" s="461"/>
      <c r="CNU156" s="461"/>
      <c r="CNV156" s="461"/>
      <c r="CNW156" s="461"/>
      <c r="CNX156" s="461"/>
      <c r="CNY156" s="461"/>
      <c r="CNZ156" s="461"/>
      <c r="COA156" s="461"/>
      <c r="COB156" s="461"/>
      <c r="COC156" s="461"/>
      <c r="COD156" s="461"/>
      <c r="COE156" s="461"/>
      <c r="COF156" s="461"/>
      <c r="COG156" s="461"/>
      <c r="COH156" s="461"/>
      <c r="COI156" s="461"/>
      <c r="COJ156" s="461"/>
      <c r="COK156" s="461"/>
      <c r="COL156" s="461"/>
      <c r="COM156" s="461"/>
      <c r="CON156" s="461"/>
      <c r="COO156" s="461"/>
      <c r="COP156" s="461"/>
      <c r="COQ156" s="461"/>
      <c r="COR156" s="461"/>
      <c r="COS156" s="461"/>
      <c r="COT156" s="461"/>
      <c r="COU156" s="461"/>
      <c r="COV156" s="461"/>
      <c r="COW156" s="461"/>
      <c r="COX156" s="461"/>
      <c r="COY156" s="461"/>
      <c r="COZ156" s="461"/>
      <c r="CPA156" s="461"/>
      <c r="CPB156" s="461"/>
      <c r="CPC156" s="461"/>
      <c r="CPD156" s="461"/>
      <c r="CPE156" s="461"/>
      <c r="CPF156" s="461"/>
      <c r="CPG156" s="461"/>
      <c r="CPH156" s="461"/>
      <c r="CPI156" s="461"/>
      <c r="CPJ156" s="461"/>
      <c r="CPK156" s="461"/>
      <c r="CPL156" s="461"/>
      <c r="CPM156" s="461"/>
      <c r="CPN156" s="461"/>
      <c r="CPO156" s="461"/>
      <c r="CPP156" s="461"/>
      <c r="CPQ156" s="461"/>
      <c r="CPR156" s="461"/>
      <c r="CPS156" s="461"/>
      <c r="CPT156" s="461"/>
      <c r="CPU156" s="461"/>
      <c r="CPV156" s="461"/>
      <c r="CPW156" s="461"/>
      <c r="CPX156" s="461"/>
      <c r="CPY156" s="461"/>
      <c r="CPZ156" s="461"/>
      <c r="CQA156" s="461"/>
      <c r="CQB156" s="461"/>
      <c r="CQC156" s="461"/>
      <c r="CQD156" s="461"/>
      <c r="CQE156" s="461"/>
      <c r="CQF156" s="461"/>
      <c r="CQG156" s="461"/>
      <c r="CQH156" s="461"/>
      <c r="CQI156" s="461"/>
      <c r="CQJ156" s="461"/>
      <c r="CQK156" s="461"/>
      <c r="CQL156" s="461"/>
      <c r="CQM156" s="461"/>
      <c r="CQN156" s="461"/>
      <c r="CQO156" s="461"/>
      <c r="CQP156" s="461"/>
      <c r="CQQ156" s="461"/>
      <c r="CQR156" s="461"/>
      <c r="CQS156" s="461"/>
      <c r="CQT156" s="461"/>
      <c r="CQU156" s="461"/>
      <c r="CQV156" s="461"/>
      <c r="CQW156" s="461"/>
      <c r="CQX156" s="461"/>
      <c r="CQY156" s="461"/>
      <c r="CQZ156" s="461"/>
      <c r="CRA156" s="461"/>
      <c r="CRB156" s="461"/>
      <c r="CRC156" s="461"/>
      <c r="CRD156" s="461"/>
      <c r="CRE156" s="461"/>
      <c r="CRF156" s="461"/>
      <c r="CRG156" s="461"/>
      <c r="CRH156" s="461"/>
      <c r="CRI156" s="461"/>
      <c r="CRJ156" s="461"/>
      <c r="CRK156" s="461"/>
      <c r="CRL156" s="461"/>
      <c r="CRM156" s="461"/>
      <c r="CRN156" s="461"/>
      <c r="CRO156" s="461"/>
      <c r="CRP156" s="461"/>
      <c r="CRQ156" s="461"/>
      <c r="CRR156" s="461"/>
      <c r="CRS156" s="461"/>
      <c r="CRT156" s="461"/>
      <c r="CRU156" s="461"/>
      <c r="CRV156" s="461"/>
      <c r="CRW156" s="461"/>
      <c r="CRX156" s="461"/>
      <c r="CRY156" s="461"/>
      <c r="CRZ156" s="461"/>
      <c r="CSA156" s="461"/>
      <c r="CSB156" s="461"/>
      <c r="CSC156" s="461"/>
      <c r="CSD156" s="461"/>
      <c r="CSE156" s="461"/>
      <c r="CSF156" s="461"/>
      <c r="CSG156" s="461"/>
      <c r="CSH156" s="461"/>
      <c r="CSI156" s="461"/>
      <c r="CSJ156" s="461"/>
      <c r="CSK156" s="461"/>
      <c r="CSL156" s="461"/>
      <c r="CSM156" s="461"/>
      <c r="CSN156" s="461"/>
      <c r="CSO156" s="461"/>
      <c r="CSP156" s="461"/>
      <c r="CSQ156" s="461"/>
      <c r="CSR156" s="461"/>
      <c r="CSS156" s="461"/>
      <c r="CST156" s="461"/>
      <c r="CSU156" s="461"/>
      <c r="CSV156" s="461"/>
      <c r="CSW156" s="461"/>
      <c r="CSX156" s="461"/>
      <c r="CSY156" s="461"/>
      <c r="CSZ156" s="461"/>
      <c r="CTA156" s="461"/>
      <c r="CTB156" s="461"/>
      <c r="CTC156" s="461"/>
      <c r="CTD156" s="461"/>
      <c r="CTE156" s="461"/>
      <c r="CTF156" s="461"/>
      <c r="CTG156" s="461"/>
      <c r="CTH156" s="461"/>
      <c r="CTI156" s="461"/>
      <c r="CTJ156" s="461"/>
      <c r="CTK156" s="461"/>
      <c r="CTL156" s="461"/>
      <c r="CTM156" s="461"/>
      <c r="CTN156" s="461"/>
      <c r="CTO156" s="461"/>
      <c r="CTP156" s="461"/>
      <c r="CTQ156" s="461"/>
      <c r="CTR156" s="461"/>
      <c r="CTS156" s="461"/>
      <c r="CTT156" s="461"/>
      <c r="CTU156" s="461"/>
      <c r="CTV156" s="461"/>
      <c r="CTW156" s="461"/>
      <c r="CTX156" s="461"/>
      <c r="CTY156" s="461"/>
      <c r="CTZ156" s="461"/>
      <c r="CUA156" s="461"/>
      <c r="CUB156" s="461"/>
      <c r="CUC156" s="461"/>
      <c r="CUD156" s="461"/>
      <c r="CUE156" s="461"/>
      <c r="CUF156" s="461"/>
      <c r="CUG156" s="461"/>
      <c r="CUH156" s="461"/>
      <c r="CUI156" s="461"/>
      <c r="CUJ156" s="461"/>
      <c r="CUK156" s="461"/>
      <c r="CUL156" s="461"/>
      <c r="CUM156" s="461"/>
      <c r="CUN156" s="461"/>
      <c r="CUO156" s="461"/>
      <c r="CUP156" s="461"/>
      <c r="CUQ156" s="461"/>
      <c r="CUR156" s="461"/>
      <c r="CUS156" s="461"/>
      <c r="CUT156" s="461"/>
      <c r="CUU156" s="461"/>
      <c r="CUV156" s="461"/>
      <c r="CUW156" s="461"/>
      <c r="CUX156" s="461"/>
      <c r="CUY156" s="461"/>
      <c r="CUZ156" s="461"/>
      <c r="CVA156" s="461"/>
      <c r="CVB156" s="461"/>
      <c r="CVC156" s="461"/>
      <c r="CVD156" s="461"/>
      <c r="CVE156" s="461"/>
      <c r="CVF156" s="461"/>
      <c r="CVG156" s="461"/>
      <c r="CVH156" s="461"/>
      <c r="CVI156" s="461"/>
      <c r="CVJ156" s="461"/>
      <c r="CVK156" s="461"/>
      <c r="CVL156" s="461"/>
      <c r="CVM156" s="461"/>
      <c r="CVN156" s="461"/>
      <c r="CVO156" s="461"/>
      <c r="CVP156" s="461"/>
      <c r="CVQ156" s="461"/>
      <c r="CVR156" s="461"/>
      <c r="CVS156" s="461"/>
      <c r="CVT156" s="461"/>
      <c r="CVU156" s="461"/>
      <c r="CVV156" s="461"/>
      <c r="CVW156" s="461"/>
      <c r="CVX156" s="461"/>
      <c r="CVY156" s="461"/>
      <c r="CVZ156" s="461"/>
      <c r="CWA156" s="461"/>
      <c r="CWB156" s="461"/>
      <c r="CWC156" s="461"/>
      <c r="CWD156" s="461"/>
      <c r="CWE156" s="461"/>
      <c r="CWF156" s="461"/>
      <c r="CWG156" s="461"/>
      <c r="CWH156" s="461"/>
      <c r="CWI156" s="461"/>
      <c r="CWJ156" s="461"/>
      <c r="CWK156" s="461"/>
      <c r="CWL156" s="461"/>
      <c r="CWM156" s="461"/>
      <c r="CWN156" s="461"/>
      <c r="CWO156" s="461"/>
      <c r="CWP156" s="461"/>
      <c r="CWQ156" s="461"/>
      <c r="CWR156" s="461"/>
      <c r="CWS156" s="461"/>
      <c r="CWT156" s="461"/>
      <c r="CWU156" s="461"/>
      <c r="CWV156" s="461"/>
      <c r="CWW156" s="461"/>
      <c r="CWX156" s="461"/>
      <c r="CWY156" s="461"/>
      <c r="CWZ156" s="461"/>
      <c r="CXA156" s="461"/>
      <c r="CXB156" s="461"/>
      <c r="CXC156" s="461"/>
      <c r="CXD156" s="461"/>
      <c r="CXE156" s="461"/>
      <c r="CXF156" s="461"/>
      <c r="CXG156" s="461"/>
      <c r="CXH156" s="461"/>
      <c r="CXI156" s="461"/>
      <c r="CXJ156" s="461"/>
      <c r="CXK156" s="461"/>
      <c r="CXL156" s="461"/>
      <c r="CXM156" s="461"/>
      <c r="CXN156" s="461"/>
      <c r="CXO156" s="461"/>
      <c r="CXP156" s="461"/>
      <c r="CXQ156" s="461"/>
      <c r="CXR156" s="461"/>
      <c r="CXS156" s="461"/>
      <c r="CXT156" s="461"/>
      <c r="CXU156" s="461"/>
      <c r="CXV156" s="461"/>
      <c r="CXW156" s="461"/>
      <c r="CXX156" s="461"/>
      <c r="CXY156" s="461"/>
      <c r="CXZ156" s="461"/>
      <c r="CYA156" s="461"/>
      <c r="CYB156" s="461"/>
      <c r="CYC156" s="461"/>
      <c r="CYD156" s="461"/>
      <c r="CYE156" s="461"/>
      <c r="CYF156" s="461"/>
      <c r="CYG156" s="461"/>
      <c r="CYH156" s="461"/>
      <c r="CYI156" s="461"/>
      <c r="CYJ156" s="461"/>
      <c r="CYK156" s="461"/>
      <c r="CYL156" s="461"/>
      <c r="CYM156" s="461"/>
      <c r="CYN156" s="461"/>
      <c r="CYO156" s="461"/>
      <c r="CYP156" s="461"/>
      <c r="CYQ156" s="461"/>
      <c r="CYR156" s="461"/>
      <c r="CYS156" s="461"/>
      <c r="CYT156" s="461"/>
      <c r="CYU156" s="461"/>
      <c r="CYV156" s="461"/>
      <c r="CYW156" s="461"/>
      <c r="CYX156" s="461"/>
      <c r="CYY156" s="461"/>
      <c r="CYZ156" s="461"/>
      <c r="CZA156" s="461"/>
      <c r="CZB156" s="461"/>
      <c r="CZC156" s="461"/>
      <c r="CZD156" s="461"/>
      <c r="CZE156" s="461"/>
      <c r="CZF156" s="461"/>
      <c r="CZG156" s="461"/>
      <c r="CZH156" s="461"/>
      <c r="CZI156" s="461"/>
      <c r="CZJ156" s="461"/>
      <c r="CZK156" s="461"/>
      <c r="CZL156" s="461"/>
      <c r="CZM156" s="461"/>
      <c r="CZN156" s="461"/>
      <c r="CZO156" s="461"/>
      <c r="CZP156" s="461"/>
      <c r="CZQ156" s="461"/>
      <c r="CZR156" s="461"/>
      <c r="CZS156" s="461"/>
      <c r="CZT156" s="461"/>
      <c r="CZU156" s="461"/>
      <c r="CZV156" s="461"/>
      <c r="CZW156" s="461"/>
      <c r="CZX156" s="461"/>
      <c r="CZY156" s="461"/>
      <c r="CZZ156" s="461"/>
      <c r="DAA156" s="461"/>
      <c r="DAB156" s="461"/>
      <c r="DAC156" s="461"/>
      <c r="DAD156" s="461"/>
      <c r="DAE156" s="461"/>
      <c r="DAF156" s="461"/>
      <c r="DAG156" s="461"/>
      <c r="DAH156" s="461"/>
      <c r="DAI156" s="461"/>
      <c r="DAJ156" s="461"/>
      <c r="DAK156" s="461"/>
      <c r="DAL156" s="461"/>
      <c r="DAM156" s="461"/>
      <c r="DAN156" s="461"/>
      <c r="DAO156" s="461"/>
      <c r="DAP156" s="461"/>
      <c r="DAQ156" s="461"/>
      <c r="DAR156" s="461"/>
      <c r="DAS156" s="461"/>
      <c r="DAT156" s="461"/>
      <c r="DAU156" s="461"/>
      <c r="DAV156" s="461"/>
      <c r="DAW156" s="461"/>
      <c r="DAX156" s="461"/>
      <c r="DAY156" s="461"/>
      <c r="DAZ156" s="461"/>
      <c r="DBA156" s="461"/>
      <c r="DBB156" s="461"/>
      <c r="DBC156" s="461"/>
      <c r="DBD156" s="461"/>
      <c r="DBE156" s="461"/>
      <c r="DBF156" s="461"/>
      <c r="DBG156" s="461"/>
      <c r="DBH156" s="461"/>
      <c r="DBI156" s="461"/>
      <c r="DBJ156" s="461"/>
      <c r="DBK156" s="461"/>
      <c r="DBL156" s="461"/>
      <c r="DBM156" s="461"/>
      <c r="DBN156" s="461"/>
      <c r="DBO156" s="461"/>
      <c r="DBP156" s="461"/>
      <c r="DBQ156" s="461"/>
      <c r="DBR156" s="461"/>
      <c r="DBS156" s="461"/>
      <c r="DBT156" s="461"/>
      <c r="DBU156" s="461"/>
      <c r="DBV156" s="461"/>
      <c r="DBW156" s="461"/>
      <c r="DBX156" s="461"/>
      <c r="DBY156" s="461"/>
      <c r="DBZ156" s="461"/>
      <c r="DCA156" s="461"/>
      <c r="DCB156" s="461"/>
      <c r="DCC156" s="461"/>
      <c r="DCD156" s="461"/>
      <c r="DCE156" s="461"/>
      <c r="DCF156" s="461"/>
      <c r="DCG156" s="461"/>
      <c r="DCH156" s="461"/>
      <c r="DCI156" s="461"/>
      <c r="DCJ156" s="461"/>
      <c r="DCK156" s="461"/>
      <c r="DCL156" s="461"/>
      <c r="DCM156" s="461"/>
      <c r="DCN156" s="461"/>
      <c r="DCO156" s="461"/>
      <c r="DCP156" s="461"/>
      <c r="DCQ156" s="461"/>
      <c r="DCR156" s="461"/>
      <c r="DCS156" s="461"/>
      <c r="DCT156" s="461"/>
      <c r="DCU156" s="461"/>
      <c r="DCV156" s="461"/>
      <c r="DCW156" s="461"/>
      <c r="DCX156" s="461"/>
      <c r="DCY156" s="461"/>
      <c r="DCZ156" s="461"/>
      <c r="DDA156" s="461"/>
      <c r="DDB156" s="461"/>
      <c r="DDC156" s="461"/>
      <c r="DDD156" s="461"/>
      <c r="DDE156" s="461"/>
      <c r="DDF156" s="461"/>
      <c r="DDG156" s="461"/>
      <c r="DDH156" s="461"/>
      <c r="DDI156" s="461"/>
      <c r="DDJ156" s="461"/>
      <c r="DDK156" s="461"/>
      <c r="DDL156" s="461"/>
      <c r="DDM156" s="461"/>
      <c r="DDN156" s="461"/>
      <c r="DDO156" s="461"/>
      <c r="DDP156" s="461"/>
      <c r="DDQ156" s="461"/>
      <c r="DDR156" s="461"/>
      <c r="DDS156" s="461"/>
      <c r="DDT156" s="461"/>
      <c r="DDU156" s="461"/>
      <c r="DDV156" s="461"/>
      <c r="DDW156" s="461"/>
      <c r="DDX156" s="461"/>
      <c r="DDY156" s="461"/>
      <c r="DDZ156" s="461"/>
      <c r="DEA156" s="461"/>
      <c r="DEB156" s="461"/>
      <c r="DEC156" s="461"/>
      <c r="DED156" s="461"/>
      <c r="DEE156" s="461"/>
      <c r="DEF156" s="461"/>
      <c r="DEG156" s="461"/>
      <c r="DEH156" s="461"/>
      <c r="DEI156" s="461"/>
      <c r="DEJ156" s="461"/>
      <c r="DEK156" s="461"/>
      <c r="DEL156" s="461"/>
      <c r="DEM156" s="461"/>
      <c r="DEN156" s="461"/>
      <c r="DEO156" s="461"/>
      <c r="DEP156" s="461"/>
      <c r="DEQ156" s="461"/>
      <c r="DER156" s="461"/>
      <c r="DES156" s="461"/>
      <c r="DET156" s="461"/>
      <c r="DEU156" s="461"/>
      <c r="DEV156" s="461"/>
      <c r="DEW156" s="461"/>
      <c r="DEX156" s="461"/>
      <c r="DEY156" s="461"/>
      <c r="DEZ156" s="461"/>
      <c r="DFA156" s="461"/>
      <c r="DFB156" s="461"/>
      <c r="DFC156" s="461"/>
      <c r="DFD156" s="461"/>
      <c r="DFE156" s="461"/>
      <c r="DFF156" s="461"/>
      <c r="DFG156" s="461"/>
      <c r="DFH156" s="461"/>
      <c r="DFI156" s="461"/>
      <c r="DFJ156" s="461"/>
      <c r="DFK156" s="461"/>
      <c r="DFL156" s="461"/>
      <c r="DFM156" s="461"/>
      <c r="DFN156" s="461"/>
      <c r="DFO156" s="461"/>
      <c r="DFP156" s="461"/>
      <c r="DFQ156" s="461"/>
      <c r="DFR156" s="461"/>
      <c r="DFS156" s="461"/>
      <c r="DFT156" s="461"/>
      <c r="DFU156" s="461"/>
      <c r="DFV156" s="461"/>
      <c r="DFW156" s="461"/>
      <c r="DFX156" s="461"/>
      <c r="DFY156" s="461"/>
      <c r="DFZ156" s="461"/>
      <c r="DGA156" s="461"/>
      <c r="DGB156" s="461"/>
      <c r="DGC156" s="461"/>
      <c r="DGD156" s="461"/>
      <c r="DGE156" s="461"/>
      <c r="DGF156" s="461"/>
      <c r="DGG156" s="461"/>
      <c r="DGH156" s="461"/>
      <c r="DGI156" s="461"/>
      <c r="DGJ156" s="461"/>
      <c r="DGK156" s="461"/>
      <c r="DGL156" s="461"/>
      <c r="DGM156" s="461"/>
      <c r="DGN156" s="461"/>
      <c r="DGO156" s="461"/>
      <c r="DGP156" s="461"/>
      <c r="DGQ156" s="461"/>
      <c r="DGR156" s="461"/>
      <c r="DGS156" s="461"/>
      <c r="DGT156" s="461"/>
      <c r="DGU156" s="461"/>
      <c r="DGV156" s="461"/>
      <c r="DGW156" s="461"/>
      <c r="DGX156" s="461"/>
      <c r="DGY156" s="461"/>
      <c r="DGZ156" s="461"/>
      <c r="DHA156" s="461"/>
      <c r="DHB156" s="461"/>
      <c r="DHC156" s="461"/>
      <c r="DHD156" s="461"/>
      <c r="DHE156" s="461"/>
      <c r="DHF156" s="461"/>
      <c r="DHG156" s="461"/>
      <c r="DHH156" s="461"/>
      <c r="DHI156" s="461"/>
      <c r="DHJ156" s="461"/>
      <c r="DHK156" s="461"/>
      <c r="DHL156" s="461"/>
      <c r="DHM156" s="461"/>
      <c r="DHN156" s="461"/>
      <c r="DHO156" s="461"/>
      <c r="DHP156" s="461"/>
      <c r="DHQ156" s="461"/>
      <c r="DHR156" s="461"/>
      <c r="DHS156" s="461"/>
      <c r="DHT156" s="461"/>
      <c r="DHU156" s="461"/>
      <c r="DHV156" s="461"/>
      <c r="DHW156" s="461"/>
      <c r="DHX156" s="461"/>
      <c r="DHY156" s="461"/>
      <c r="DHZ156" s="461"/>
      <c r="DIA156" s="461"/>
      <c r="DIB156" s="461"/>
      <c r="DIC156" s="461"/>
      <c r="DID156" s="461"/>
      <c r="DIE156" s="461"/>
      <c r="DIF156" s="461"/>
      <c r="DIG156" s="461"/>
      <c r="DIH156" s="461"/>
      <c r="DII156" s="461"/>
      <c r="DIJ156" s="461"/>
      <c r="DIK156" s="461"/>
      <c r="DIL156" s="461"/>
      <c r="DIM156" s="461"/>
      <c r="DIN156" s="461"/>
      <c r="DIO156" s="461"/>
      <c r="DIP156" s="461"/>
      <c r="DIQ156" s="461"/>
      <c r="DIR156" s="461"/>
      <c r="DIS156" s="461"/>
      <c r="DIT156" s="461"/>
      <c r="DIU156" s="461"/>
      <c r="DIV156" s="461"/>
      <c r="DIW156" s="461"/>
      <c r="DIX156" s="461"/>
      <c r="DIY156" s="461"/>
      <c r="DIZ156" s="461"/>
      <c r="DJA156" s="461"/>
      <c r="DJB156" s="461"/>
      <c r="DJC156" s="461"/>
      <c r="DJD156" s="461"/>
      <c r="DJE156" s="461"/>
      <c r="DJF156" s="461"/>
      <c r="DJG156" s="461"/>
      <c r="DJH156" s="461"/>
      <c r="DJI156" s="461"/>
      <c r="DJJ156" s="461"/>
      <c r="DJK156" s="461"/>
      <c r="DJL156" s="461"/>
      <c r="DJM156" s="461"/>
      <c r="DJN156" s="461"/>
      <c r="DJO156" s="461"/>
      <c r="DJP156" s="461"/>
      <c r="DJQ156" s="461"/>
      <c r="DJR156" s="461"/>
      <c r="DJS156" s="461"/>
      <c r="DJT156" s="461"/>
      <c r="DJU156" s="461"/>
      <c r="DJV156" s="461"/>
      <c r="DJW156" s="461"/>
      <c r="DJX156" s="461"/>
      <c r="DJY156" s="461"/>
      <c r="DJZ156" s="461"/>
      <c r="DKA156" s="461"/>
      <c r="DKB156" s="461"/>
      <c r="DKC156" s="461"/>
      <c r="DKD156" s="461"/>
      <c r="DKE156" s="461"/>
      <c r="DKF156" s="461"/>
      <c r="DKG156" s="461"/>
      <c r="DKH156" s="461"/>
      <c r="DKI156" s="461"/>
      <c r="DKJ156" s="461"/>
      <c r="DKK156" s="461"/>
      <c r="DKL156" s="461"/>
      <c r="DKM156" s="461"/>
      <c r="DKN156" s="461"/>
      <c r="DKO156" s="461"/>
      <c r="DKP156" s="461"/>
      <c r="DKQ156" s="461"/>
      <c r="DKR156" s="461"/>
      <c r="DKS156" s="461"/>
      <c r="DKT156" s="461"/>
      <c r="DKU156" s="461"/>
      <c r="DKV156" s="461"/>
      <c r="DKW156" s="461"/>
      <c r="DKX156" s="461"/>
      <c r="DKY156" s="461"/>
      <c r="DKZ156" s="461"/>
      <c r="DLA156" s="461"/>
      <c r="DLB156" s="461"/>
      <c r="DLC156" s="461"/>
      <c r="DLD156" s="461"/>
      <c r="DLE156" s="461"/>
      <c r="DLF156" s="461"/>
      <c r="DLG156" s="461"/>
      <c r="DLH156" s="461"/>
      <c r="DLI156" s="461"/>
      <c r="DLJ156" s="461"/>
      <c r="DLK156" s="461"/>
      <c r="DLL156" s="461"/>
      <c r="DLM156" s="461"/>
      <c r="DLN156" s="461"/>
      <c r="DLO156" s="461"/>
      <c r="DLP156" s="461"/>
      <c r="DLQ156" s="461"/>
      <c r="DLR156" s="461"/>
      <c r="DLS156" s="461"/>
      <c r="DLT156" s="461"/>
      <c r="DLU156" s="461"/>
      <c r="DLV156" s="461"/>
      <c r="DLW156" s="461"/>
      <c r="DLX156" s="461"/>
      <c r="DLY156" s="461"/>
      <c r="DLZ156" s="461"/>
      <c r="DMA156" s="461"/>
      <c r="DMB156" s="461"/>
      <c r="DMC156" s="461"/>
      <c r="DMD156" s="461"/>
      <c r="DME156" s="461"/>
      <c r="DMF156" s="461"/>
      <c r="DMG156" s="461"/>
      <c r="DMH156" s="461"/>
      <c r="DMI156" s="461"/>
      <c r="DMJ156" s="461"/>
      <c r="DMK156" s="461"/>
      <c r="DML156" s="461"/>
      <c r="DMM156" s="461"/>
      <c r="DMN156" s="461"/>
      <c r="DMO156" s="461"/>
      <c r="DMP156" s="461"/>
      <c r="DMQ156" s="461"/>
      <c r="DMR156" s="461"/>
      <c r="DMS156" s="461"/>
      <c r="DMT156" s="461"/>
      <c r="DMU156" s="461"/>
      <c r="DMV156" s="461"/>
      <c r="DMW156" s="461"/>
      <c r="DMX156" s="461"/>
      <c r="DMY156" s="461"/>
      <c r="DMZ156" s="461"/>
      <c r="DNA156" s="461"/>
      <c r="DNB156" s="461"/>
      <c r="DNC156" s="461"/>
      <c r="DND156" s="461"/>
      <c r="DNE156" s="461"/>
      <c r="DNF156" s="461"/>
      <c r="DNG156" s="461"/>
      <c r="DNH156" s="461"/>
      <c r="DNI156" s="461"/>
      <c r="DNJ156" s="461"/>
      <c r="DNK156" s="461"/>
      <c r="DNL156" s="461"/>
      <c r="DNM156" s="461"/>
      <c r="DNN156" s="461"/>
      <c r="DNO156" s="461"/>
      <c r="DNP156" s="461"/>
      <c r="DNQ156" s="461"/>
      <c r="DNR156" s="461"/>
      <c r="DNS156" s="461"/>
      <c r="DNT156" s="461"/>
      <c r="DNU156" s="461"/>
      <c r="DNV156" s="461"/>
      <c r="DNW156" s="461"/>
      <c r="DNX156" s="461"/>
      <c r="DNY156" s="461"/>
      <c r="DNZ156" s="461"/>
      <c r="DOA156" s="461"/>
      <c r="DOB156" s="461"/>
      <c r="DOC156" s="461"/>
      <c r="DOD156" s="461"/>
      <c r="DOE156" s="461"/>
      <c r="DOF156" s="461"/>
      <c r="DOG156" s="461"/>
      <c r="DOH156" s="461"/>
      <c r="DOI156" s="461"/>
      <c r="DOJ156" s="461"/>
      <c r="DOK156" s="461"/>
      <c r="DOL156" s="461"/>
      <c r="DOM156" s="461"/>
      <c r="DON156" s="461"/>
      <c r="DOO156" s="461"/>
      <c r="DOP156" s="461"/>
      <c r="DOQ156" s="461"/>
      <c r="DOR156" s="461"/>
      <c r="DOS156" s="461"/>
      <c r="DOT156" s="461"/>
      <c r="DOU156" s="461"/>
      <c r="DOV156" s="461"/>
      <c r="DOW156" s="461"/>
      <c r="DOX156" s="461"/>
      <c r="DOY156" s="461"/>
      <c r="DOZ156" s="461"/>
      <c r="DPA156" s="461"/>
      <c r="DPB156" s="461"/>
      <c r="DPC156" s="461"/>
      <c r="DPD156" s="461"/>
      <c r="DPE156" s="461"/>
      <c r="DPF156" s="461"/>
      <c r="DPG156" s="461"/>
      <c r="DPH156" s="461"/>
      <c r="DPI156" s="461"/>
      <c r="DPJ156" s="461"/>
      <c r="DPK156" s="461"/>
      <c r="DPL156" s="461"/>
      <c r="DPM156" s="461"/>
      <c r="DPN156" s="461"/>
      <c r="DPO156" s="461"/>
      <c r="DPP156" s="461"/>
      <c r="DPQ156" s="461"/>
      <c r="DPR156" s="461"/>
      <c r="DPS156" s="461"/>
      <c r="DPT156" s="461"/>
      <c r="DPU156" s="461"/>
      <c r="DPV156" s="461"/>
      <c r="DPW156" s="461"/>
      <c r="DPX156" s="461"/>
      <c r="DPY156" s="461"/>
      <c r="DPZ156" s="461"/>
      <c r="DQA156" s="461"/>
      <c r="DQB156" s="461"/>
      <c r="DQC156" s="461"/>
      <c r="DQD156" s="461"/>
      <c r="DQE156" s="461"/>
      <c r="DQF156" s="461"/>
      <c r="DQG156" s="461"/>
      <c r="DQH156" s="461"/>
      <c r="DQI156" s="461"/>
      <c r="DQJ156" s="461"/>
      <c r="DQK156" s="461"/>
      <c r="DQL156" s="461"/>
      <c r="DQM156" s="461"/>
      <c r="DQN156" s="461"/>
      <c r="DQO156" s="461"/>
      <c r="DQP156" s="461"/>
      <c r="DQQ156" s="461"/>
      <c r="DQR156" s="461"/>
      <c r="DQS156" s="461"/>
      <c r="DQT156" s="461"/>
      <c r="DQU156" s="461"/>
      <c r="DQV156" s="461"/>
      <c r="DQW156" s="461"/>
      <c r="DQX156" s="461"/>
      <c r="DQY156" s="461"/>
      <c r="DQZ156" s="461"/>
      <c r="DRA156" s="461"/>
      <c r="DRB156" s="461"/>
      <c r="DRC156" s="461"/>
      <c r="DRD156" s="461"/>
      <c r="DRE156" s="461"/>
      <c r="DRF156" s="461"/>
      <c r="DRG156" s="461"/>
      <c r="DRH156" s="461"/>
      <c r="DRI156" s="461"/>
      <c r="DRJ156" s="461"/>
      <c r="DRK156" s="461"/>
      <c r="DRL156" s="461"/>
      <c r="DRM156" s="461"/>
      <c r="DRN156" s="461"/>
      <c r="DRO156" s="461"/>
      <c r="DRP156" s="461"/>
      <c r="DRQ156" s="461"/>
      <c r="DRR156" s="461"/>
      <c r="DRS156" s="461"/>
      <c r="DRT156" s="461"/>
      <c r="DRU156" s="461"/>
      <c r="DRV156" s="461"/>
      <c r="DRW156" s="461"/>
      <c r="DRX156" s="461"/>
      <c r="DRY156" s="461"/>
      <c r="DRZ156" s="461"/>
      <c r="DSA156" s="461"/>
      <c r="DSB156" s="461"/>
      <c r="DSC156" s="461"/>
      <c r="DSD156" s="461"/>
      <c r="DSE156" s="461"/>
      <c r="DSF156" s="461"/>
      <c r="DSG156" s="461"/>
      <c r="DSH156" s="461"/>
      <c r="DSI156" s="461"/>
      <c r="DSJ156" s="461"/>
      <c r="DSK156" s="461"/>
      <c r="DSL156" s="461"/>
      <c r="DSM156" s="461"/>
      <c r="DSN156" s="461"/>
      <c r="DSO156" s="461"/>
      <c r="DSP156" s="461"/>
      <c r="DSQ156" s="461"/>
      <c r="DSR156" s="461"/>
      <c r="DSS156" s="461"/>
      <c r="DST156" s="461"/>
      <c r="DSU156" s="461"/>
      <c r="DSV156" s="461"/>
      <c r="DSW156" s="461"/>
      <c r="DSX156" s="461"/>
      <c r="DSY156" s="461"/>
      <c r="DSZ156" s="461"/>
      <c r="DTA156" s="461"/>
      <c r="DTB156" s="461"/>
      <c r="DTC156" s="461"/>
      <c r="DTD156" s="461"/>
      <c r="DTE156" s="461"/>
      <c r="DTF156" s="461"/>
      <c r="DTG156" s="461"/>
      <c r="DTH156" s="461"/>
      <c r="DTI156" s="461"/>
      <c r="DTJ156" s="461"/>
      <c r="DTK156" s="461"/>
      <c r="DTL156" s="461"/>
      <c r="DTM156" s="461"/>
      <c r="DTN156" s="461"/>
      <c r="DTO156" s="461"/>
      <c r="DTP156" s="461"/>
      <c r="DTQ156" s="461"/>
      <c r="DTR156" s="461"/>
      <c r="DTS156" s="461"/>
      <c r="DTT156" s="461"/>
      <c r="DTU156" s="461"/>
      <c r="DTV156" s="461"/>
      <c r="DTW156" s="461"/>
      <c r="DTX156" s="461"/>
      <c r="DTY156" s="461"/>
      <c r="DTZ156" s="461"/>
      <c r="DUA156" s="461"/>
      <c r="DUB156" s="461"/>
      <c r="DUC156" s="461"/>
      <c r="DUD156" s="461"/>
      <c r="DUE156" s="461"/>
      <c r="DUF156" s="461"/>
      <c r="DUG156" s="461"/>
      <c r="DUH156" s="461"/>
      <c r="DUI156" s="461"/>
      <c r="DUJ156" s="461"/>
      <c r="DUK156" s="461"/>
      <c r="DUL156" s="461"/>
      <c r="DUM156" s="461"/>
      <c r="DUN156" s="461"/>
      <c r="DUO156" s="461"/>
      <c r="DUP156" s="461"/>
      <c r="DUQ156" s="461"/>
      <c r="DUR156" s="461"/>
      <c r="DUS156" s="461"/>
      <c r="DUT156" s="461"/>
      <c r="DUU156" s="461"/>
      <c r="DUV156" s="461"/>
      <c r="DUW156" s="461"/>
      <c r="DUX156" s="461"/>
      <c r="DUY156" s="461"/>
      <c r="DUZ156" s="461"/>
      <c r="DVA156" s="461"/>
      <c r="DVB156" s="461"/>
      <c r="DVC156" s="461"/>
      <c r="DVD156" s="461"/>
      <c r="DVE156" s="461"/>
      <c r="DVF156" s="461"/>
      <c r="DVG156" s="461"/>
      <c r="DVH156" s="461"/>
      <c r="DVI156" s="461"/>
      <c r="DVJ156" s="461"/>
      <c r="DVK156" s="461"/>
      <c r="DVL156" s="461"/>
      <c r="DVM156" s="461"/>
      <c r="DVN156" s="461"/>
      <c r="DVO156" s="461"/>
      <c r="DVP156" s="461"/>
      <c r="DVQ156" s="461"/>
      <c r="DVR156" s="461"/>
      <c r="DVS156" s="461"/>
      <c r="DVT156" s="461"/>
      <c r="DVU156" s="461"/>
      <c r="DVV156" s="461"/>
      <c r="DVW156" s="461"/>
      <c r="DVX156" s="461"/>
      <c r="DVY156" s="461"/>
      <c r="DVZ156" s="461"/>
      <c r="DWA156" s="461"/>
      <c r="DWB156" s="461"/>
      <c r="DWC156" s="461"/>
      <c r="DWD156" s="461"/>
      <c r="DWE156" s="461"/>
      <c r="DWF156" s="461"/>
      <c r="DWG156" s="461"/>
      <c r="DWH156" s="461"/>
      <c r="DWI156" s="461"/>
      <c r="DWJ156" s="461"/>
      <c r="DWK156" s="461"/>
      <c r="DWL156" s="461"/>
      <c r="DWM156" s="461"/>
      <c r="DWN156" s="461"/>
      <c r="DWO156" s="461"/>
      <c r="DWP156" s="461"/>
      <c r="DWQ156" s="461"/>
      <c r="DWR156" s="461"/>
      <c r="DWS156" s="461"/>
      <c r="DWT156" s="461"/>
      <c r="DWU156" s="461"/>
      <c r="DWV156" s="461"/>
      <c r="DWW156" s="461"/>
      <c r="DWX156" s="461"/>
      <c r="DWY156" s="461"/>
      <c r="DWZ156" s="461"/>
      <c r="DXA156" s="461"/>
      <c r="DXB156" s="461"/>
      <c r="DXC156" s="461"/>
      <c r="DXD156" s="461"/>
      <c r="DXE156" s="461"/>
      <c r="DXF156" s="461"/>
      <c r="DXG156" s="461"/>
      <c r="DXH156" s="461"/>
      <c r="DXI156" s="461"/>
      <c r="DXJ156" s="461"/>
      <c r="DXK156" s="461"/>
      <c r="DXL156" s="461"/>
      <c r="DXM156" s="461"/>
      <c r="DXN156" s="461"/>
      <c r="DXO156" s="461"/>
      <c r="DXP156" s="461"/>
      <c r="DXQ156" s="461"/>
      <c r="DXR156" s="461"/>
      <c r="DXS156" s="461"/>
      <c r="DXT156" s="461"/>
      <c r="DXU156" s="461"/>
      <c r="DXV156" s="461"/>
      <c r="DXW156" s="461"/>
      <c r="DXX156" s="461"/>
      <c r="DXY156" s="461"/>
      <c r="DXZ156" s="461"/>
      <c r="DYA156" s="461"/>
      <c r="DYB156" s="461"/>
      <c r="DYC156" s="461"/>
      <c r="DYD156" s="461"/>
      <c r="DYE156" s="461"/>
      <c r="DYF156" s="461"/>
      <c r="DYG156" s="461"/>
      <c r="DYH156" s="461"/>
      <c r="DYI156" s="461"/>
      <c r="DYJ156" s="461"/>
      <c r="DYK156" s="461"/>
      <c r="DYL156" s="461"/>
      <c r="DYM156" s="461"/>
      <c r="DYN156" s="461"/>
      <c r="DYO156" s="461"/>
      <c r="DYP156" s="461"/>
      <c r="DYQ156" s="461"/>
      <c r="DYR156" s="461"/>
      <c r="DYS156" s="461"/>
      <c r="DYT156" s="461"/>
      <c r="DYU156" s="461"/>
      <c r="DYV156" s="461"/>
      <c r="DYW156" s="461"/>
      <c r="DYX156" s="461"/>
      <c r="DYY156" s="461"/>
      <c r="DYZ156" s="461"/>
      <c r="DZA156" s="461"/>
      <c r="DZB156" s="461"/>
      <c r="DZC156" s="461"/>
      <c r="DZD156" s="461"/>
      <c r="DZE156" s="461"/>
      <c r="DZF156" s="461"/>
      <c r="DZG156" s="461"/>
      <c r="DZH156" s="461"/>
      <c r="DZI156" s="461"/>
      <c r="DZJ156" s="461"/>
      <c r="DZK156" s="461"/>
      <c r="DZL156" s="461"/>
      <c r="DZM156" s="461"/>
      <c r="DZN156" s="461"/>
      <c r="DZO156" s="461"/>
      <c r="DZP156" s="461"/>
      <c r="DZQ156" s="461"/>
      <c r="DZR156" s="461"/>
      <c r="DZS156" s="461"/>
      <c r="DZT156" s="461"/>
      <c r="DZU156" s="461"/>
      <c r="DZV156" s="461"/>
      <c r="DZW156" s="461"/>
      <c r="DZX156" s="461"/>
      <c r="DZY156" s="461"/>
      <c r="DZZ156" s="461"/>
      <c r="EAA156" s="461"/>
      <c r="EAB156" s="461"/>
      <c r="EAC156" s="461"/>
      <c r="EAD156" s="461"/>
      <c r="EAE156" s="461"/>
      <c r="EAF156" s="461"/>
      <c r="EAG156" s="461"/>
      <c r="EAH156" s="461"/>
      <c r="EAI156" s="461"/>
      <c r="EAJ156" s="461"/>
      <c r="EAK156" s="461"/>
      <c r="EAL156" s="461"/>
      <c r="EAM156" s="461"/>
      <c r="EAN156" s="461"/>
      <c r="EAO156" s="461"/>
      <c r="EAP156" s="461"/>
      <c r="EAQ156" s="461"/>
      <c r="EAR156" s="461"/>
      <c r="EAS156" s="461"/>
      <c r="EAT156" s="461"/>
      <c r="EAU156" s="461"/>
      <c r="EAV156" s="461"/>
      <c r="EAW156" s="461"/>
      <c r="EAX156" s="461"/>
      <c r="EAY156" s="461"/>
      <c r="EAZ156" s="461"/>
      <c r="EBA156" s="461"/>
      <c r="EBB156" s="461"/>
      <c r="EBC156" s="461"/>
      <c r="EBD156" s="461"/>
      <c r="EBE156" s="461"/>
      <c r="EBF156" s="461"/>
      <c r="EBG156" s="461"/>
      <c r="EBH156" s="461"/>
      <c r="EBI156" s="461"/>
      <c r="EBJ156" s="461"/>
      <c r="EBK156" s="461"/>
      <c r="EBL156" s="461"/>
      <c r="EBM156" s="461"/>
      <c r="EBN156" s="461"/>
      <c r="EBO156" s="461"/>
      <c r="EBP156" s="461"/>
      <c r="EBQ156" s="461"/>
      <c r="EBR156" s="461"/>
      <c r="EBS156" s="461"/>
      <c r="EBT156" s="461"/>
      <c r="EBU156" s="461"/>
      <c r="EBV156" s="461"/>
      <c r="EBW156" s="461"/>
      <c r="EBX156" s="461"/>
      <c r="EBY156" s="461"/>
      <c r="EBZ156" s="461"/>
      <c r="ECA156" s="461"/>
      <c r="ECB156" s="461"/>
      <c r="ECC156" s="461"/>
      <c r="ECD156" s="461"/>
      <c r="ECE156" s="461"/>
      <c r="ECF156" s="461"/>
      <c r="ECG156" s="461"/>
      <c r="ECH156" s="461"/>
      <c r="ECI156" s="461"/>
      <c r="ECJ156" s="461"/>
      <c r="ECK156" s="461"/>
      <c r="ECL156" s="461"/>
      <c r="ECM156" s="461"/>
      <c r="ECN156" s="461"/>
      <c r="ECO156" s="461"/>
      <c r="ECP156" s="461"/>
      <c r="ECQ156" s="461"/>
      <c r="ECR156" s="461"/>
      <c r="ECS156" s="461"/>
      <c r="ECT156" s="461"/>
      <c r="ECU156" s="461"/>
      <c r="ECV156" s="461"/>
      <c r="ECW156" s="461"/>
      <c r="ECX156" s="461"/>
      <c r="ECY156" s="461"/>
      <c r="ECZ156" s="461"/>
      <c r="EDA156" s="461"/>
      <c r="EDB156" s="461"/>
      <c r="EDC156" s="461"/>
      <c r="EDD156" s="461"/>
      <c r="EDE156" s="461"/>
      <c r="EDF156" s="461"/>
      <c r="EDG156" s="461"/>
      <c r="EDH156" s="461"/>
      <c r="EDI156" s="461"/>
      <c r="EDJ156" s="461"/>
      <c r="EDK156" s="461"/>
      <c r="EDL156" s="461"/>
      <c r="EDM156" s="461"/>
      <c r="EDN156" s="461"/>
      <c r="EDO156" s="461"/>
      <c r="EDP156" s="461"/>
      <c r="EDQ156" s="461"/>
      <c r="EDR156" s="461"/>
      <c r="EDS156" s="461"/>
      <c r="EDT156" s="461"/>
      <c r="EDU156" s="461"/>
      <c r="EDV156" s="461"/>
      <c r="EDW156" s="461"/>
      <c r="EDX156" s="461"/>
      <c r="EDY156" s="461"/>
      <c r="EDZ156" s="461"/>
      <c r="EEA156" s="461"/>
      <c r="EEB156" s="461"/>
      <c r="EEC156" s="461"/>
      <c r="EED156" s="461"/>
      <c r="EEE156" s="461"/>
      <c r="EEF156" s="461"/>
      <c r="EEG156" s="461"/>
      <c r="EEH156" s="461"/>
      <c r="EEI156" s="461"/>
      <c r="EEJ156" s="461"/>
      <c r="EEK156" s="461"/>
      <c r="EEL156" s="461"/>
      <c r="EEM156" s="461"/>
      <c r="EEN156" s="461"/>
      <c r="EEO156" s="461"/>
      <c r="EEP156" s="461"/>
      <c r="EEQ156" s="461"/>
      <c r="EER156" s="461"/>
      <c r="EES156" s="461"/>
      <c r="EET156" s="461"/>
      <c r="EEU156" s="461"/>
      <c r="EEV156" s="461"/>
      <c r="EEW156" s="461"/>
      <c r="EEX156" s="461"/>
      <c r="EEY156" s="461"/>
      <c r="EEZ156" s="461"/>
      <c r="EFA156" s="461"/>
      <c r="EFB156" s="461"/>
      <c r="EFC156" s="461"/>
      <c r="EFD156" s="461"/>
      <c r="EFE156" s="461"/>
      <c r="EFF156" s="461"/>
      <c r="EFG156" s="461"/>
      <c r="EFH156" s="461"/>
      <c r="EFI156" s="461"/>
      <c r="EFJ156" s="461"/>
      <c r="EFK156" s="461"/>
      <c r="EFL156" s="461"/>
      <c r="EFM156" s="461"/>
      <c r="EFN156" s="461"/>
      <c r="EFO156" s="461"/>
      <c r="EFP156" s="461"/>
      <c r="EFQ156" s="461"/>
      <c r="EFR156" s="461"/>
      <c r="EFS156" s="461"/>
      <c r="EFT156" s="461"/>
      <c r="EFU156" s="461"/>
      <c r="EFV156" s="461"/>
      <c r="EFW156" s="461"/>
      <c r="EFX156" s="461"/>
      <c r="EFY156" s="461"/>
      <c r="EFZ156" s="461"/>
      <c r="EGA156" s="461"/>
      <c r="EGB156" s="461"/>
      <c r="EGC156" s="461"/>
      <c r="EGD156" s="461"/>
      <c r="EGE156" s="461"/>
      <c r="EGF156" s="461"/>
      <c r="EGG156" s="461"/>
      <c r="EGH156" s="461"/>
      <c r="EGI156" s="461"/>
      <c r="EGJ156" s="461"/>
      <c r="EGK156" s="461"/>
      <c r="EGL156" s="461"/>
      <c r="EGM156" s="461"/>
      <c r="EGN156" s="461"/>
      <c r="EGO156" s="461"/>
      <c r="EGP156" s="461"/>
      <c r="EGQ156" s="461"/>
      <c r="EGR156" s="461"/>
      <c r="EGS156" s="461"/>
      <c r="EGT156" s="461"/>
      <c r="EGU156" s="461"/>
      <c r="EGV156" s="461"/>
      <c r="EGW156" s="461"/>
      <c r="EGX156" s="461"/>
      <c r="EGY156" s="461"/>
      <c r="EGZ156" s="461"/>
      <c r="EHA156" s="461"/>
      <c r="EHB156" s="461"/>
      <c r="EHC156" s="461"/>
      <c r="EHD156" s="461"/>
      <c r="EHE156" s="461"/>
      <c r="EHF156" s="461"/>
      <c r="EHG156" s="461"/>
      <c r="EHH156" s="461"/>
      <c r="EHI156" s="461"/>
      <c r="EHJ156" s="461"/>
      <c r="EHK156" s="461"/>
      <c r="EHL156" s="461"/>
      <c r="EHM156" s="461"/>
      <c r="EHN156" s="461"/>
      <c r="EHO156" s="461"/>
      <c r="EHP156" s="461"/>
      <c r="EHQ156" s="461"/>
      <c r="EHR156" s="461"/>
      <c r="EHS156" s="461"/>
      <c r="EHT156" s="461"/>
      <c r="EHU156" s="461"/>
      <c r="EHV156" s="461"/>
      <c r="EHW156" s="461"/>
      <c r="EHX156" s="461"/>
      <c r="EHY156" s="461"/>
      <c r="EHZ156" s="461"/>
      <c r="EIA156" s="461"/>
      <c r="EIB156" s="461"/>
      <c r="EIC156" s="461"/>
      <c r="EID156" s="461"/>
      <c r="EIE156" s="461"/>
      <c r="EIF156" s="461"/>
      <c r="EIG156" s="461"/>
      <c r="EIH156" s="461"/>
      <c r="EII156" s="461"/>
      <c r="EIJ156" s="461"/>
      <c r="EIK156" s="461"/>
      <c r="EIL156" s="461"/>
      <c r="EIM156" s="461"/>
      <c r="EIN156" s="461"/>
      <c r="EIO156" s="461"/>
      <c r="EIP156" s="461"/>
      <c r="EIQ156" s="461"/>
      <c r="EIR156" s="461"/>
      <c r="EIS156" s="461"/>
      <c r="EIT156" s="461"/>
      <c r="EIU156" s="461"/>
      <c r="EIV156" s="461"/>
      <c r="EIW156" s="461"/>
      <c r="EIX156" s="461"/>
      <c r="EIY156" s="461"/>
      <c r="EIZ156" s="461"/>
      <c r="EJA156" s="461"/>
      <c r="EJB156" s="461"/>
      <c r="EJC156" s="461"/>
      <c r="EJD156" s="461"/>
      <c r="EJE156" s="461"/>
      <c r="EJF156" s="461"/>
      <c r="EJG156" s="461"/>
      <c r="EJH156" s="461"/>
      <c r="EJI156" s="461"/>
      <c r="EJJ156" s="461"/>
      <c r="EJK156" s="461"/>
      <c r="EJL156" s="461"/>
      <c r="EJM156" s="461"/>
      <c r="EJN156" s="461"/>
      <c r="EJO156" s="461"/>
      <c r="EJP156" s="461"/>
      <c r="EJQ156" s="461"/>
      <c r="EJR156" s="461"/>
      <c r="EJS156" s="461"/>
      <c r="EJT156" s="461"/>
      <c r="EJU156" s="461"/>
      <c r="EJV156" s="461"/>
      <c r="EJW156" s="461"/>
      <c r="EJX156" s="461"/>
      <c r="EJY156" s="461"/>
      <c r="EJZ156" s="461"/>
      <c r="EKA156" s="461"/>
      <c r="EKB156" s="461"/>
      <c r="EKC156" s="461"/>
      <c r="EKD156" s="461"/>
      <c r="EKE156" s="461"/>
      <c r="EKF156" s="461"/>
      <c r="EKG156" s="461"/>
      <c r="EKH156" s="461"/>
      <c r="EKI156" s="461"/>
      <c r="EKJ156" s="461"/>
      <c r="EKK156" s="461"/>
      <c r="EKL156" s="461"/>
      <c r="EKM156" s="461"/>
      <c r="EKN156" s="461"/>
      <c r="EKO156" s="461"/>
      <c r="EKP156" s="461"/>
      <c r="EKQ156" s="461"/>
      <c r="EKR156" s="461"/>
      <c r="EKS156" s="461"/>
      <c r="EKT156" s="461"/>
      <c r="EKU156" s="461"/>
      <c r="EKV156" s="461"/>
      <c r="EKW156" s="461"/>
      <c r="EKX156" s="461"/>
      <c r="EKY156" s="461"/>
      <c r="EKZ156" s="461"/>
      <c r="ELA156" s="461"/>
      <c r="ELB156" s="461"/>
      <c r="ELC156" s="461"/>
      <c r="ELD156" s="461"/>
      <c r="ELE156" s="461"/>
      <c r="ELF156" s="461"/>
      <c r="ELG156" s="461"/>
      <c r="ELH156" s="461"/>
      <c r="ELI156" s="461"/>
      <c r="ELJ156" s="461"/>
      <c r="ELK156" s="461"/>
      <c r="ELL156" s="461"/>
      <c r="ELM156" s="461"/>
      <c r="ELN156" s="461"/>
      <c r="ELO156" s="461"/>
      <c r="ELP156" s="461"/>
      <c r="ELQ156" s="461"/>
      <c r="ELR156" s="461"/>
      <c r="ELS156" s="461"/>
      <c r="ELT156" s="461"/>
      <c r="ELU156" s="461"/>
      <c r="ELV156" s="461"/>
      <c r="ELW156" s="461"/>
      <c r="ELX156" s="461"/>
      <c r="ELY156" s="461"/>
      <c r="ELZ156" s="461"/>
      <c r="EMA156" s="461"/>
      <c r="EMB156" s="461"/>
      <c r="EMC156" s="461"/>
      <c r="EMD156" s="461"/>
      <c r="EME156" s="461"/>
      <c r="EMF156" s="461"/>
      <c r="EMG156" s="461"/>
      <c r="EMH156" s="461"/>
      <c r="EMI156" s="461"/>
      <c r="EMJ156" s="461"/>
      <c r="EMK156" s="461"/>
      <c r="EML156" s="461"/>
      <c r="EMM156" s="461"/>
      <c r="EMN156" s="461"/>
      <c r="EMO156" s="461"/>
      <c r="EMP156" s="461"/>
      <c r="EMQ156" s="461"/>
      <c r="EMR156" s="461"/>
      <c r="EMS156" s="461"/>
      <c r="EMT156" s="461"/>
      <c r="EMU156" s="461"/>
      <c r="EMV156" s="461"/>
      <c r="EMW156" s="461"/>
      <c r="EMX156" s="461"/>
      <c r="EMY156" s="461"/>
      <c r="EMZ156" s="461"/>
      <c r="ENA156" s="461"/>
      <c r="ENB156" s="461"/>
      <c r="ENC156" s="461"/>
      <c r="END156" s="461"/>
      <c r="ENE156" s="461"/>
      <c r="ENF156" s="461"/>
      <c r="ENG156" s="461"/>
      <c r="ENH156" s="461"/>
      <c r="ENI156" s="461"/>
      <c r="ENJ156" s="461"/>
      <c r="ENK156" s="461"/>
      <c r="ENL156" s="461"/>
      <c r="ENM156" s="461"/>
      <c r="ENN156" s="461"/>
      <c r="ENO156" s="461"/>
      <c r="ENP156" s="461"/>
      <c r="ENQ156" s="461"/>
      <c r="ENR156" s="461"/>
      <c r="ENS156" s="461"/>
      <c r="ENT156" s="461"/>
      <c r="ENU156" s="461"/>
      <c r="ENV156" s="461"/>
      <c r="ENW156" s="461"/>
      <c r="ENX156" s="461"/>
      <c r="ENY156" s="461"/>
      <c r="ENZ156" s="461"/>
      <c r="EOA156" s="461"/>
      <c r="EOB156" s="461"/>
      <c r="EOC156" s="461"/>
      <c r="EOD156" s="461"/>
      <c r="EOE156" s="461"/>
      <c r="EOF156" s="461"/>
      <c r="EOG156" s="461"/>
      <c r="EOH156" s="461"/>
      <c r="EOI156" s="461"/>
      <c r="EOJ156" s="461"/>
      <c r="EOK156" s="461"/>
      <c r="EOL156" s="461"/>
      <c r="EOM156" s="461"/>
      <c r="EON156" s="461"/>
      <c r="EOO156" s="461"/>
      <c r="EOP156" s="461"/>
      <c r="EOQ156" s="461"/>
      <c r="EOR156" s="461"/>
      <c r="EOS156" s="461"/>
      <c r="EOT156" s="461"/>
      <c r="EOU156" s="461"/>
      <c r="EOV156" s="461"/>
      <c r="EOW156" s="461"/>
      <c r="EOX156" s="461"/>
      <c r="EOY156" s="461"/>
      <c r="EOZ156" s="461"/>
      <c r="EPA156" s="461"/>
      <c r="EPB156" s="461"/>
      <c r="EPC156" s="461"/>
      <c r="EPD156" s="461"/>
      <c r="EPE156" s="461"/>
      <c r="EPF156" s="461"/>
      <c r="EPG156" s="461"/>
      <c r="EPH156" s="461"/>
      <c r="EPI156" s="461"/>
      <c r="EPJ156" s="461"/>
      <c r="EPK156" s="461"/>
      <c r="EPL156" s="461"/>
      <c r="EPM156" s="461"/>
      <c r="EPN156" s="461"/>
      <c r="EPO156" s="461"/>
      <c r="EPP156" s="461"/>
      <c r="EPQ156" s="461"/>
      <c r="EPR156" s="461"/>
      <c r="EPS156" s="461"/>
      <c r="EPT156" s="461"/>
      <c r="EPU156" s="461"/>
      <c r="EPV156" s="461"/>
      <c r="EPW156" s="461"/>
      <c r="EPX156" s="461"/>
      <c r="EPY156" s="461"/>
      <c r="EPZ156" s="461"/>
      <c r="EQA156" s="461"/>
      <c r="EQB156" s="461"/>
      <c r="EQC156" s="461"/>
      <c r="EQD156" s="461"/>
      <c r="EQE156" s="461"/>
      <c r="EQF156" s="461"/>
      <c r="EQG156" s="461"/>
      <c r="EQH156" s="461"/>
      <c r="EQI156" s="461"/>
      <c r="EQJ156" s="461"/>
      <c r="EQK156" s="461"/>
      <c r="EQL156" s="461"/>
      <c r="EQM156" s="461"/>
      <c r="EQN156" s="461"/>
      <c r="EQO156" s="461"/>
      <c r="EQP156" s="461"/>
      <c r="EQQ156" s="461"/>
      <c r="EQR156" s="461"/>
      <c r="EQS156" s="461"/>
      <c r="EQT156" s="461"/>
      <c r="EQU156" s="461"/>
      <c r="EQV156" s="461"/>
      <c r="EQW156" s="461"/>
      <c r="EQX156" s="461"/>
      <c r="EQY156" s="461"/>
      <c r="EQZ156" s="461"/>
      <c r="ERA156" s="461"/>
      <c r="ERB156" s="461"/>
      <c r="ERC156" s="461"/>
      <c r="ERD156" s="461"/>
      <c r="ERE156" s="461"/>
      <c r="ERF156" s="461"/>
      <c r="ERG156" s="461"/>
      <c r="ERH156" s="461"/>
      <c r="ERI156" s="461"/>
      <c r="ERJ156" s="461"/>
      <c r="ERK156" s="461"/>
      <c r="ERL156" s="461"/>
      <c r="ERM156" s="461"/>
      <c r="ERN156" s="461"/>
      <c r="ERO156" s="461"/>
      <c r="ERP156" s="461"/>
      <c r="ERQ156" s="461"/>
      <c r="ERR156" s="461"/>
      <c r="ERS156" s="461"/>
      <c r="ERT156" s="461"/>
      <c r="ERU156" s="461"/>
      <c r="ERV156" s="461"/>
      <c r="ERW156" s="461"/>
      <c r="ERX156" s="461"/>
      <c r="ERY156" s="461"/>
      <c r="ERZ156" s="461"/>
      <c r="ESA156" s="461"/>
      <c r="ESB156" s="461"/>
      <c r="ESC156" s="461"/>
      <c r="ESD156" s="461"/>
      <c r="ESE156" s="461"/>
      <c r="ESF156" s="461"/>
      <c r="ESG156" s="461"/>
      <c r="ESH156" s="461"/>
      <c r="ESI156" s="461"/>
      <c r="ESJ156" s="461"/>
      <c r="ESK156" s="461"/>
      <c r="ESL156" s="461"/>
      <c r="ESM156" s="461"/>
      <c r="ESN156" s="461"/>
      <c r="ESO156" s="461"/>
      <c r="ESP156" s="461"/>
      <c r="ESQ156" s="461"/>
      <c r="ESR156" s="461"/>
      <c r="ESS156" s="461"/>
      <c r="EST156" s="461"/>
      <c r="ESU156" s="461"/>
      <c r="ESV156" s="461"/>
      <c r="ESW156" s="461"/>
      <c r="ESX156" s="461"/>
      <c r="ESY156" s="461"/>
      <c r="ESZ156" s="461"/>
      <c r="ETA156" s="461"/>
      <c r="ETB156" s="461"/>
      <c r="ETC156" s="461"/>
      <c r="ETD156" s="461"/>
      <c r="ETE156" s="461"/>
      <c r="ETF156" s="461"/>
      <c r="ETG156" s="461"/>
      <c r="ETH156" s="461"/>
      <c r="ETI156" s="461"/>
      <c r="ETJ156" s="461"/>
      <c r="ETK156" s="461"/>
      <c r="ETL156" s="461"/>
      <c r="ETM156" s="461"/>
      <c r="ETN156" s="461"/>
      <c r="ETO156" s="461"/>
      <c r="ETP156" s="461"/>
      <c r="ETQ156" s="461"/>
      <c r="ETR156" s="461"/>
      <c r="ETS156" s="461"/>
      <c r="ETT156" s="461"/>
      <c r="ETU156" s="461"/>
      <c r="ETV156" s="461"/>
      <c r="ETW156" s="461"/>
      <c r="ETX156" s="461"/>
      <c r="ETY156" s="461"/>
      <c r="ETZ156" s="461"/>
      <c r="EUA156" s="461"/>
      <c r="EUB156" s="461"/>
      <c r="EUC156" s="461"/>
      <c r="EUD156" s="461"/>
      <c r="EUE156" s="461"/>
      <c r="EUF156" s="461"/>
      <c r="EUG156" s="461"/>
      <c r="EUH156" s="461"/>
      <c r="EUI156" s="461"/>
      <c r="EUJ156" s="461"/>
      <c r="EUK156" s="461"/>
      <c r="EUL156" s="461"/>
      <c r="EUM156" s="461"/>
      <c r="EUN156" s="461"/>
      <c r="EUO156" s="461"/>
      <c r="EUP156" s="461"/>
      <c r="EUQ156" s="461"/>
      <c r="EUR156" s="461"/>
      <c r="EUS156" s="461"/>
      <c r="EUT156" s="461"/>
      <c r="EUU156" s="461"/>
      <c r="EUV156" s="461"/>
      <c r="EUW156" s="461"/>
      <c r="EUX156" s="461"/>
      <c r="EUY156" s="461"/>
      <c r="EUZ156" s="461"/>
      <c r="EVA156" s="461"/>
      <c r="EVB156" s="461"/>
      <c r="EVC156" s="461"/>
      <c r="EVD156" s="461"/>
      <c r="EVE156" s="461"/>
      <c r="EVF156" s="461"/>
      <c r="EVG156" s="461"/>
      <c r="EVH156" s="461"/>
      <c r="EVI156" s="461"/>
      <c r="EVJ156" s="461"/>
      <c r="EVK156" s="461"/>
      <c r="EVL156" s="461"/>
      <c r="EVM156" s="461"/>
      <c r="EVN156" s="461"/>
      <c r="EVO156" s="461"/>
      <c r="EVP156" s="461"/>
      <c r="EVQ156" s="461"/>
      <c r="EVR156" s="461"/>
      <c r="EVS156" s="461"/>
      <c r="EVT156" s="461"/>
      <c r="EVU156" s="461"/>
      <c r="EVV156" s="461"/>
      <c r="EVW156" s="461"/>
      <c r="EVX156" s="461"/>
      <c r="EVY156" s="461"/>
      <c r="EVZ156" s="461"/>
      <c r="EWA156" s="461"/>
      <c r="EWB156" s="461"/>
      <c r="EWC156" s="461"/>
      <c r="EWD156" s="461"/>
      <c r="EWE156" s="461"/>
      <c r="EWF156" s="461"/>
      <c r="EWG156" s="461"/>
      <c r="EWH156" s="461"/>
      <c r="EWI156" s="461"/>
      <c r="EWJ156" s="461"/>
      <c r="EWK156" s="461"/>
      <c r="EWL156" s="461"/>
      <c r="EWM156" s="461"/>
      <c r="EWN156" s="461"/>
      <c r="EWO156" s="461"/>
      <c r="EWP156" s="461"/>
      <c r="EWQ156" s="461"/>
      <c r="EWR156" s="461"/>
      <c r="EWS156" s="461"/>
      <c r="EWT156" s="461"/>
      <c r="EWU156" s="461"/>
      <c r="EWV156" s="461"/>
      <c r="EWW156" s="461"/>
      <c r="EWX156" s="461"/>
      <c r="EWY156" s="461"/>
      <c r="EWZ156" s="461"/>
      <c r="EXA156" s="461"/>
      <c r="EXB156" s="461"/>
      <c r="EXC156" s="461"/>
      <c r="EXD156" s="461"/>
      <c r="EXE156" s="461"/>
      <c r="EXF156" s="461"/>
      <c r="EXG156" s="461"/>
      <c r="EXH156" s="461"/>
      <c r="EXI156" s="461"/>
      <c r="EXJ156" s="461"/>
      <c r="EXK156" s="461"/>
      <c r="EXL156" s="461"/>
      <c r="EXM156" s="461"/>
      <c r="EXN156" s="461"/>
      <c r="EXO156" s="461"/>
      <c r="EXP156" s="461"/>
      <c r="EXQ156" s="461"/>
      <c r="EXR156" s="461"/>
      <c r="EXS156" s="461"/>
      <c r="EXT156" s="461"/>
      <c r="EXU156" s="461"/>
      <c r="EXV156" s="461"/>
      <c r="EXW156" s="461"/>
      <c r="EXX156" s="461"/>
      <c r="EXY156" s="461"/>
      <c r="EXZ156" s="461"/>
      <c r="EYA156" s="461"/>
      <c r="EYB156" s="461"/>
      <c r="EYC156" s="461"/>
      <c r="EYD156" s="461"/>
      <c r="EYE156" s="461"/>
      <c r="EYF156" s="461"/>
      <c r="EYG156" s="461"/>
      <c r="EYH156" s="461"/>
      <c r="EYI156" s="461"/>
      <c r="EYJ156" s="461"/>
      <c r="EYK156" s="461"/>
      <c r="EYL156" s="461"/>
      <c r="EYM156" s="461"/>
      <c r="EYN156" s="461"/>
      <c r="EYO156" s="461"/>
      <c r="EYP156" s="461"/>
      <c r="EYQ156" s="461"/>
      <c r="EYR156" s="461"/>
      <c r="EYS156" s="461"/>
      <c r="EYT156" s="461"/>
      <c r="EYU156" s="461"/>
      <c r="EYV156" s="461"/>
      <c r="EYW156" s="461"/>
      <c r="EYX156" s="461"/>
      <c r="EYY156" s="461"/>
      <c r="EYZ156" s="461"/>
      <c r="EZA156" s="461"/>
      <c r="EZB156" s="461"/>
      <c r="EZC156" s="461"/>
      <c r="EZD156" s="461"/>
      <c r="EZE156" s="461"/>
      <c r="EZF156" s="461"/>
      <c r="EZG156" s="461"/>
      <c r="EZH156" s="461"/>
      <c r="EZI156" s="461"/>
      <c r="EZJ156" s="461"/>
      <c r="EZK156" s="461"/>
      <c r="EZL156" s="461"/>
      <c r="EZM156" s="461"/>
      <c r="EZN156" s="461"/>
      <c r="EZO156" s="461"/>
      <c r="EZP156" s="461"/>
      <c r="EZQ156" s="461"/>
      <c r="EZR156" s="461"/>
      <c r="EZS156" s="461"/>
      <c r="EZT156" s="461"/>
      <c r="EZU156" s="461"/>
      <c r="EZV156" s="461"/>
      <c r="EZW156" s="461"/>
      <c r="EZX156" s="461"/>
      <c r="EZY156" s="461"/>
      <c r="EZZ156" s="461"/>
      <c r="FAA156" s="461"/>
      <c r="FAB156" s="461"/>
      <c r="FAC156" s="461"/>
      <c r="FAD156" s="461"/>
      <c r="FAE156" s="461"/>
      <c r="FAF156" s="461"/>
      <c r="FAG156" s="461"/>
      <c r="FAH156" s="461"/>
      <c r="FAI156" s="461"/>
      <c r="FAJ156" s="461"/>
      <c r="FAK156" s="461"/>
      <c r="FAL156" s="461"/>
      <c r="FAM156" s="461"/>
      <c r="FAN156" s="461"/>
      <c r="FAO156" s="461"/>
      <c r="FAP156" s="461"/>
      <c r="FAQ156" s="461"/>
      <c r="FAR156" s="461"/>
      <c r="FAS156" s="461"/>
      <c r="FAT156" s="461"/>
      <c r="FAU156" s="461"/>
      <c r="FAV156" s="461"/>
      <c r="FAW156" s="461"/>
      <c r="FAX156" s="461"/>
      <c r="FAY156" s="461"/>
      <c r="FAZ156" s="461"/>
      <c r="FBA156" s="461"/>
      <c r="FBB156" s="461"/>
      <c r="FBC156" s="461"/>
      <c r="FBD156" s="461"/>
      <c r="FBE156" s="461"/>
      <c r="FBF156" s="461"/>
      <c r="FBG156" s="461"/>
      <c r="FBH156" s="461"/>
      <c r="FBI156" s="461"/>
      <c r="FBJ156" s="461"/>
      <c r="FBK156" s="461"/>
      <c r="FBL156" s="461"/>
      <c r="FBM156" s="461"/>
      <c r="FBN156" s="461"/>
      <c r="FBO156" s="461"/>
      <c r="FBP156" s="461"/>
      <c r="FBQ156" s="461"/>
      <c r="FBR156" s="461"/>
      <c r="FBS156" s="461"/>
      <c r="FBT156" s="461"/>
      <c r="FBU156" s="461"/>
      <c r="FBV156" s="461"/>
      <c r="FBW156" s="461"/>
      <c r="FBX156" s="461"/>
      <c r="FBY156" s="461"/>
      <c r="FBZ156" s="461"/>
      <c r="FCA156" s="461"/>
      <c r="FCB156" s="461"/>
      <c r="FCC156" s="461"/>
      <c r="FCD156" s="461"/>
      <c r="FCE156" s="461"/>
      <c r="FCF156" s="461"/>
      <c r="FCG156" s="461"/>
      <c r="FCH156" s="461"/>
      <c r="FCI156" s="461"/>
      <c r="FCJ156" s="461"/>
      <c r="FCK156" s="461"/>
      <c r="FCL156" s="461"/>
      <c r="FCM156" s="461"/>
      <c r="FCN156" s="461"/>
      <c r="FCO156" s="461"/>
      <c r="FCP156" s="461"/>
      <c r="FCQ156" s="461"/>
      <c r="FCR156" s="461"/>
      <c r="FCS156" s="461"/>
      <c r="FCT156" s="461"/>
      <c r="FCU156" s="461"/>
      <c r="FCV156" s="461"/>
      <c r="FCW156" s="461"/>
      <c r="FCX156" s="461"/>
      <c r="FCY156" s="461"/>
      <c r="FCZ156" s="461"/>
      <c r="FDA156" s="461"/>
      <c r="FDB156" s="461"/>
      <c r="FDC156" s="461"/>
      <c r="FDD156" s="461"/>
      <c r="FDE156" s="461"/>
      <c r="FDF156" s="461"/>
      <c r="FDG156" s="461"/>
      <c r="FDH156" s="461"/>
      <c r="FDI156" s="461"/>
      <c r="FDJ156" s="461"/>
      <c r="FDK156" s="461"/>
      <c r="FDL156" s="461"/>
      <c r="FDM156" s="461"/>
      <c r="FDN156" s="461"/>
      <c r="FDO156" s="461"/>
      <c r="FDP156" s="461"/>
      <c r="FDQ156" s="461"/>
      <c r="FDR156" s="461"/>
      <c r="FDS156" s="461"/>
      <c r="FDT156" s="461"/>
      <c r="FDU156" s="461"/>
      <c r="FDV156" s="461"/>
      <c r="FDW156" s="461"/>
      <c r="FDX156" s="461"/>
      <c r="FDY156" s="461"/>
      <c r="FDZ156" s="461"/>
      <c r="FEA156" s="461"/>
      <c r="FEB156" s="461"/>
      <c r="FEC156" s="461"/>
      <c r="FED156" s="461"/>
      <c r="FEE156" s="461"/>
      <c r="FEF156" s="461"/>
      <c r="FEG156" s="461"/>
      <c r="FEH156" s="461"/>
      <c r="FEI156" s="461"/>
      <c r="FEJ156" s="461"/>
      <c r="FEK156" s="461"/>
      <c r="FEL156" s="461"/>
      <c r="FEM156" s="461"/>
      <c r="FEN156" s="461"/>
      <c r="FEO156" s="461"/>
      <c r="FEP156" s="461"/>
      <c r="FEQ156" s="461"/>
      <c r="FER156" s="461"/>
      <c r="FES156" s="461"/>
      <c r="FET156" s="461"/>
      <c r="FEU156" s="461"/>
      <c r="FEV156" s="461"/>
      <c r="FEW156" s="461"/>
      <c r="FEX156" s="461"/>
      <c r="FEY156" s="461"/>
      <c r="FEZ156" s="461"/>
      <c r="FFA156" s="461"/>
      <c r="FFB156" s="461"/>
      <c r="FFC156" s="461"/>
      <c r="FFD156" s="461"/>
      <c r="FFE156" s="461"/>
      <c r="FFF156" s="461"/>
      <c r="FFG156" s="461"/>
      <c r="FFH156" s="461"/>
      <c r="FFI156" s="461"/>
      <c r="FFJ156" s="461"/>
      <c r="FFK156" s="461"/>
      <c r="FFL156" s="461"/>
      <c r="FFM156" s="461"/>
      <c r="FFN156" s="461"/>
      <c r="FFO156" s="461"/>
      <c r="FFP156" s="461"/>
      <c r="FFQ156" s="461"/>
      <c r="FFR156" s="461"/>
      <c r="FFS156" s="461"/>
      <c r="FFT156" s="461"/>
      <c r="FFU156" s="461"/>
      <c r="FFV156" s="461"/>
      <c r="FFW156" s="461"/>
      <c r="FFX156" s="461"/>
      <c r="FFY156" s="461"/>
      <c r="FFZ156" s="461"/>
      <c r="FGA156" s="461"/>
      <c r="FGB156" s="461"/>
      <c r="FGC156" s="461"/>
      <c r="FGD156" s="461"/>
      <c r="FGE156" s="461"/>
      <c r="FGF156" s="461"/>
      <c r="FGG156" s="461"/>
      <c r="FGH156" s="461"/>
      <c r="FGI156" s="461"/>
      <c r="FGJ156" s="461"/>
      <c r="FGK156" s="461"/>
      <c r="FGL156" s="461"/>
      <c r="FGM156" s="461"/>
      <c r="FGN156" s="461"/>
      <c r="FGO156" s="461"/>
      <c r="FGP156" s="461"/>
      <c r="FGQ156" s="461"/>
      <c r="FGR156" s="461"/>
      <c r="FGS156" s="461"/>
      <c r="FGT156" s="461"/>
      <c r="FGU156" s="461"/>
      <c r="FGV156" s="461"/>
      <c r="FGW156" s="461"/>
      <c r="FGX156" s="461"/>
      <c r="FGY156" s="461"/>
      <c r="FGZ156" s="461"/>
      <c r="FHA156" s="461"/>
      <c r="FHB156" s="461"/>
      <c r="FHC156" s="461"/>
      <c r="FHD156" s="461"/>
      <c r="FHE156" s="461"/>
      <c r="FHF156" s="461"/>
      <c r="FHG156" s="461"/>
      <c r="FHH156" s="461"/>
      <c r="FHI156" s="461"/>
      <c r="FHJ156" s="461"/>
      <c r="FHK156" s="461"/>
      <c r="FHL156" s="461"/>
      <c r="FHM156" s="461"/>
      <c r="FHN156" s="461"/>
      <c r="FHO156" s="461"/>
      <c r="FHP156" s="461"/>
      <c r="FHQ156" s="461"/>
      <c r="FHR156" s="461"/>
      <c r="FHS156" s="461"/>
      <c r="FHT156" s="461"/>
      <c r="FHU156" s="461"/>
      <c r="FHV156" s="461"/>
      <c r="FHW156" s="461"/>
      <c r="FHX156" s="461"/>
      <c r="FHY156" s="461"/>
      <c r="FHZ156" s="461"/>
      <c r="FIA156" s="461"/>
      <c r="FIB156" s="461"/>
      <c r="FIC156" s="461"/>
      <c r="FID156" s="461"/>
      <c r="FIE156" s="461"/>
      <c r="FIF156" s="461"/>
      <c r="FIG156" s="461"/>
      <c r="FIH156" s="461"/>
      <c r="FII156" s="461"/>
      <c r="FIJ156" s="461"/>
      <c r="FIK156" s="461"/>
      <c r="FIL156" s="461"/>
      <c r="FIM156" s="461"/>
      <c r="FIN156" s="461"/>
      <c r="FIO156" s="461"/>
      <c r="FIP156" s="461"/>
      <c r="FIQ156" s="461"/>
      <c r="FIR156" s="461"/>
      <c r="FIS156" s="461"/>
      <c r="FIT156" s="461"/>
      <c r="FIU156" s="461"/>
      <c r="FIV156" s="461"/>
      <c r="FIW156" s="461"/>
      <c r="FIX156" s="461"/>
      <c r="FIY156" s="461"/>
      <c r="FIZ156" s="461"/>
      <c r="FJA156" s="461"/>
      <c r="FJB156" s="461"/>
      <c r="FJC156" s="461"/>
      <c r="FJD156" s="461"/>
      <c r="FJE156" s="461"/>
      <c r="FJF156" s="461"/>
      <c r="FJG156" s="461"/>
      <c r="FJH156" s="461"/>
      <c r="FJI156" s="461"/>
      <c r="FJJ156" s="461"/>
      <c r="FJK156" s="461"/>
      <c r="FJL156" s="461"/>
      <c r="FJM156" s="461"/>
      <c r="FJN156" s="461"/>
      <c r="FJO156" s="461"/>
      <c r="FJP156" s="461"/>
      <c r="FJQ156" s="461"/>
      <c r="FJR156" s="461"/>
      <c r="FJS156" s="461"/>
      <c r="FJT156" s="461"/>
      <c r="FJU156" s="461"/>
      <c r="FJV156" s="461"/>
      <c r="FJW156" s="461"/>
      <c r="FJX156" s="461"/>
      <c r="FJY156" s="461"/>
      <c r="FJZ156" s="461"/>
      <c r="FKA156" s="461"/>
      <c r="FKB156" s="461"/>
      <c r="FKC156" s="461"/>
      <c r="FKD156" s="461"/>
      <c r="FKE156" s="461"/>
      <c r="FKF156" s="461"/>
      <c r="FKG156" s="461"/>
      <c r="FKH156" s="461"/>
      <c r="FKI156" s="461"/>
      <c r="FKJ156" s="461"/>
      <c r="FKK156" s="461"/>
      <c r="FKL156" s="461"/>
      <c r="FKM156" s="461"/>
      <c r="FKN156" s="461"/>
      <c r="FKO156" s="461"/>
      <c r="FKP156" s="461"/>
      <c r="FKQ156" s="461"/>
      <c r="FKR156" s="461"/>
      <c r="FKS156" s="461"/>
      <c r="FKT156" s="461"/>
      <c r="FKU156" s="461"/>
      <c r="FKV156" s="461"/>
      <c r="FKW156" s="461"/>
      <c r="FKX156" s="461"/>
      <c r="FKY156" s="461"/>
      <c r="FKZ156" s="461"/>
      <c r="FLA156" s="461"/>
      <c r="FLB156" s="461"/>
      <c r="FLC156" s="461"/>
      <c r="FLD156" s="461"/>
      <c r="FLE156" s="461"/>
      <c r="FLF156" s="461"/>
      <c r="FLG156" s="461"/>
      <c r="FLH156" s="461"/>
      <c r="FLI156" s="461"/>
      <c r="FLJ156" s="461"/>
      <c r="FLK156" s="461"/>
      <c r="FLL156" s="461"/>
      <c r="FLM156" s="461"/>
      <c r="FLN156" s="461"/>
      <c r="FLO156" s="461"/>
      <c r="FLP156" s="461"/>
      <c r="FLQ156" s="461"/>
      <c r="FLR156" s="461"/>
      <c r="FLS156" s="461"/>
      <c r="FLT156" s="461"/>
      <c r="FLU156" s="461"/>
      <c r="FLV156" s="461"/>
      <c r="FLW156" s="461"/>
      <c r="FLX156" s="461"/>
      <c r="FLY156" s="461"/>
      <c r="FLZ156" s="461"/>
      <c r="FMA156" s="461"/>
      <c r="FMB156" s="461"/>
      <c r="FMC156" s="461"/>
      <c r="FMD156" s="461"/>
      <c r="FME156" s="461"/>
      <c r="FMF156" s="461"/>
      <c r="FMG156" s="461"/>
      <c r="FMH156" s="461"/>
      <c r="FMI156" s="461"/>
      <c r="FMJ156" s="461"/>
      <c r="FMK156" s="461"/>
      <c r="FML156" s="461"/>
      <c r="FMM156" s="461"/>
      <c r="FMN156" s="461"/>
      <c r="FMO156" s="461"/>
      <c r="FMP156" s="461"/>
      <c r="FMQ156" s="461"/>
      <c r="FMR156" s="461"/>
      <c r="FMS156" s="461"/>
      <c r="FMT156" s="461"/>
      <c r="FMU156" s="461"/>
      <c r="FMV156" s="461"/>
      <c r="FMW156" s="461"/>
      <c r="FMX156" s="461"/>
      <c r="FMY156" s="461"/>
      <c r="FMZ156" s="461"/>
      <c r="FNA156" s="461"/>
      <c r="FNB156" s="461"/>
      <c r="FNC156" s="461"/>
      <c r="FND156" s="461"/>
      <c r="FNE156" s="461"/>
      <c r="FNF156" s="461"/>
      <c r="FNG156" s="461"/>
      <c r="FNH156" s="461"/>
      <c r="FNI156" s="461"/>
      <c r="FNJ156" s="461"/>
      <c r="FNK156" s="461"/>
      <c r="FNL156" s="461"/>
      <c r="FNM156" s="461"/>
      <c r="FNN156" s="461"/>
      <c r="FNO156" s="461"/>
      <c r="FNP156" s="461"/>
      <c r="FNQ156" s="461"/>
      <c r="FNR156" s="461"/>
      <c r="FNS156" s="461"/>
      <c r="FNT156" s="461"/>
      <c r="FNU156" s="461"/>
      <c r="FNV156" s="461"/>
      <c r="FNW156" s="461"/>
      <c r="FNX156" s="461"/>
      <c r="FNY156" s="461"/>
      <c r="FNZ156" s="461"/>
      <c r="FOA156" s="461"/>
      <c r="FOB156" s="461"/>
      <c r="FOC156" s="461"/>
      <c r="FOD156" s="461"/>
      <c r="FOE156" s="461"/>
      <c r="FOF156" s="461"/>
      <c r="FOG156" s="461"/>
      <c r="FOH156" s="461"/>
      <c r="FOI156" s="461"/>
      <c r="FOJ156" s="461"/>
      <c r="FOK156" s="461"/>
      <c r="FOL156" s="461"/>
      <c r="FOM156" s="461"/>
      <c r="FON156" s="461"/>
      <c r="FOO156" s="461"/>
      <c r="FOP156" s="461"/>
      <c r="FOQ156" s="461"/>
      <c r="FOR156" s="461"/>
      <c r="FOS156" s="461"/>
      <c r="FOT156" s="461"/>
      <c r="FOU156" s="461"/>
      <c r="FOV156" s="461"/>
      <c r="FOW156" s="461"/>
      <c r="FOX156" s="461"/>
      <c r="FOY156" s="461"/>
      <c r="FOZ156" s="461"/>
      <c r="FPA156" s="461"/>
      <c r="FPB156" s="461"/>
      <c r="FPC156" s="461"/>
      <c r="FPD156" s="461"/>
      <c r="FPE156" s="461"/>
      <c r="FPF156" s="461"/>
      <c r="FPG156" s="461"/>
      <c r="FPH156" s="461"/>
      <c r="FPI156" s="461"/>
      <c r="FPJ156" s="461"/>
      <c r="FPK156" s="461"/>
      <c r="FPL156" s="461"/>
      <c r="FPM156" s="461"/>
      <c r="FPN156" s="461"/>
      <c r="FPO156" s="461"/>
      <c r="FPP156" s="461"/>
      <c r="FPQ156" s="461"/>
      <c r="FPR156" s="461"/>
      <c r="FPS156" s="461"/>
      <c r="FPT156" s="461"/>
      <c r="FPU156" s="461"/>
      <c r="FPV156" s="461"/>
      <c r="FPW156" s="461"/>
      <c r="FPX156" s="461"/>
      <c r="FPY156" s="461"/>
      <c r="FPZ156" s="461"/>
      <c r="FQA156" s="461"/>
      <c r="FQB156" s="461"/>
      <c r="FQC156" s="461"/>
      <c r="FQD156" s="461"/>
      <c r="FQE156" s="461"/>
      <c r="FQF156" s="461"/>
      <c r="FQG156" s="461"/>
      <c r="FQH156" s="461"/>
      <c r="FQI156" s="461"/>
      <c r="FQJ156" s="461"/>
      <c r="FQK156" s="461"/>
      <c r="FQL156" s="461"/>
      <c r="FQM156" s="461"/>
      <c r="FQN156" s="461"/>
      <c r="FQO156" s="461"/>
      <c r="FQP156" s="461"/>
      <c r="FQQ156" s="461"/>
      <c r="FQR156" s="461"/>
      <c r="FQS156" s="461"/>
      <c r="FQT156" s="461"/>
      <c r="FQU156" s="461"/>
      <c r="FQV156" s="461"/>
      <c r="FQW156" s="461"/>
      <c r="FQX156" s="461"/>
      <c r="FQY156" s="461"/>
      <c r="FQZ156" s="461"/>
      <c r="FRA156" s="461"/>
      <c r="FRB156" s="461"/>
      <c r="FRC156" s="461"/>
      <c r="FRD156" s="461"/>
      <c r="FRE156" s="461"/>
      <c r="FRF156" s="461"/>
      <c r="FRG156" s="461"/>
      <c r="FRH156" s="461"/>
      <c r="FRI156" s="461"/>
      <c r="FRJ156" s="461"/>
      <c r="FRK156" s="461"/>
      <c r="FRL156" s="461"/>
      <c r="FRM156" s="461"/>
      <c r="FRN156" s="461"/>
      <c r="FRO156" s="461"/>
      <c r="FRP156" s="461"/>
      <c r="FRQ156" s="461"/>
      <c r="FRR156" s="461"/>
      <c r="FRS156" s="461"/>
      <c r="FRT156" s="461"/>
      <c r="FRU156" s="461"/>
      <c r="FRV156" s="461"/>
      <c r="FRW156" s="461"/>
      <c r="FRX156" s="461"/>
      <c r="FRY156" s="461"/>
      <c r="FRZ156" s="461"/>
      <c r="FSA156" s="461"/>
      <c r="FSB156" s="461"/>
      <c r="FSC156" s="461"/>
      <c r="FSD156" s="461"/>
      <c r="FSE156" s="461"/>
      <c r="FSF156" s="461"/>
      <c r="FSG156" s="461"/>
      <c r="FSH156" s="461"/>
      <c r="FSI156" s="461"/>
      <c r="FSJ156" s="461"/>
      <c r="FSK156" s="461"/>
      <c r="FSL156" s="461"/>
      <c r="FSM156" s="461"/>
      <c r="FSN156" s="461"/>
      <c r="FSO156" s="461"/>
      <c r="FSP156" s="461"/>
      <c r="FSQ156" s="461"/>
      <c r="FSR156" s="461"/>
      <c r="FSS156" s="461"/>
      <c r="FST156" s="461"/>
      <c r="FSU156" s="461"/>
      <c r="FSV156" s="461"/>
      <c r="FSW156" s="461"/>
      <c r="FSX156" s="461"/>
      <c r="FSY156" s="461"/>
      <c r="FSZ156" s="461"/>
      <c r="FTA156" s="461"/>
      <c r="FTB156" s="461"/>
      <c r="FTC156" s="461"/>
      <c r="FTD156" s="461"/>
      <c r="FTE156" s="461"/>
      <c r="FTF156" s="461"/>
      <c r="FTG156" s="461"/>
      <c r="FTH156" s="461"/>
      <c r="FTI156" s="461"/>
      <c r="FTJ156" s="461"/>
      <c r="FTK156" s="461"/>
      <c r="FTL156" s="461"/>
      <c r="FTM156" s="461"/>
      <c r="FTN156" s="461"/>
      <c r="FTO156" s="461"/>
      <c r="FTP156" s="461"/>
      <c r="FTQ156" s="461"/>
      <c r="FTR156" s="461"/>
      <c r="FTS156" s="461"/>
      <c r="FTT156" s="461"/>
      <c r="FTU156" s="461"/>
      <c r="FTV156" s="461"/>
      <c r="FTW156" s="461"/>
      <c r="FTX156" s="461"/>
      <c r="FTY156" s="461"/>
      <c r="FTZ156" s="461"/>
      <c r="FUA156" s="461"/>
      <c r="FUB156" s="461"/>
      <c r="FUC156" s="461"/>
      <c r="FUD156" s="461"/>
      <c r="FUE156" s="461"/>
      <c r="FUF156" s="461"/>
      <c r="FUG156" s="461"/>
      <c r="FUH156" s="461"/>
      <c r="FUI156" s="461"/>
      <c r="FUJ156" s="461"/>
      <c r="FUK156" s="461"/>
      <c r="FUL156" s="461"/>
      <c r="FUM156" s="461"/>
      <c r="FUN156" s="461"/>
      <c r="FUO156" s="461"/>
      <c r="FUP156" s="461"/>
      <c r="FUQ156" s="461"/>
      <c r="FUR156" s="461"/>
      <c r="FUS156" s="461"/>
      <c r="FUT156" s="461"/>
      <c r="FUU156" s="461"/>
      <c r="FUV156" s="461"/>
      <c r="FUW156" s="461"/>
      <c r="FUX156" s="461"/>
      <c r="FUY156" s="461"/>
      <c r="FUZ156" s="461"/>
      <c r="FVA156" s="461"/>
      <c r="FVB156" s="461"/>
      <c r="FVC156" s="461"/>
      <c r="FVD156" s="461"/>
      <c r="FVE156" s="461"/>
      <c r="FVF156" s="461"/>
      <c r="FVG156" s="461"/>
      <c r="FVH156" s="461"/>
      <c r="FVI156" s="461"/>
      <c r="FVJ156" s="461"/>
      <c r="FVK156" s="461"/>
      <c r="FVL156" s="461"/>
      <c r="FVM156" s="461"/>
      <c r="FVN156" s="461"/>
      <c r="FVO156" s="461"/>
      <c r="FVP156" s="461"/>
      <c r="FVQ156" s="461"/>
      <c r="FVR156" s="461"/>
      <c r="FVS156" s="461"/>
      <c r="FVT156" s="461"/>
      <c r="FVU156" s="461"/>
      <c r="FVV156" s="461"/>
      <c r="FVW156" s="461"/>
      <c r="FVX156" s="461"/>
      <c r="FVY156" s="461"/>
      <c r="FVZ156" s="461"/>
      <c r="FWA156" s="461"/>
      <c r="FWB156" s="461"/>
      <c r="FWC156" s="461"/>
      <c r="FWD156" s="461"/>
      <c r="FWE156" s="461"/>
      <c r="FWF156" s="461"/>
      <c r="FWG156" s="461"/>
      <c r="FWH156" s="461"/>
      <c r="FWI156" s="461"/>
      <c r="FWJ156" s="461"/>
      <c r="FWK156" s="461"/>
      <c r="FWL156" s="461"/>
      <c r="FWM156" s="461"/>
      <c r="FWN156" s="461"/>
      <c r="FWO156" s="461"/>
      <c r="FWP156" s="461"/>
      <c r="FWQ156" s="461"/>
      <c r="FWR156" s="461"/>
      <c r="FWS156" s="461"/>
      <c r="FWT156" s="461"/>
      <c r="FWU156" s="461"/>
      <c r="FWV156" s="461"/>
      <c r="FWW156" s="461"/>
      <c r="FWX156" s="461"/>
      <c r="FWY156" s="461"/>
      <c r="FWZ156" s="461"/>
      <c r="FXA156" s="461"/>
      <c r="FXB156" s="461"/>
      <c r="FXC156" s="461"/>
      <c r="FXD156" s="461"/>
      <c r="FXE156" s="461"/>
      <c r="FXF156" s="461"/>
      <c r="FXG156" s="461"/>
      <c r="FXH156" s="461"/>
      <c r="FXI156" s="461"/>
      <c r="FXJ156" s="461"/>
      <c r="FXK156" s="461"/>
      <c r="FXL156" s="461"/>
      <c r="FXM156" s="461"/>
      <c r="FXN156" s="461"/>
      <c r="FXO156" s="461"/>
      <c r="FXP156" s="461"/>
      <c r="FXQ156" s="461"/>
      <c r="FXR156" s="461"/>
      <c r="FXS156" s="461"/>
      <c r="FXT156" s="461"/>
      <c r="FXU156" s="461"/>
      <c r="FXV156" s="461"/>
      <c r="FXW156" s="461"/>
      <c r="FXX156" s="461"/>
      <c r="FXY156" s="461"/>
      <c r="FXZ156" s="461"/>
      <c r="FYA156" s="461"/>
      <c r="FYB156" s="461"/>
      <c r="FYC156" s="461"/>
      <c r="FYD156" s="461"/>
      <c r="FYE156" s="461"/>
      <c r="FYF156" s="461"/>
      <c r="FYG156" s="461"/>
      <c r="FYH156" s="461"/>
      <c r="FYI156" s="461"/>
      <c r="FYJ156" s="461"/>
      <c r="FYK156" s="461"/>
      <c r="FYL156" s="461"/>
      <c r="FYM156" s="461"/>
      <c r="FYN156" s="461"/>
      <c r="FYO156" s="461"/>
      <c r="FYP156" s="461"/>
      <c r="FYQ156" s="461"/>
      <c r="FYR156" s="461"/>
      <c r="FYS156" s="461"/>
      <c r="FYT156" s="461"/>
      <c r="FYU156" s="461"/>
      <c r="FYV156" s="461"/>
      <c r="FYW156" s="461"/>
      <c r="FYX156" s="461"/>
      <c r="FYY156" s="461"/>
      <c r="FYZ156" s="461"/>
      <c r="FZA156" s="461"/>
      <c r="FZB156" s="461"/>
      <c r="FZC156" s="461"/>
      <c r="FZD156" s="461"/>
      <c r="FZE156" s="461"/>
      <c r="FZF156" s="461"/>
      <c r="FZG156" s="461"/>
      <c r="FZH156" s="461"/>
      <c r="FZI156" s="461"/>
      <c r="FZJ156" s="461"/>
      <c r="FZK156" s="461"/>
      <c r="FZL156" s="461"/>
      <c r="FZM156" s="461"/>
      <c r="FZN156" s="461"/>
      <c r="FZO156" s="461"/>
      <c r="FZP156" s="461"/>
      <c r="FZQ156" s="461"/>
      <c r="FZR156" s="461"/>
      <c r="FZS156" s="461"/>
      <c r="FZT156" s="461"/>
      <c r="FZU156" s="461"/>
      <c r="FZV156" s="461"/>
      <c r="FZW156" s="461"/>
      <c r="FZX156" s="461"/>
      <c r="FZY156" s="461"/>
      <c r="FZZ156" s="461"/>
      <c r="GAA156" s="461"/>
      <c r="GAB156" s="461"/>
      <c r="GAC156" s="461"/>
      <c r="GAD156" s="461"/>
      <c r="GAE156" s="461"/>
      <c r="GAF156" s="461"/>
      <c r="GAG156" s="461"/>
      <c r="GAH156" s="461"/>
      <c r="GAI156" s="461"/>
      <c r="GAJ156" s="461"/>
      <c r="GAK156" s="461"/>
      <c r="GAL156" s="461"/>
      <c r="GAM156" s="461"/>
      <c r="GAN156" s="461"/>
      <c r="GAO156" s="461"/>
      <c r="GAP156" s="461"/>
      <c r="GAQ156" s="461"/>
      <c r="GAR156" s="461"/>
      <c r="GAS156" s="461"/>
      <c r="GAT156" s="461"/>
      <c r="GAU156" s="461"/>
      <c r="GAV156" s="461"/>
      <c r="GAW156" s="461"/>
      <c r="GAX156" s="461"/>
      <c r="GAY156" s="461"/>
      <c r="GAZ156" s="461"/>
      <c r="GBA156" s="461"/>
      <c r="GBB156" s="461"/>
      <c r="GBC156" s="461"/>
      <c r="GBD156" s="461"/>
      <c r="GBE156" s="461"/>
      <c r="GBF156" s="461"/>
      <c r="GBG156" s="461"/>
      <c r="GBH156" s="461"/>
      <c r="GBI156" s="461"/>
      <c r="GBJ156" s="461"/>
      <c r="GBK156" s="461"/>
      <c r="GBL156" s="461"/>
      <c r="GBM156" s="461"/>
      <c r="GBN156" s="461"/>
      <c r="GBO156" s="461"/>
      <c r="GBP156" s="461"/>
      <c r="GBQ156" s="461"/>
      <c r="GBR156" s="461"/>
      <c r="GBS156" s="461"/>
      <c r="GBT156" s="461"/>
      <c r="GBU156" s="461"/>
      <c r="GBV156" s="461"/>
      <c r="GBW156" s="461"/>
      <c r="GBX156" s="461"/>
      <c r="GBY156" s="461"/>
      <c r="GBZ156" s="461"/>
      <c r="GCA156" s="461"/>
      <c r="GCB156" s="461"/>
      <c r="GCC156" s="461"/>
      <c r="GCD156" s="461"/>
      <c r="GCE156" s="461"/>
      <c r="GCF156" s="461"/>
      <c r="GCG156" s="461"/>
      <c r="GCH156" s="461"/>
      <c r="GCI156" s="461"/>
      <c r="GCJ156" s="461"/>
      <c r="GCK156" s="461"/>
      <c r="GCL156" s="461"/>
      <c r="GCM156" s="461"/>
      <c r="GCN156" s="461"/>
      <c r="GCO156" s="461"/>
      <c r="GCP156" s="461"/>
      <c r="GCQ156" s="461"/>
      <c r="GCR156" s="461"/>
      <c r="GCS156" s="461"/>
      <c r="GCT156" s="461"/>
      <c r="GCU156" s="461"/>
      <c r="GCV156" s="461"/>
      <c r="GCW156" s="461"/>
      <c r="GCX156" s="461"/>
      <c r="GCY156" s="461"/>
      <c r="GCZ156" s="461"/>
      <c r="GDA156" s="461"/>
      <c r="GDB156" s="461"/>
      <c r="GDC156" s="461"/>
      <c r="GDD156" s="461"/>
      <c r="GDE156" s="461"/>
      <c r="GDF156" s="461"/>
      <c r="GDG156" s="461"/>
      <c r="GDH156" s="461"/>
      <c r="GDI156" s="461"/>
      <c r="GDJ156" s="461"/>
      <c r="GDK156" s="461"/>
      <c r="GDL156" s="461"/>
      <c r="GDM156" s="461"/>
      <c r="GDN156" s="461"/>
      <c r="GDO156" s="461"/>
      <c r="GDP156" s="461"/>
      <c r="GDQ156" s="461"/>
      <c r="GDR156" s="461"/>
      <c r="GDS156" s="461"/>
      <c r="GDT156" s="461"/>
      <c r="GDU156" s="461"/>
      <c r="GDV156" s="461"/>
      <c r="GDW156" s="461"/>
      <c r="GDX156" s="461"/>
      <c r="GDY156" s="461"/>
      <c r="GDZ156" s="461"/>
      <c r="GEA156" s="461"/>
      <c r="GEB156" s="461"/>
      <c r="GEC156" s="461"/>
      <c r="GED156" s="461"/>
      <c r="GEE156" s="461"/>
      <c r="GEF156" s="461"/>
      <c r="GEG156" s="461"/>
      <c r="GEH156" s="461"/>
      <c r="GEI156" s="461"/>
      <c r="GEJ156" s="461"/>
      <c r="GEK156" s="461"/>
      <c r="GEL156" s="461"/>
      <c r="GEM156" s="461"/>
      <c r="GEN156" s="461"/>
      <c r="GEO156" s="461"/>
      <c r="GEP156" s="461"/>
      <c r="GEQ156" s="461"/>
      <c r="GER156" s="461"/>
      <c r="GES156" s="461"/>
      <c r="GET156" s="461"/>
      <c r="GEU156" s="461"/>
      <c r="GEV156" s="461"/>
      <c r="GEW156" s="461"/>
      <c r="GEX156" s="461"/>
      <c r="GEY156" s="461"/>
      <c r="GEZ156" s="461"/>
      <c r="GFA156" s="461"/>
      <c r="GFB156" s="461"/>
      <c r="GFC156" s="461"/>
      <c r="GFD156" s="461"/>
      <c r="GFE156" s="461"/>
      <c r="GFF156" s="461"/>
      <c r="GFG156" s="461"/>
      <c r="GFH156" s="461"/>
      <c r="GFI156" s="461"/>
      <c r="GFJ156" s="461"/>
      <c r="GFK156" s="461"/>
      <c r="GFL156" s="461"/>
      <c r="GFM156" s="461"/>
      <c r="GFN156" s="461"/>
      <c r="GFO156" s="461"/>
      <c r="GFP156" s="461"/>
      <c r="GFQ156" s="461"/>
      <c r="GFR156" s="461"/>
      <c r="GFS156" s="461"/>
      <c r="GFT156" s="461"/>
      <c r="GFU156" s="461"/>
      <c r="GFV156" s="461"/>
      <c r="GFW156" s="461"/>
      <c r="GFX156" s="461"/>
      <c r="GFY156" s="461"/>
      <c r="GFZ156" s="461"/>
      <c r="GGA156" s="461"/>
      <c r="GGB156" s="461"/>
      <c r="GGC156" s="461"/>
      <c r="GGD156" s="461"/>
      <c r="GGE156" s="461"/>
      <c r="GGF156" s="461"/>
      <c r="GGG156" s="461"/>
      <c r="GGH156" s="461"/>
      <c r="GGI156" s="461"/>
      <c r="GGJ156" s="461"/>
      <c r="GGK156" s="461"/>
      <c r="GGL156" s="461"/>
      <c r="GGM156" s="461"/>
      <c r="GGN156" s="461"/>
      <c r="GGO156" s="461"/>
      <c r="GGP156" s="461"/>
      <c r="GGQ156" s="461"/>
      <c r="GGR156" s="461"/>
      <c r="GGS156" s="461"/>
      <c r="GGT156" s="461"/>
      <c r="GGU156" s="461"/>
      <c r="GGV156" s="461"/>
      <c r="GGW156" s="461"/>
      <c r="GGX156" s="461"/>
      <c r="GGY156" s="461"/>
      <c r="GGZ156" s="461"/>
      <c r="GHA156" s="461"/>
      <c r="GHB156" s="461"/>
      <c r="GHC156" s="461"/>
      <c r="GHD156" s="461"/>
      <c r="GHE156" s="461"/>
      <c r="GHF156" s="461"/>
      <c r="GHG156" s="461"/>
      <c r="GHH156" s="461"/>
      <c r="GHI156" s="461"/>
      <c r="GHJ156" s="461"/>
      <c r="GHK156" s="461"/>
      <c r="GHL156" s="461"/>
      <c r="GHM156" s="461"/>
      <c r="GHN156" s="461"/>
      <c r="GHO156" s="461"/>
      <c r="GHP156" s="461"/>
      <c r="GHQ156" s="461"/>
      <c r="GHR156" s="461"/>
      <c r="GHS156" s="461"/>
      <c r="GHT156" s="461"/>
      <c r="GHU156" s="461"/>
      <c r="GHV156" s="461"/>
      <c r="GHW156" s="461"/>
      <c r="GHX156" s="461"/>
      <c r="GHY156" s="461"/>
      <c r="GHZ156" s="461"/>
      <c r="GIA156" s="461"/>
      <c r="GIB156" s="461"/>
      <c r="GIC156" s="461"/>
      <c r="GID156" s="461"/>
      <c r="GIE156" s="461"/>
      <c r="GIF156" s="461"/>
      <c r="GIG156" s="461"/>
      <c r="GIH156" s="461"/>
      <c r="GII156" s="461"/>
      <c r="GIJ156" s="461"/>
      <c r="GIK156" s="461"/>
      <c r="GIL156" s="461"/>
      <c r="GIM156" s="461"/>
      <c r="GIN156" s="461"/>
      <c r="GIO156" s="461"/>
      <c r="GIP156" s="461"/>
      <c r="GIQ156" s="461"/>
      <c r="GIR156" s="461"/>
      <c r="GIS156" s="461"/>
      <c r="GIT156" s="461"/>
      <c r="GIU156" s="461"/>
      <c r="GIV156" s="461"/>
      <c r="GIW156" s="461"/>
      <c r="GIX156" s="461"/>
      <c r="GIY156" s="461"/>
      <c r="GIZ156" s="461"/>
      <c r="GJA156" s="461"/>
      <c r="GJB156" s="461"/>
      <c r="GJC156" s="461"/>
      <c r="GJD156" s="461"/>
      <c r="GJE156" s="461"/>
      <c r="GJF156" s="461"/>
      <c r="GJG156" s="461"/>
      <c r="GJH156" s="461"/>
      <c r="GJI156" s="461"/>
      <c r="GJJ156" s="461"/>
      <c r="GJK156" s="461"/>
      <c r="GJL156" s="461"/>
      <c r="GJM156" s="461"/>
      <c r="GJN156" s="461"/>
      <c r="GJO156" s="461"/>
      <c r="GJP156" s="461"/>
      <c r="GJQ156" s="461"/>
      <c r="GJR156" s="461"/>
      <c r="GJS156" s="461"/>
      <c r="GJT156" s="461"/>
      <c r="GJU156" s="461"/>
      <c r="GJV156" s="461"/>
      <c r="GJW156" s="461"/>
      <c r="GJX156" s="461"/>
      <c r="GJY156" s="461"/>
      <c r="GJZ156" s="461"/>
      <c r="GKA156" s="461"/>
      <c r="GKB156" s="461"/>
      <c r="GKC156" s="461"/>
      <c r="GKD156" s="461"/>
      <c r="GKE156" s="461"/>
      <c r="GKF156" s="461"/>
      <c r="GKG156" s="461"/>
      <c r="GKH156" s="461"/>
      <c r="GKI156" s="461"/>
      <c r="GKJ156" s="461"/>
      <c r="GKK156" s="461"/>
      <c r="GKL156" s="461"/>
      <c r="GKM156" s="461"/>
      <c r="GKN156" s="461"/>
      <c r="GKO156" s="461"/>
      <c r="GKP156" s="461"/>
      <c r="GKQ156" s="461"/>
      <c r="GKR156" s="461"/>
      <c r="GKS156" s="461"/>
      <c r="GKT156" s="461"/>
      <c r="GKU156" s="461"/>
      <c r="GKV156" s="461"/>
      <c r="GKW156" s="461"/>
      <c r="GKX156" s="461"/>
      <c r="GKY156" s="461"/>
      <c r="GKZ156" s="461"/>
      <c r="GLA156" s="461"/>
      <c r="GLB156" s="461"/>
      <c r="GLC156" s="461"/>
      <c r="GLD156" s="461"/>
      <c r="GLE156" s="461"/>
      <c r="GLF156" s="461"/>
      <c r="GLG156" s="461"/>
      <c r="GLH156" s="461"/>
      <c r="GLI156" s="461"/>
      <c r="GLJ156" s="461"/>
      <c r="GLK156" s="461"/>
      <c r="GLL156" s="461"/>
      <c r="GLM156" s="461"/>
      <c r="GLN156" s="461"/>
      <c r="GLO156" s="461"/>
      <c r="GLP156" s="461"/>
      <c r="GLQ156" s="461"/>
      <c r="GLR156" s="461"/>
      <c r="GLS156" s="461"/>
      <c r="GLT156" s="461"/>
      <c r="GLU156" s="461"/>
      <c r="GLV156" s="461"/>
      <c r="GLW156" s="461"/>
      <c r="GLX156" s="461"/>
      <c r="GLY156" s="461"/>
      <c r="GLZ156" s="461"/>
      <c r="GMA156" s="461"/>
      <c r="GMB156" s="461"/>
      <c r="GMC156" s="461"/>
      <c r="GMD156" s="461"/>
      <c r="GME156" s="461"/>
      <c r="GMF156" s="461"/>
      <c r="GMG156" s="461"/>
      <c r="GMH156" s="461"/>
      <c r="GMI156" s="461"/>
      <c r="GMJ156" s="461"/>
      <c r="GMK156" s="461"/>
      <c r="GML156" s="461"/>
      <c r="GMM156" s="461"/>
      <c r="GMN156" s="461"/>
      <c r="GMO156" s="461"/>
      <c r="GMP156" s="461"/>
      <c r="GMQ156" s="461"/>
      <c r="GMR156" s="461"/>
      <c r="GMS156" s="461"/>
      <c r="GMT156" s="461"/>
      <c r="GMU156" s="461"/>
      <c r="GMV156" s="461"/>
      <c r="GMW156" s="461"/>
      <c r="GMX156" s="461"/>
      <c r="GMY156" s="461"/>
      <c r="GMZ156" s="461"/>
      <c r="GNA156" s="461"/>
      <c r="GNB156" s="461"/>
      <c r="GNC156" s="461"/>
      <c r="GND156" s="461"/>
      <c r="GNE156" s="461"/>
      <c r="GNF156" s="461"/>
      <c r="GNG156" s="461"/>
      <c r="GNH156" s="461"/>
      <c r="GNI156" s="461"/>
      <c r="GNJ156" s="461"/>
      <c r="GNK156" s="461"/>
      <c r="GNL156" s="461"/>
      <c r="GNM156" s="461"/>
      <c r="GNN156" s="461"/>
      <c r="GNO156" s="461"/>
      <c r="GNP156" s="461"/>
      <c r="GNQ156" s="461"/>
      <c r="GNR156" s="461"/>
      <c r="GNS156" s="461"/>
      <c r="GNT156" s="461"/>
      <c r="GNU156" s="461"/>
      <c r="GNV156" s="461"/>
      <c r="GNW156" s="461"/>
      <c r="GNX156" s="461"/>
      <c r="GNY156" s="461"/>
      <c r="GNZ156" s="461"/>
      <c r="GOA156" s="461"/>
      <c r="GOB156" s="461"/>
      <c r="GOC156" s="461"/>
      <c r="GOD156" s="461"/>
      <c r="GOE156" s="461"/>
      <c r="GOF156" s="461"/>
      <c r="GOG156" s="461"/>
      <c r="GOH156" s="461"/>
      <c r="GOI156" s="461"/>
      <c r="GOJ156" s="461"/>
      <c r="GOK156" s="461"/>
      <c r="GOL156" s="461"/>
      <c r="GOM156" s="461"/>
      <c r="GON156" s="461"/>
      <c r="GOO156" s="461"/>
      <c r="GOP156" s="461"/>
      <c r="GOQ156" s="461"/>
      <c r="GOR156" s="461"/>
      <c r="GOS156" s="461"/>
      <c r="GOT156" s="461"/>
      <c r="GOU156" s="461"/>
      <c r="GOV156" s="461"/>
      <c r="GOW156" s="461"/>
      <c r="GOX156" s="461"/>
      <c r="GOY156" s="461"/>
      <c r="GOZ156" s="461"/>
      <c r="GPA156" s="461"/>
      <c r="GPB156" s="461"/>
      <c r="GPC156" s="461"/>
      <c r="GPD156" s="461"/>
      <c r="GPE156" s="461"/>
      <c r="GPF156" s="461"/>
      <c r="GPG156" s="461"/>
      <c r="GPH156" s="461"/>
      <c r="GPI156" s="461"/>
      <c r="GPJ156" s="461"/>
      <c r="GPK156" s="461"/>
      <c r="GPL156" s="461"/>
      <c r="GPM156" s="461"/>
      <c r="GPN156" s="461"/>
      <c r="GPO156" s="461"/>
      <c r="GPP156" s="461"/>
      <c r="GPQ156" s="461"/>
      <c r="GPR156" s="461"/>
      <c r="GPS156" s="461"/>
      <c r="GPT156" s="461"/>
      <c r="GPU156" s="461"/>
      <c r="GPV156" s="461"/>
      <c r="GPW156" s="461"/>
      <c r="GPX156" s="461"/>
      <c r="GPY156" s="461"/>
      <c r="GPZ156" s="461"/>
      <c r="GQA156" s="461"/>
      <c r="GQB156" s="461"/>
      <c r="GQC156" s="461"/>
      <c r="GQD156" s="461"/>
      <c r="GQE156" s="461"/>
      <c r="GQF156" s="461"/>
      <c r="GQG156" s="461"/>
      <c r="GQH156" s="461"/>
      <c r="GQI156" s="461"/>
      <c r="GQJ156" s="461"/>
      <c r="GQK156" s="461"/>
      <c r="GQL156" s="461"/>
      <c r="GQM156" s="461"/>
      <c r="GQN156" s="461"/>
      <c r="GQO156" s="461"/>
      <c r="GQP156" s="461"/>
      <c r="GQQ156" s="461"/>
      <c r="GQR156" s="461"/>
      <c r="GQS156" s="461"/>
      <c r="GQT156" s="461"/>
      <c r="GQU156" s="461"/>
      <c r="GQV156" s="461"/>
      <c r="GQW156" s="461"/>
      <c r="GQX156" s="461"/>
      <c r="GQY156" s="461"/>
      <c r="GQZ156" s="461"/>
      <c r="GRA156" s="461"/>
      <c r="GRB156" s="461"/>
      <c r="GRC156" s="461"/>
      <c r="GRD156" s="461"/>
      <c r="GRE156" s="461"/>
      <c r="GRF156" s="461"/>
      <c r="GRG156" s="461"/>
      <c r="GRH156" s="461"/>
      <c r="GRI156" s="461"/>
      <c r="GRJ156" s="461"/>
      <c r="GRK156" s="461"/>
      <c r="GRL156" s="461"/>
      <c r="GRM156" s="461"/>
      <c r="GRN156" s="461"/>
      <c r="GRO156" s="461"/>
      <c r="GRP156" s="461"/>
      <c r="GRQ156" s="461"/>
      <c r="GRR156" s="461"/>
      <c r="GRS156" s="461"/>
      <c r="GRT156" s="461"/>
      <c r="GRU156" s="461"/>
      <c r="GRV156" s="461"/>
      <c r="GRW156" s="461"/>
      <c r="GRX156" s="461"/>
      <c r="GRY156" s="461"/>
      <c r="GRZ156" s="461"/>
      <c r="GSA156" s="461"/>
      <c r="GSB156" s="461"/>
      <c r="GSC156" s="461"/>
      <c r="GSD156" s="461"/>
      <c r="GSE156" s="461"/>
      <c r="GSF156" s="461"/>
      <c r="GSG156" s="461"/>
      <c r="GSH156" s="461"/>
      <c r="GSI156" s="461"/>
      <c r="GSJ156" s="461"/>
      <c r="GSK156" s="461"/>
      <c r="GSL156" s="461"/>
      <c r="GSM156" s="461"/>
      <c r="GSN156" s="461"/>
      <c r="GSO156" s="461"/>
      <c r="GSP156" s="461"/>
      <c r="GSQ156" s="461"/>
      <c r="GSR156" s="461"/>
      <c r="GSS156" s="461"/>
      <c r="GST156" s="461"/>
      <c r="GSU156" s="461"/>
      <c r="GSV156" s="461"/>
      <c r="GSW156" s="461"/>
      <c r="GSX156" s="461"/>
      <c r="GSY156" s="461"/>
      <c r="GSZ156" s="461"/>
      <c r="GTA156" s="461"/>
      <c r="GTB156" s="461"/>
      <c r="GTC156" s="461"/>
      <c r="GTD156" s="461"/>
      <c r="GTE156" s="461"/>
      <c r="GTF156" s="461"/>
      <c r="GTG156" s="461"/>
      <c r="GTH156" s="461"/>
      <c r="GTI156" s="461"/>
      <c r="GTJ156" s="461"/>
      <c r="GTK156" s="461"/>
      <c r="GTL156" s="461"/>
      <c r="GTM156" s="461"/>
      <c r="GTN156" s="461"/>
      <c r="GTO156" s="461"/>
      <c r="GTP156" s="461"/>
      <c r="GTQ156" s="461"/>
      <c r="GTR156" s="461"/>
      <c r="GTS156" s="461"/>
      <c r="GTT156" s="461"/>
      <c r="GTU156" s="461"/>
      <c r="GTV156" s="461"/>
      <c r="GTW156" s="461"/>
      <c r="GTX156" s="461"/>
      <c r="GTY156" s="461"/>
      <c r="GTZ156" s="461"/>
      <c r="GUA156" s="461"/>
      <c r="GUB156" s="461"/>
      <c r="GUC156" s="461"/>
      <c r="GUD156" s="461"/>
      <c r="GUE156" s="461"/>
      <c r="GUF156" s="461"/>
      <c r="GUG156" s="461"/>
      <c r="GUH156" s="461"/>
      <c r="GUI156" s="461"/>
      <c r="GUJ156" s="461"/>
      <c r="GUK156" s="461"/>
      <c r="GUL156" s="461"/>
      <c r="GUM156" s="461"/>
      <c r="GUN156" s="461"/>
      <c r="GUO156" s="461"/>
      <c r="GUP156" s="461"/>
      <c r="GUQ156" s="461"/>
      <c r="GUR156" s="461"/>
      <c r="GUS156" s="461"/>
      <c r="GUT156" s="461"/>
      <c r="GUU156" s="461"/>
      <c r="GUV156" s="461"/>
      <c r="GUW156" s="461"/>
      <c r="GUX156" s="461"/>
      <c r="GUY156" s="461"/>
      <c r="GUZ156" s="461"/>
      <c r="GVA156" s="461"/>
      <c r="GVB156" s="461"/>
      <c r="GVC156" s="461"/>
      <c r="GVD156" s="461"/>
      <c r="GVE156" s="461"/>
      <c r="GVF156" s="461"/>
      <c r="GVG156" s="461"/>
      <c r="GVH156" s="461"/>
      <c r="GVI156" s="461"/>
      <c r="GVJ156" s="461"/>
      <c r="GVK156" s="461"/>
      <c r="GVL156" s="461"/>
      <c r="GVM156" s="461"/>
      <c r="GVN156" s="461"/>
      <c r="GVO156" s="461"/>
      <c r="GVP156" s="461"/>
      <c r="GVQ156" s="461"/>
      <c r="GVR156" s="461"/>
      <c r="GVS156" s="461"/>
      <c r="GVT156" s="461"/>
      <c r="GVU156" s="461"/>
      <c r="GVV156" s="461"/>
      <c r="GVW156" s="461"/>
      <c r="GVX156" s="461"/>
      <c r="GVY156" s="461"/>
      <c r="GVZ156" s="461"/>
      <c r="GWA156" s="461"/>
      <c r="GWB156" s="461"/>
      <c r="GWC156" s="461"/>
      <c r="GWD156" s="461"/>
      <c r="GWE156" s="461"/>
      <c r="GWF156" s="461"/>
      <c r="GWG156" s="461"/>
      <c r="GWH156" s="461"/>
      <c r="GWI156" s="461"/>
      <c r="GWJ156" s="461"/>
      <c r="GWK156" s="461"/>
      <c r="GWL156" s="461"/>
      <c r="GWM156" s="461"/>
      <c r="GWN156" s="461"/>
      <c r="GWO156" s="461"/>
      <c r="GWP156" s="461"/>
      <c r="GWQ156" s="461"/>
      <c r="GWR156" s="461"/>
      <c r="GWS156" s="461"/>
      <c r="GWT156" s="461"/>
      <c r="GWU156" s="461"/>
      <c r="GWV156" s="461"/>
      <c r="GWW156" s="461"/>
      <c r="GWX156" s="461"/>
      <c r="GWY156" s="461"/>
      <c r="GWZ156" s="461"/>
      <c r="GXA156" s="461"/>
      <c r="GXB156" s="461"/>
      <c r="GXC156" s="461"/>
      <c r="GXD156" s="461"/>
      <c r="GXE156" s="461"/>
      <c r="GXF156" s="461"/>
      <c r="GXG156" s="461"/>
      <c r="GXH156" s="461"/>
      <c r="GXI156" s="461"/>
      <c r="GXJ156" s="461"/>
      <c r="GXK156" s="461"/>
      <c r="GXL156" s="461"/>
      <c r="GXM156" s="461"/>
      <c r="GXN156" s="461"/>
      <c r="GXO156" s="461"/>
      <c r="GXP156" s="461"/>
      <c r="GXQ156" s="461"/>
      <c r="GXR156" s="461"/>
      <c r="GXS156" s="461"/>
      <c r="GXT156" s="461"/>
      <c r="GXU156" s="461"/>
      <c r="GXV156" s="461"/>
      <c r="GXW156" s="461"/>
      <c r="GXX156" s="461"/>
      <c r="GXY156" s="461"/>
      <c r="GXZ156" s="461"/>
      <c r="GYA156" s="461"/>
      <c r="GYB156" s="461"/>
      <c r="GYC156" s="461"/>
      <c r="GYD156" s="461"/>
      <c r="GYE156" s="461"/>
      <c r="GYF156" s="461"/>
      <c r="GYG156" s="461"/>
      <c r="GYH156" s="461"/>
      <c r="GYI156" s="461"/>
      <c r="GYJ156" s="461"/>
      <c r="GYK156" s="461"/>
      <c r="GYL156" s="461"/>
      <c r="GYM156" s="461"/>
      <c r="GYN156" s="461"/>
      <c r="GYO156" s="461"/>
      <c r="GYP156" s="461"/>
      <c r="GYQ156" s="461"/>
      <c r="GYR156" s="461"/>
      <c r="GYS156" s="461"/>
      <c r="GYT156" s="461"/>
      <c r="GYU156" s="461"/>
      <c r="GYV156" s="461"/>
      <c r="GYW156" s="461"/>
      <c r="GYX156" s="461"/>
      <c r="GYY156" s="461"/>
      <c r="GYZ156" s="461"/>
      <c r="GZA156" s="461"/>
      <c r="GZB156" s="461"/>
      <c r="GZC156" s="461"/>
      <c r="GZD156" s="461"/>
      <c r="GZE156" s="461"/>
      <c r="GZF156" s="461"/>
      <c r="GZG156" s="461"/>
      <c r="GZH156" s="461"/>
      <c r="GZI156" s="461"/>
      <c r="GZJ156" s="461"/>
      <c r="GZK156" s="461"/>
      <c r="GZL156" s="461"/>
      <c r="GZM156" s="461"/>
      <c r="GZN156" s="461"/>
      <c r="GZO156" s="461"/>
      <c r="GZP156" s="461"/>
      <c r="GZQ156" s="461"/>
      <c r="GZR156" s="461"/>
      <c r="GZS156" s="461"/>
      <c r="GZT156" s="461"/>
      <c r="GZU156" s="461"/>
      <c r="GZV156" s="461"/>
      <c r="GZW156" s="461"/>
      <c r="GZX156" s="461"/>
      <c r="GZY156" s="461"/>
      <c r="GZZ156" s="461"/>
      <c r="HAA156" s="461"/>
      <c r="HAB156" s="461"/>
      <c r="HAC156" s="461"/>
      <c r="HAD156" s="461"/>
      <c r="HAE156" s="461"/>
      <c r="HAF156" s="461"/>
      <c r="HAG156" s="461"/>
      <c r="HAH156" s="461"/>
      <c r="HAI156" s="461"/>
      <c r="HAJ156" s="461"/>
      <c r="HAK156" s="461"/>
      <c r="HAL156" s="461"/>
      <c r="HAM156" s="461"/>
      <c r="HAN156" s="461"/>
      <c r="HAO156" s="461"/>
      <c r="HAP156" s="461"/>
      <c r="HAQ156" s="461"/>
      <c r="HAR156" s="461"/>
      <c r="HAS156" s="461"/>
      <c r="HAT156" s="461"/>
      <c r="HAU156" s="461"/>
      <c r="HAV156" s="461"/>
      <c r="HAW156" s="461"/>
      <c r="HAX156" s="461"/>
      <c r="HAY156" s="461"/>
      <c r="HAZ156" s="461"/>
      <c r="HBA156" s="461"/>
      <c r="HBB156" s="461"/>
      <c r="HBC156" s="461"/>
      <c r="HBD156" s="461"/>
      <c r="HBE156" s="461"/>
      <c r="HBF156" s="461"/>
      <c r="HBG156" s="461"/>
      <c r="HBH156" s="461"/>
      <c r="HBI156" s="461"/>
      <c r="HBJ156" s="461"/>
      <c r="HBK156" s="461"/>
      <c r="HBL156" s="461"/>
      <c r="HBM156" s="461"/>
      <c r="HBN156" s="461"/>
      <c r="HBO156" s="461"/>
      <c r="HBP156" s="461"/>
      <c r="HBQ156" s="461"/>
      <c r="HBR156" s="461"/>
      <c r="HBS156" s="461"/>
      <c r="HBT156" s="461"/>
      <c r="HBU156" s="461"/>
      <c r="HBV156" s="461"/>
      <c r="HBW156" s="461"/>
      <c r="HBX156" s="461"/>
      <c r="HBY156" s="461"/>
      <c r="HBZ156" s="461"/>
      <c r="HCA156" s="461"/>
      <c r="HCB156" s="461"/>
      <c r="HCC156" s="461"/>
      <c r="HCD156" s="461"/>
      <c r="HCE156" s="461"/>
      <c r="HCF156" s="461"/>
      <c r="HCG156" s="461"/>
      <c r="HCH156" s="461"/>
      <c r="HCI156" s="461"/>
      <c r="HCJ156" s="461"/>
      <c r="HCK156" s="461"/>
      <c r="HCL156" s="461"/>
      <c r="HCM156" s="461"/>
      <c r="HCN156" s="461"/>
      <c r="HCO156" s="461"/>
      <c r="HCP156" s="461"/>
      <c r="HCQ156" s="461"/>
      <c r="HCR156" s="461"/>
      <c r="HCS156" s="461"/>
      <c r="HCT156" s="461"/>
      <c r="HCU156" s="461"/>
      <c r="HCV156" s="461"/>
      <c r="HCW156" s="461"/>
      <c r="HCX156" s="461"/>
      <c r="HCY156" s="461"/>
      <c r="HCZ156" s="461"/>
      <c r="HDA156" s="461"/>
      <c r="HDB156" s="461"/>
      <c r="HDC156" s="461"/>
      <c r="HDD156" s="461"/>
      <c r="HDE156" s="461"/>
      <c r="HDF156" s="461"/>
      <c r="HDG156" s="461"/>
      <c r="HDH156" s="461"/>
      <c r="HDI156" s="461"/>
      <c r="HDJ156" s="461"/>
      <c r="HDK156" s="461"/>
      <c r="HDL156" s="461"/>
      <c r="HDM156" s="461"/>
      <c r="HDN156" s="461"/>
      <c r="HDO156" s="461"/>
      <c r="HDP156" s="461"/>
      <c r="HDQ156" s="461"/>
      <c r="HDR156" s="461"/>
      <c r="HDS156" s="461"/>
      <c r="HDT156" s="461"/>
      <c r="HDU156" s="461"/>
      <c r="HDV156" s="461"/>
      <c r="HDW156" s="461"/>
      <c r="HDX156" s="461"/>
      <c r="HDY156" s="461"/>
      <c r="HDZ156" s="461"/>
      <c r="HEA156" s="461"/>
      <c r="HEB156" s="461"/>
      <c r="HEC156" s="461"/>
      <c r="HED156" s="461"/>
      <c r="HEE156" s="461"/>
      <c r="HEF156" s="461"/>
      <c r="HEG156" s="461"/>
      <c r="HEH156" s="461"/>
      <c r="HEI156" s="461"/>
      <c r="HEJ156" s="461"/>
      <c r="HEK156" s="461"/>
      <c r="HEL156" s="461"/>
      <c r="HEM156" s="461"/>
      <c r="HEN156" s="461"/>
      <c r="HEO156" s="461"/>
      <c r="HEP156" s="461"/>
      <c r="HEQ156" s="461"/>
      <c r="HER156" s="461"/>
      <c r="HES156" s="461"/>
      <c r="HET156" s="461"/>
      <c r="HEU156" s="461"/>
      <c r="HEV156" s="461"/>
      <c r="HEW156" s="461"/>
      <c r="HEX156" s="461"/>
      <c r="HEY156" s="461"/>
      <c r="HEZ156" s="461"/>
      <c r="HFA156" s="461"/>
      <c r="HFB156" s="461"/>
      <c r="HFC156" s="461"/>
      <c r="HFD156" s="461"/>
      <c r="HFE156" s="461"/>
      <c r="HFF156" s="461"/>
      <c r="HFG156" s="461"/>
      <c r="HFH156" s="461"/>
      <c r="HFI156" s="461"/>
      <c r="HFJ156" s="461"/>
      <c r="HFK156" s="461"/>
      <c r="HFL156" s="461"/>
      <c r="HFM156" s="461"/>
      <c r="HFN156" s="461"/>
      <c r="HFO156" s="461"/>
      <c r="HFP156" s="461"/>
      <c r="HFQ156" s="461"/>
      <c r="HFR156" s="461"/>
      <c r="HFS156" s="461"/>
      <c r="HFT156" s="461"/>
      <c r="HFU156" s="461"/>
      <c r="HFV156" s="461"/>
      <c r="HFW156" s="461"/>
      <c r="HFX156" s="461"/>
      <c r="HFY156" s="461"/>
      <c r="HFZ156" s="461"/>
      <c r="HGA156" s="461"/>
      <c r="HGB156" s="461"/>
      <c r="HGC156" s="461"/>
      <c r="HGD156" s="461"/>
      <c r="HGE156" s="461"/>
      <c r="HGF156" s="461"/>
      <c r="HGG156" s="461"/>
      <c r="HGH156" s="461"/>
      <c r="HGI156" s="461"/>
      <c r="HGJ156" s="461"/>
      <c r="HGK156" s="461"/>
      <c r="HGL156" s="461"/>
      <c r="HGM156" s="461"/>
      <c r="HGN156" s="461"/>
      <c r="HGO156" s="461"/>
      <c r="HGP156" s="461"/>
      <c r="HGQ156" s="461"/>
      <c r="HGR156" s="461"/>
      <c r="HGS156" s="461"/>
      <c r="HGT156" s="461"/>
      <c r="HGU156" s="461"/>
      <c r="HGV156" s="461"/>
      <c r="HGW156" s="461"/>
      <c r="HGX156" s="461"/>
      <c r="HGY156" s="461"/>
      <c r="HGZ156" s="461"/>
      <c r="HHA156" s="461"/>
      <c r="HHB156" s="461"/>
      <c r="HHC156" s="461"/>
      <c r="HHD156" s="461"/>
      <c r="HHE156" s="461"/>
      <c r="HHF156" s="461"/>
      <c r="HHG156" s="461"/>
      <c r="HHH156" s="461"/>
      <c r="HHI156" s="461"/>
      <c r="HHJ156" s="461"/>
      <c r="HHK156" s="461"/>
      <c r="HHL156" s="461"/>
      <c r="HHM156" s="461"/>
      <c r="HHN156" s="461"/>
      <c r="HHO156" s="461"/>
      <c r="HHP156" s="461"/>
      <c r="HHQ156" s="461"/>
      <c r="HHR156" s="461"/>
      <c r="HHS156" s="461"/>
      <c r="HHT156" s="461"/>
      <c r="HHU156" s="461"/>
      <c r="HHV156" s="461"/>
      <c r="HHW156" s="461"/>
      <c r="HHX156" s="461"/>
      <c r="HHY156" s="461"/>
      <c r="HHZ156" s="461"/>
      <c r="HIA156" s="461"/>
      <c r="HIB156" s="461"/>
      <c r="HIC156" s="461"/>
      <c r="HID156" s="461"/>
      <c r="HIE156" s="461"/>
      <c r="HIF156" s="461"/>
      <c r="HIG156" s="461"/>
      <c r="HIH156" s="461"/>
      <c r="HII156" s="461"/>
      <c r="HIJ156" s="461"/>
      <c r="HIK156" s="461"/>
      <c r="HIL156" s="461"/>
      <c r="HIM156" s="461"/>
      <c r="HIN156" s="461"/>
      <c r="HIO156" s="461"/>
      <c r="HIP156" s="461"/>
      <c r="HIQ156" s="461"/>
      <c r="HIR156" s="461"/>
      <c r="HIS156" s="461"/>
      <c r="HIT156" s="461"/>
      <c r="HIU156" s="461"/>
      <c r="HIV156" s="461"/>
      <c r="HIW156" s="461"/>
      <c r="HIX156" s="461"/>
      <c r="HIY156" s="461"/>
      <c r="HIZ156" s="461"/>
      <c r="HJA156" s="461"/>
      <c r="HJB156" s="461"/>
      <c r="HJC156" s="461"/>
      <c r="HJD156" s="461"/>
      <c r="HJE156" s="461"/>
      <c r="HJF156" s="461"/>
      <c r="HJG156" s="461"/>
      <c r="HJH156" s="461"/>
      <c r="HJI156" s="461"/>
      <c r="HJJ156" s="461"/>
      <c r="HJK156" s="461"/>
      <c r="HJL156" s="461"/>
      <c r="HJM156" s="461"/>
      <c r="HJN156" s="461"/>
      <c r="HJO156" s="461"/>
      <c r="HJP156" s="461"/>
      <c r="HJQ156" s="461"/>
      <c r="HJR156" s="461"/>
      <c r="HJS156" s="461"/>
      <c r="HJT156" s="461"/>
      <c r="HJU156" s="461"/>
      <c r="HJV156" s="461"/>
      <c r="HJW156" s="461"/>
      <c r="HJX156" s="461"/>
      <c r="HJY156" s="461"/>
      <c r="HJZ156" s="461"/>
      <c r="HKA156" s="461"/>
      <c r="HKB156" s="461"/>
      <c r="HKC156" s="461"/>
      <c r="HKD156" s="461"/>
      <c r="HKE156" s="461"/>
      <c r="HKF156" s="461"/>
      <c r="HKG156" s="461"/>
      <c r="HKH156" s="461"/>
      <c r="HKI156" s="461"/>
      <c r="HKJ156" s="461"/>
      <c r="HKK156" s="461"/>
      <c r="HKL156" s="461"/>
      <c r="HKM156" s="461"/>
      <c r="HKN156" s="461"/>
      <c r="HKO156" s="461"/>
      <c r="HKP156" s="461"/>
      <c r="HKQ156" s="461"/>
      <c r="HKR156" s="461"/>
      <c r="HKS156" s="461"/>
      <c r="HKT156" s="461"/>
      <c r="HKU156" s="461"/>
      <c r="HKV156" s="461"/>
      <c r="HKW156" s="461"/>
      <c r="HKX156" s="461"/>
      <c r="HKY156" s="461"/>
      <c r="HKZ156" s="461"/>
      <c r="HLA156" s="461"/>
      <c r="HLB156" s="461"/>
      <c r="HLC156" s="461"/>
      <c r="HLD156" s="461"/>
      <c r="HLE156" s="461"/>
      <c r="HLF156" s="461"/>
      <c r="HLG156" s="461"/>
      <c r="HLH156" s="461"/>
      <c r="HLI156" s="461"/>
      <c r="HLJ156" s="461"/>
      <c r="HLK156" s="461"/>
      <c r="HLL156" s="461"/>
      <c r="HLM156" s="461"/>
      <c r="HLN156" s="461"/>
      <c r="HLO156" s="461"/>
      <c r="HLP156" s="461"/>
      <c r="HLQ156" s="461"/>
      <c r="HLR156" s="461"/>
      <c r="HLS156" s="461"/>
      <c r="HLT156" s="461"/>
      <c r="HLU156" s="461"/>
      <c r="HLV156" s="461"/>
      <c r="HLW156" s="461"/>
      <c r="HLX156" s="461"/>
      <c r="HLY156" s="461"/>
      <c r="HLZ156" s="461"/>
      <c r="HMA156" s="461"/>
      <c r="HMB156" s="461"/>
      <c r="HMC156" s="461"/>
      <c r="HMD156" s="461"/>
      <c r="HME156" s="461"/>
      <c r="HMF156" s="461"/>
      <c r="HMG156" s="461"/>
      <c r="HMH156" s="461"/>
      <c r="HMI156" s="461"/>
      <c r="HMJ156" s="461"/>
      <c r="HMK156" s="461"/>
      <c r="HML156" s="461"/>
      <c r="HMM156" s="461"/>
      <c r="HMN156" s="461"/>
      <c r="HMO156" s="461"/>
      <c r="HMP156" s="461"/>
      <c r="HMQ156" s="461"/>
      <c r="HMR156" s="461"/>
      <c r="HMS156" s="461"/>
      <c r="HMT156" s="461"/>
      <c r="HMU156" s="461"/>
      <c r="HMV156" s="461"/>
      <c r="HMW156" s="461"/>
      <c r="HMX156" s="461"/>
      <c r="HMY156" s="461"/>
      <c r="HMZ156" s="461"/>
      <c r="HNA156" s="461"/>
      <c r="HNB156" s="461"/>
      <c r="HNC156" s="461"/>
      <c r="HND156" s="461"/>
      <c r="HNE156" s="461"/>
      <c r="HNF156" s="461"/>
      <c r="HNG156" s="461"/>
      <c r="HNH156" s="461"/>
      <c r="HNI156" s="461"/>
      <c r="HNJ156" s="461"/>
      <c r="HNK156" s="461"/>
      <c r="HNL156" s="461"/>
      <c r="HNM156" s="461"/>
      <c r="HNN156" s="461"/>
      <c r="HNO156" s="461"/>
      <c r="HNP156" s="461"/>
      <c r="HNQ156" s="461"/>
      <c r="HNR156" s="461"/>
      <c r="HNS156" s="461"/>
      <c r="HNT156" s="461"/>
      <c r="HNU156" s="461"/>
      <c r="HNV156" s="461"/>
      <c r="HNW156" s="461"/>
      <c r="HNX156" s="461"/>
      <c r="HNY156" s="461"/>
      <c r="HNZ156" s="461"/>
      <c r="HOA156" s="461"/>
      <c r="HOB156" s="461"/>
      <c r="HOC156" s="461"/>
      <c r="HOD156" s="461"/>
      <c r="HOE156" s="461"/>
      <c r="HOF156" s="461"/>
      <c r="HOG156" s="461"/>
      <c r="HOH156" s="461"/>
      <c r="HOI156" s="461"/>
      <c r="HOJ156" s="461"/>
      <c r="HOK156" s="461"/>
      <c r="HOL156" s="461"/>
      <c r="HOM156" s="461"/>
      <c r="HON156" s="461"/>
      <c r="HOO156" s="461"/>
      <c r="HOP156" s="461"/>
      <c r="HOQ156" s="461"/>
      <c r="HOR156" s="461"/>
      <c r="HOS156" s="461"/>
      <c r="HOT156" s="461"/>
      <c r="HOU156" s="461"/>
      <c r="HOV156" s="461"/>
      <c r="HOW156" s="461"/>
      <c r="HOX156" s="461"/>
      <c r="HOY156" s="461"/>
      <c r="HOZ156" s="461"/>
      <c r="HPA156" s="461"/>
      <c r="HPB156" s="461"/>
      <c r="HPC156" s="461"/>
      <c r="HPD156" s="461"/>
      <c r="HPE156" s="461"/>
      <c r="HPF156" s="461"/>
      <c r="HPG156" s="461"/>
      <c r="HPH156" s="461"/>
      <c r="HPI156" s="461"/>
      <c r="HPJ156" s="461"/>
      <c r="HPK156" s="461"/>
      <c r="HPL156" s="461"/>
      <c r="HPM156" s="461"/>
      <c r="HPN156" s="461"/>
      <c r="HPO156" s="461"/>
      <c r="HPP156" s="461"/>
      <c r="HPQ156" s="461"/>
      <c r="HPR156" s="461"/>
      <c r="HPS156" s="461"/>
      <c r="HPT156" s="461"/>
      <c r="HPU156" s="461"/>
      <c r="HPV156" s="461"/>
      <c r="HPW156" s="461"/>
      <c r="HPX156" s="461"/>
      <c r="HPY156" s="461"/>
      <c r="HPZ156" s="461"/>
      <c r="HQA156" s="461"/>
      <c r="HQB156" s="461"/>
      <c r="HQC156" s="461"/>
      <c r="HQD156" s="461"/>
      <c r="HQE156" s="461"/>
      <c r="HQF156" s="461"/>
      <c r="HQG156" s="461"/>
      <c r="HQH156" s="461"/>
      <c r="HQI156" s="461"/>
      <c r="HQJ156" s="461"/>
      <c r="HQK156" s="461"/>
      <c r="HQL156" s="461"/>
      <c r="HQM156" s="461"/>
      <c r="HQN156" s="461"/>
      <c r="HQO156" s="461"/>
      <c r="HQP156" s="461"/>
      <c r="HQQ156" s="461"/>
      <c r="HQR156" s="461"/>
      <c r="HQS156" s="461"/>
      <c r="HQT156" s="461"/>
      <c r="HQU156" s="461"/>
      <c r="HQV156" s="461"/>
      <c r="HQW156" s="461"/>
      <c r="HQX156" s="461"/>
      <c r="HQY156" s="461"/>
      <c r="HQZ156" s="461"/>
      <c r="HRA156" s="461"/>
      <c r="HRB156" s="461"/>
      <c r="HRC156" s="461"/>
      <c r="HRD156" s="461"/>
      <c r="HRE156" s="461"/>
      <c r="HRF156" s="461"/>
      <c r="HRG156" s="461"/>
      <c r="HRH156" s="461"/>
      <c r="HRI156" s="461"/>
      <c r="HRJ156" s="461"/>
      <c r="HRK156" s="461"/>
      <c r="HRL156" s="461"/>
      <c r="HRM156" s="461"/>
      <c r="HRN156" s="461"/>
      <c r="HRO156" s="461"/>
      <c r="HRP156" s="461"/>
      <c r="HRQ156" s="461"/>
      <c r="HRR156" s="461"/>
      <c r="HRS156" s="461"/>
      <c r="HRT156" s="461"/>
      <c r="HRU156" s="461"/>
      <c r="HRV156" s="461"/>
      <c r="HRW156" s="461"/>
      <c r="HRX156" s="461"/>
      <c r="HRY156" s="461"/>
      <c r="HRZ156" s="461"/>
      <c r="HSA156" s="461"/>
      <c r="HSB156" s="461"/>
      <c r="HSC156" s="461"/>
      <c r="HSD156" s="461"/>
      <c r="HSE156" s="461"/>
      <c r="HSF156" s="461"/>
      <c r="HSG156" s="461"/>
      <c r="HSH156" s="461"/>
      <c r="HSI156" s="461"/>
      <c r="HSJ156" s="461"/>
      <c r="HSK156" s="461"/>
      <c r="HSL156" s="461"/>
      <c r="HSM156" s="461"/>
      <c r="HSN156" s="461"/>
      <c r="HSO156" s="461"/>
      <c r="HSP156" s="461"/>
      <c r="HSQ156" s="461"/>
      <c r="HSR156" s="461"/>
      <c r="HSS156" s="461"/>
      <c r="HST156" s="461"/>
      <c r="HSU156" s="461"/>
      <c r="HSV156" s="461"/>
      <c r="HSW156" s="461"/>
      <c r="HSX156" s="461"/>
      <c r="HSY156" s="461"/>
      <c r="HSZ156" s="461"/>
      <c r="HTA156" s="461"/>
      <c r="HTB156" s="461"/>
      <c r="HTC156" s="461"/>
      <c r="HTD156" s="461"/>
      <c r="HTE156" s="461"/>
      <c r="HTF156" s="461"/>
      <c r="HTG156" s="461"/>
      <c r="HTH156" s="461"/>
      <c r="HTI156" s="461"/>
      <c r="HTJ156" s="461"/>
      <c r="HTK156" s="461"/>
      <c r="HTL156" s="461"/>
      <c r="HTM156" s="461"/>
      <c r="HTN156" s="461"/>
      <c r="HTO156" s="461"/>
      <c r="HTP156" s="461"/>
      <c r="HTQ156" s="461"/>
      <c r="HTR156" s="461"/>
      <c r="HTS156" s="461"/>
      <c r="HTT156" s="461"/>
      <c r="HTU156" s="461"/>
      <c r="HTV156" s="461"/>
      <c r="HTW156" s="461"/>
      <c r="HTX156" s="461"/>
      <c r="HTY156" s="461"/>
      <c r="HTZ156" s="461"/>
      <c r="HUA156" s="461"/>
      <c r="HUB156" s="461"/>
      <c r="HUC156" s="461"/>
      <c r="HUD156" s="461"/>
      <c r="HUE156" s="461"/>
      <c r="HUF156" s="461"/>
      <c r="HUG156" s="461"/>
      <c r="HUH156" s="461"/>
      <c r="HUI156" s="461"/>
      <c r="HUJ156" s="461"/>
      <c r="HUK156" s="461"/>
      <c r="HUL156" s="461"/>
      <c r="HUM156" s="461"/>
      <c r="HUN156" s="461"/>
      <c r="HUO156" s="461"/>
      <c r="HUP156" s="461"/>
      <c r="HUQ156" s="461"/>
      <c r="HUR156" s="461"/>
      <c r="HUS156" s="461"/>
      <c r="HUT156" s="461"/>
      <c r="HUU156" s="461"/>
      <c r="HUV156" s="461"/>
      <c r="HUW156" s="461"/>
      <c r="HUX156" s="461"/>
      <c r="HUY156" s="461"/>
      <c r="HUZ156" s="461"/>
      <c r="HVA156" s="461"/>
      <c r="HVB156" s="461"/>
      <c r="HVC156" s="461"/>
      <c r="HVD156" s="461"/>
      <c r="HVE156" s="461"/>
      <c r="HVF156" s="461"/>
      <c r="HVG156" s="461"/>
      <c r="HVH156" s="461"/>
      <c r="HVI156" s="461"/>
      <c r="HVJ156" s="461"/>
      <c r="HVK156" s="461"/>
      <c r="HVL156" s="461"/>
      <c r="HVM156" s="461"/>
      <c r="HVN156" s="461"/>
      <c r="HVO156" s="461"/>
      <c r="HVP156" s="461"/>
      <c r="HVQ156" s="461"/>
      <c r="HVR156" s="461"/>
      <c r="HVS156" s="461"/>
      <c r="HVT156" s="461"/>
      <c r="HVU156" s="461"/>
      <c r="HVV156" s="461"/>
      <c r="HVW156" s="461"/>
      <c r="HVX156" s="461"/>
      <c r="HVY156" s="461"/>
      <c r="HVZ156" s="461"/>
      <c r="HWA156" s="461"/>
      <c r="HWB156" s="461"/>
      <c r="HWC156" s="461"/>
      <c r="HWD156" s="461"/>
      <c r="HWE156" s="461"/>
      <c r="HWF156" s="461"/>
      <c r="HWG156" s="461"/>
      <c r="HWH156" s="461"/>
      <c r="HWI156" s="461"/>
      <c r="HWJ156" s="461"/>
      <c r="HWK156" s="461"/>
      <c r="HWL156" s="461"/>
      <c r="HWM156" s="461"/>
      <c r="HWN156" s="461"/>
      <c r="HWO156" s="461"/>
      <c r="HWP156" s="461"/>
      <c r="HWQ156" s="461"/>
      <c r="HWR156" s="461"/>
      <c r="HWS156" s="461"/>
      <c r="HWT156" s="461"/>
      <c r="HWU156" s="461"/>
      <c r="HWV156" s="461"/>
      <c r="HWW156" s="461"/>
      <c r="HWX156" s="461"/>
      <c r="HWY156" s="461"/>
      <c r="HWZ156" s="461"/>
      <c r="HXA156" s="461"/>
      <c r="HXB156" s="461"/>
      <c r="HXC156" s="461"/>
      <c r="HXD156" s="461"/>
      <c r="HXE156" s="461"/>
      <c r="HXF156" s="461"/>
      <c r="HXG156" s="461"/>
      <c r="HXH156" s="461"/>
      <c r="HXI156" s="461"/>
      <c r="HXJ156" s="461"/>
      <c r="HXK156" s="461"/>
      <c r="HXL156" s="461"/>
      <c r="HXM156" s="461"/>
      <c r="HXN156" s="461"/>
      <c r="HXO156" s="461"/>
      <c r="HXP156" s="461"/>
      <c r="HXQ156" s="461"/>
      <c r="HXR156" s="461"/>
      <c r="HXS156" s="461"/>
      <c r="HXT156" s="461"/>
      <c r="HXU156" s="461"/>
      <c r="HXV156" s="461"/>
      <c r="HXW156" s="461"/>
      <c r="HXX156" s="461"/>
      <c r="HXY156" s="461"/>
      <c r="HXZ156" s="461"/>
      <c r="HYA156" s="461"/>
      <c r="HYB156" s="461"/>
      <c r="HYC156" s="461"/>
      <c r="HYD156" s="461"/>
      <c r="HYE156" s="461"/>
      <c r="HYF156" s="461"/>
      <c r="HYG156" s="461"/>
      <c r="HYH156" s="461"/>
      <c r="HYI156" s="461"/>
      <c r="HYJ156" s="461"/>
      <c r="HYK156" s="461"/>
      <c r="HYL156" s="461"/>
      <c r="HYM156" s="461"/>
      <c r="HYN156" s="461"/>
      <c r="HYO156" s="461"/>
      <c r="HYP156" s="461"/>
      <c r="HYQ156" s="461"/>
      <c r="HYR156" s="461"/>
      <c r="HYS156" s="461"/>
      <c r="HYT156" s="461"/>
      <c r="HYU156" s="461"/>
      <c r="HYV156" s="461"/>
      <c r="HYW156" s="461"/>
      <c r="HYX156" s="461"/>
      <c r="HYY156" s="461"/>
      <c r="HYZ156" s="461"/>
      <c r="HZA156" s="461"/>
      <c r="HZB156" s="461"/>
      <c r="HZC156" s="461"/>
      <c r="HZD156" s="461"/>
      <c r="HZE156" s="461"/>
      <c r="HZF156" s="461"/>
      <c r="HZG156" s="461"/>
      <c r="HZH156" s="461"/>
      <c r="HZI156" s="461"/>
      <c r="HZJ156" s="461"/>
      <c r="HZK156" s="461"/>
      <c r="HZL156" s="461"/>
      <c r="HZM156" s="461"/>
      <c r="HZN156" s="461"/>
      <c r="HZO156" s="461"/>
      <c r="HZP156" s="461"/>
      <c r="HZQ156" s="461"/>
      <c r="HZR156" s="461"/>
      <c r="HZS156" s="461"/>
      <c r="HZT156" s="461"/>
      <c r="HZU156" s="461"/>
      <c r="HZV156" s="461"/>
      <c r="HZW156" s="461"/>
      <c r="HZX156" s="461"/>
      <c r="HZY156" s="461"/>
      <c r="HZZ156" s="461"/>
      <c r="IAA156" s="461"/>
      <c r="IAB156" s="461"/>
      <c r="IAC156" s="461"/>
      <c r="IAD156" s="461"/>
      <c r="IAE156" s="461"/>
      <c r="IAF156" s="461"/>
      <c r="IAG156" s="461"/>
      <c r="IAH156" s="461"/>
      <c r="IAI156" s="461"/>
      <c r="IAJ156" s="461"/>
      <c r="IAK156" s="461"/>
      <c r="IAL156" s="461"/>
      <c r="IAM156" s="461"/>
      <c r="IAN156" s="461"/>
      <c r="IAO156" s="461"/>
      <c r="IAP156" s="461"/>
      <c r="IAQ156" s="461"/>
      <c r="IAR156" s="461"/>
      <c r="IAS156" s="461"/>
      <c r="IAT156" s="461"/>
      <c r="IAU156" s="461"/>
      <c r="IAV156" s="461"/>
      <c r="IAW156" s="461"/>
      <c r="IAX156" s="461"/>
      <c r="IAY156" s="461"/>
      <c r="IAZ156" s="461"/>
      <c r="IBA156" s="461"/>
      <c r="IBB156" s="461"/>
      <c r="IBC156" s="461"/>
      <c r="IBD156" s="461"/>
      <c r="IBE156" s="461"/>
      <c r="IBF156" s="461"/>
      <c r="IBG156" s="461"/>
      <c r="IBH156" s="461"/>
      <c r="IBI156" s="461"/>
      <c r="IBJ156" s="461"/>
      <c r="IBK156" s="461"/>
      <c r="IBL156" s="461"/>
      <c r="IBM156" s="461"/>
      <c r="IBN156" s="461"/>
      <c r="IBO156" s="461"/>
      <c r="IBP156" s="461"/>
      <c r="IBQ156" s="461"/>
      <c r="IBR156" s="461"/>
      <c r="IBS156" s="461"/>
      <c r="IBT156" s="461"/>
      <c r="IBU156" s="461"/>
      <c r="IBV156" s="461"/>
      <c r="IBW156" s="461"/>
      <c r="IBX156" s="461"/>
      <c r="IBY156" s="461"/>
      <c r="IBZ156" s="461"/>
      <c r="ICA156" s="461"/>
      <c r="ICB156" s="461"/>
      <c r="ICC156" s="461"/>
      <c r="ICD156" s="461"/>
      <c r="ICE156" s="461"/>
      <c r="ICF156" s="461"/>
      <c r="ICG156" s="461"/>
      <c r="ICH156" s="461"/>
      <c r="ICI156" s="461"/>
      <c r="ICJ156" s="461"/>
      <c r="ICK156" s="461"/>
      <c r="ICL156" s="461"/>
      <c r="ICM156" s="461"/>
      <c r="ICN156" s="461"/>
      <c r="ICO156" s="461"/>
      <c r="ICP156" s="461"/>
      <c r="ICQ156" s="461"/>
      <c r="ICR156" s="461"/>
      <c r="ICS156" s="461"/>
      <c r="ICT156" s="461"/>
      <c r="ICU156" s="461"/>
      <c r="ICV156" s="461"/>
      <c r="ICW156" s="461"/>
      <c r="ICX156" s="461"/>
      <c r="ICY156" s="461"/>
      <c r="ICZ156" s="461"/>
      <c r="IDA156" s="461"/>
      <c r="IDB156" s="461"/>
      <c r="IDC156" s="461"/>
      <c r="IDD156" s="461"/>
      <c r="IDE156" s="461"/>
      <c r="IDF156" s="461"/>
      <c r="IDG156" s="461"/>
      <c r="IDH156" s="461"/>
      <c r="IDI156" s="461"/>
      <c r="IDJ156" s="461"/>
      <c r="IDK156" s="461"/>
      <c r="IDL156" s="461"/>
      <c r="IDM156" s="461"/>
      <c r="IDN156" s="461"/>
      <c r="IDO156" s="461"/>
      <c r="IDP156" s="461"/>
      <c r="IDQ156" s="461"/>
      <c r="IDR156" s="461"/>
      <c r="IDS156" s="461"/>
      <c r="IDT156" s="461"/>
      <c r="IDU156" s="461"/>
      <c r="IDV156" s="461"/>
      <c r="IDW156" s="461"/>
      <c r="IDX156" s="461"/>
      <c r="IDY156" s="461"/>
      <c r="IDZ156" s="461"/>
      <c r="IEA156" s="461"/>
      <c r="IEB156" s="461"/>
      <c r="IEC156" s="461"/>
      <c r="IED156" s="461"/>
      <c r="IEE156" s="461"/>
      <c r="IEF156" s="461"/>
      <c r="IEG156" s="461"/>
      <c r="IEH156" s="461"/>
      <c r="IEI156" s="461"/>
      <c r="IEJ156" s="461"/>
      <c r="IEK156" s="461"/>
      <c r="IEL156" s="461"/>
      <c r="IEM156" s="461"/>
      <c r="IEN156" s="461"/>
      <c r="IEO156" s="461"/>
      <c r="IEP156" s="461"/>
      <c r="IEQ156" s="461"/>
      <c r="IER156" s="461"/>
      <c r="IES156" s="461"/>
      <c r="IET156" s="461"/>
      <c r="IEU156" s="461"/>
      <c r="IEV156" s="461"/>
      <c r="IEW156" s="461"/>
      <c r="IEX156" s="461"/>
      <c r="IEY156" s="461"/>
      <c r="IEZ156" s="461"/>
      <c r="IFA156" s="461"/>
      <c r="IFB156" s="461"/>
      <c r="IFC156" s="461"/>
      <c r="IFD156" s="461"/>
      <c r="IFE156" s="461"/>
      <c r="IFF156" s="461"/>
      <c r="IFG156" s="461"/>
      <c r="IFH156" s="461"/>
      <c r="IFI156" s="461"/>
      <c r="IFJ156" s="461"/>
      <c r="IFK156" s="461"/>
      <c r="IFL156" s="461"/>
      <c r="IFM156" s="461"/>
      <c r="IFN156" s="461"/>
      <c r="IFO156" s="461"/>
      <c r="IFP156" s="461"/>
      <c r="IFQ156" s="461"/>
      <c r="IFR156" s="461"/>
      <c r="IFS156" s="461"/>
      <c r="IFT156" s="461"/>
      <c r="IFU156" s="461"/>
      <c r="IFV156" s="461"/>
      <c r="IFW156" s="461"/>
      <c r="IFX156" s="461"/>
      <c r="IFY156" s="461"/>
      <c r="IFZ156" s="461"/>
      <c r="IGA156" s="461"/>
      <c r="IGB156" s="461"/>
      <c r="IGC156" s="461"/>
      <c r="IGD156" s="461"/>
      <c r="IGE156" s="461"/>
      <c r="IGF156" s="461"/>
      <c r="IGG156" s="461"/>
      <c r="IGH156" s="461"/>
      <c r="IGI156" s="461"/>
      <c r="IGJ156" s="461"/>
      <c r="IGK156" s="461"/>
      <c r="IGL156" s="461"/>
      <c r="IGM156" s="461"/>
      <c r="IGN156" s="461"/>
      <c r="IGO156" s="461"/>
      <c r="IGP156" s="461"/>
      <c r="IGQ156" s="461"/>
      <c r="IGR156" s="461"/>
      <c r="IGS156" s="461"/>
      <c r="IGT156" s="461"/>
      <c r="IGU156" s="461"/>
      <c r="IGV156" s="461"/>
      <c r="IGW156" s="461"/>
      <c r="IGX156" s="461"/>
      <c r="IGY156" s="461"/>
      <c r="IGZ156" s="461"/>
      <c r="IHA156" s="461"/>
      <c r="IHB156" s="461"/>
      <c r="IHC156" s="461"/>
      <c r="IHD156" s="461"/>
      <c r="IHE156" s="461"/>
      <c r="IHF156" s="461"/>
      <c r="IHG156" s="461"/>
      <c r="IHH156" s="461"/>
      <c r="IHI156" s="461"/>
      <c r="IHJ156" s="461"/>
      <c r="IHK156" s="461"/>
      <c r="IHL156" s="461"/>
      <c r="IHM156" s="461"/>
      <c r="IHN156" s="461"/>
      <c r="IHO156" s="461"/>
      <c r="IHP156" s="461"/>
      <c r="IHQ156" s="461"/>
      <c r="IHR156" s="461"/>
      <c r="IHS156" s="461"/>
      <c r="IHT156" s="461"/>
      <c r="IHU156" s="461"/>
      <c r="IHV156" s="461"/>
      <c r="IHW156" s="461"/>
      <c r="IHX156" s="461"/>
      <c r="IHY156" s="461"/>
      <c r="IHZ156" s="461"/>
      <c r="IIA156" s="461"/>
      <c r="IIB156" s="461"/>
      <c r="IIC156" s="461"/>
      <c r="IID156" s="461"/>
      <c r="IIE156" s="461"/>
      <c r="IIF156" s="461"/>
      <c r="IIG156" s="461"/>
      <c r="IIH156" s="461"/>
      <c r="III156" s="461"/>
      <c r="IIJ156" s="461"/>
      <c r="IIK156" s="461"/>
      <c r="IIL156" s="461"/>
      <c r="IIM156" s="461"/>
      <c r="IIN156" s="461"/>
      <c r="IIO156" s="461"/>
      <c r="IIP156" s="461"/>
      <c r="IIQ156" s="461"/>
      <c r="IIR156" s="461"/>
      <c r="IIS156" s="461"/>
      <c r="IIT156" s="461"/>
      <c r="IIU156" s="461"/>
      <c r="IIV156" s="461"/>
      <c r="IIW156" s="461"/>
      <c r="IIX156" s="461"/>
      <c r="IIY156" s="461"/>
      <c r="IIZ156" s="461"/>
      <c r="IJA156" s="461"/>
      <c r="IJB156" s="461"/>
      <c r="IJC156" s="461"/>
      <c r="IJD156" s="461"/>
      <c r="IJE156" s="461"/>
      <c r="IJF156" s="461"/>
      <c r="IJG156" s="461"/>
      <c r="IJH156" s="461"/>
      <c r="IJI156" s="461"/>
      <c r="IJJ156" s="461"/>
      <c r="IJK156" s="461"/>
      <c r="IJL156" s="461"/>
      <c r="IJM156" s="461"/>
      <c r="IJN156" s="461"/>
      <c r="IJO156" s="461"/>
      <c r="IJP156" s="461"/>
      <c r="IJQ156" s="461"/>
      <c r="IJR156" s="461"/>
      <c r="IJS156" s="461"/>
      <c r="IJT156" s="461"/>
      <c r="IJU156" s="461"/>
      <c r="IJV156" s="461"/>
      <c r="IJW156" s="461"/>
      <c r="IJX156" s="461"/>
      <c r="IJY156" s="461"/>
      <c r="IJZ156" s="461"/>
      <c r="IKA156" s="461"/>
      <c r="IKB156" s="461"/>
      <c r="IKC156" s="461"/>
      <c r="IKD156" s="461"/>
      <c r="IKE156" s="461"/>
      <c r="IKF156" s="461"/>
      <c r="IKG156" s="461"/>
      <c r="IKH156" s="461"/>
      <c r="IKI156" s="461"/>
      <c r="IKJ156" s="461"/>
      <c r="IKK156" s="461"/>
      <c r="IKL156" s="461"/>
      <c r="IKM156" s="461"/>
      <c r="IKN156" s="461"/>
      <c r="IKO156" s="461"/>
      <c r="IKP156" s="461"/>
      <c r="IKQ156" s="461"/>
      <c r="IKR156" s="461"/>
      <c r="IKS156" s="461"/>
      <c r="IKT156" s="461"/>
      <c r="IKU156" s="461"/>
      <c r="IKV156" s="461"/>
      <c r="IKW156" s="461"/>
      <c r="IKX156" s="461"/>
      <c r="IKY156" s="461"/>
      <c r="IKZ156" s="461"/>
      <c r="ILA156" s="461"/>
      <c r="ILB156" s="461"/>
      <c r="ILC156" s="461"/>
      <c r="ILD156" s="461"/>
      <c r="ILE156" s="461"/>
      <c r="ILF156" s="461"/>
      <c r="ILG156" s="461"/>
      <c r="ILH156" s="461"/>
      <c r="ILI156" s="461"/>
      <c r="ILJ156" s="461"/>
      <c r="ILK156" s="461"/>
      <c r="ILL156" s="461"/>
      <c r="ILM156" s="461"/>
      <c r="ILN156" s="461"/>
      <c r="ILO156" s="461"/>
      <c r="ILP156" s="461"/>
      <c r="ILQ156" s="461"/>
      <c r="ILR156" s="461"/>
      <c r="ILS156" s="461"/>
      <c r="ILT156" s="461"/>
      <c r="ILU156" s="461"/>
      <c r="ILV156" s="461"/>
      <c r="ILW156" s="461"/>
      <c r="ILX156" s="461"/>
      <c r="ILY156" s="461"/>
      <c r="ILZ156" s="461"/>
      <c r="IMA156" s="461"/>
      <c r="IMB156" s="461"/>
      <c r="IMC156" s="461"/>
      <c r="IMD156" s="461"/>
      <c r="IME156" s="461"/>
      <c r="IMF156" s="461"/>
      <c r="IMG156" s="461"/>
      <c r="IMH156" s="461"/>
      <c r="IMI156" s="461"/>
      <c r="IMJ156" s="461"/>
      <c r="IMK156" s="461"/>
      <c r="IML156" s="461"/>
      <c r="IMM156" s="461"/>
      <c r="IMN156" s="461"/>
      <c r="IMO156" s="461"/>
      <c r="IMP156" s="461"/>
      <c r="IMQ156" s="461"/>
      <c r="IMR156" s="461"/>
      <c r="IMS156" s="461"/>
      <c r="IMT156" s="461"/>
      <c r="IMU156" s="461"/>
      <c r="IMV156" s="461"/>
      <c r="IMW156" s="461"/>
      <c r="IMX156" s="461"/>
      <c r="IMY156" s="461"/>
      <c r="IMZ156" s="461"/>
      <c r="INA156" s="461"/>
      <c r="INB156" s="461"/>
      <c r="INC156" s="461"/>
      <c r="IND156" s="461"/>
      <c r="INE156" s="461"/>
      <c r="INF156" s="461"/>
      <c r="ING156" s="461"/>
      <c r="INH156" s="461"/>
      <c r="INI156" s="461"/>
      <c r="INJ156" s="461"/>
      <c r="INK156" s="461"/>
      <c r="INL156" s="461"/>
      <c r="INM156" s="461"/>
      <c r="INN156" s="461"/>
      <c r="INO156" s="461"/>
      <c r="INP156" s="461"/>
      <c r="INQ156" s="461"/>
      <c r="INR156" s="461"/>
      <c r="INS156" s="461"/>
      <c r="INT156" s="461"/>
      <c r="INU156" s="461"/>
      <c r="INV156" s="461"/>
      <c r="INW156" s="461"/>
      <c r="INX156" s="461"/>
      <c r="INY156" s="461"/>
      <c r="INZ156" s="461"/>
      <c r="IOA156" s="461"/>
      <c r="IOB156" s="461"/>
      <c r="IOC156" s="461"/>
      <c r="IOD156" s="461"/>
      <c r="IOE156" s="461"/>
      <c r="IOF156" s="461"/>
      <c r="IOG156" s="461"/>
      <c r="IOH156" s="461"/>
      <c r="IOI156" s="461"/>
      <c r="IOJ156" s="461"/>
      <c r="IOK156" s="461"/>
      <c r="IOL156" s="461"/>
      <c r="IOM156" s="461"/>
      <c r="ION156" s="461"/>
      <c r="IOO156" s="461"/>
      <c r="IOP156" s="461"/>
      <c r="IOQ156" s="461"/>
      <c r="IOR156" s="461"/>
      <c r="IOS156" s="461"/>
      <c r="IOT156" s="461"/>
      <c r="IOU156" s="461"/>
      <c r="IOV156" s="461"/>
      <c r="IOW156" s="461"/>
      <c r="IOX156" s="461"/>
      <c r="IOY156" s="461"/>
      <c r="IOZ156" s="461"/>
      <c r="IPA156" s="461"/>
      <c r="IPB156" s="461"/>
      <c r="IPC156" s="461"/>
      <c r="IPD156" s="461"/>
      <c r="IPE156" s="461"/>
      <c r="IPF156" s="461"/>
      <c r="IPG156" s="461"/>
      <c r="IPH156" s="461"/>
      <c r="IPI156" s="461"/>
      <c r="IPJ156" s="461"/>
      <c r="IPK156" s="461"/>
      <c r="IPL156" s="461"/>
      <c r="IPM156" s="461"/>
      <c r="IPN156" s="461"/>
      <c r="IPO156" s="461"/>
      <c r="IPP156" s="461"/>
      <c r="IPQ156" s="461"/>
      <c r="IPR156" s="461"/>
      <c r="IPS156" s="461"/>
      <c r="IPT156" s="461"/>
      <c r="IPU156" s="461"/>
      <c r="IPV156" s="461"/>
      <c r="IPW156" s="461"/>
      <c r="IPX156" s="461"/>
      <c r="IPY156" s="461"/>
      <c r="IPZ156" s="461"/>
      <c r="IQA156" s="461"/>
      <c r="IQB156" s="461"/>
      <c r="IQC156" s="461"/>
      <c r="IQD156" s="461"/>
      <c r="IQE156" s="461"/>
      <c r="IQF156" s="461"/>
      <c r="IQG156" s="461"/>
      <c r="IQH156" s="461"/>
      <c r="IQI156" s="461"/>
      <c r="IQJ156" s="461"/>
      <c r="IQK156" s="461"/>
      <c r="IQL156" s="461"/>
      <c r="IQM156" s="461"/>
      <c r="IQN156" s="461"/>
      <c r="IQO156" s="461"/>
      <c r="IQP156" s="461"/>
      <c r="IQQ156" s="461"/>
      <c r="IQR156" s="461"/>
      <c r="IQS156" s="461"/>
      <c r="IQT156" s="461"/>
      <c r="IQU156" s="461"/>
      <c r="IQV156" s="461"/>
      <c r="IQW156" s="461"/>
      <c r="IQX156" s="461"/>
      <c r="IQY156" s="461"/>
      <c r="IQZ156" s="461"/>
      <c r="IRA156" s="461"/>
      <c r="IRB156" s="461"/>
      <c r="IRC156" s="461"/>
      <c r="IRD156" s="461"/>
      <c r="IRE156" s="461"/>
      <c r="IRF156" s="461"/>
      <c r="IRG156" s="461"/>
      <c r="IRH156" s="461"/>
      <c r="IRI156" s="461"/>
      <c r="IRJ156" s="461"/>
      <c r="IRK156" s="461"/>
      <c r="IRL156" s="461"/>
      <c r="IRM156" s="461"/>
      <c r="IRN156" s="461"/>
      <c r="IRO156" s="461"/>
      <c r="IRP156" s="461"/>
      <c r="IRQ156" s="461"/>
      <c r="IRR156" s="461"/>
      <c r="IRS156" s="461"/>
      <c r="IRT156" s="461"/>
      <c r="IRU156" s="461"/>
      <c r="IRV156" s="461"/>
      <c r="IRW156" s="461"/>
      <c r="IRX156" s="461"/>
      <c r="IRY156" s="461"/>
      <c r="IRZ156" s="461"/>
      <c r="ISA156" s="461"/>
      <c r="ISB156" s="461"/>
      <c r="ISC156" s="461"/>
      <c r="ISD156" s="461"/>
      <c r="ISE156" s="461"/>
      <c r="ISF156" s="461"/>
      <c r="ISG156" s="461"/>
      <c r="ISH156" s="461"/>
      <c r="ISI156" s="461"/>
      <c r="ISJ156" s="461"/>
      <c r="ISK156" s="461"/>
      <c r="ISL156" s="461"/>
      <c r="ISM156" s="461"/>
      <c r="ISN156" s="461"/>
      <c r="ISO156" s="461"/>
      <c r="ISP156" s="461"/>
      <c r="ISQ156" s="461"/>
      <c r="ISR156" s="461"/>
      <c r="ISS156" s="461"/>
      <c r="IST156" s="461"/>
      <c r="ISU156" s="461"/>
      <c r="ISV156" s="461"/>
      <c r="ISW156" s="461"/>
      <c r="ISX156" s="461"/>
      <c r="ISY156" s="461"/>
      <c r="ISZ156" s="461"/>
      <c r="ITA156" s="461"/>
      <c r="ITB156" s="461"/>
      <c r="ITC156" s="461"/>
      <c r="ITD156" s="461"/>
      <c r="ITE156" s="461"/>
      <c r="ITF156" s="461"/>
      <c r="ITG156" s="461"/>
      <c r="ITH156" s="461"/>
      <c r="ITI156" s="461"/>
      <c r="ITJ156" s="461"/>
      <c r="ITK156" s="461"/>
      <c r="ITL156" s="461"/>
      <c r="ITM156" s="461"/>
      <c r="ITN156" s="461"/>
      <c r="ITO156" s="461"/>
      <c r="ITP156" s="461"/>
      <c r="ITQ156" s="461"/>
      <c r="ITR156" s="461"/>
      <c r="ITS156" s="461"/>
      <c r="ITT156" s="461"/>
      <c r="ITU156" s="461"/>
      <c r="ITV156" s="461"/>
      <c r="ITW156" s="461"/>
      <c r="ITX156" s="461"/>
      <c r="ITY156" s="461"/>
      <c r="ITZ156" s="461"/>
      <c r="IUA156" s="461"/>
      <c r="IUB156" s="461"/>
      <c r="IUC156" s="461"/>
      <c r="IUD156" s="461"/>
      <c r="IUE156" s="461"/>
      <c r="IUF156" s="461"/>
      <c r="IUG156" s="461"/>
      <c r="IUH156" s="461"/>
      <c r="IUI156" s="461"/>
      <c r="IUJ156" s="461"/>
      <c r="IUK156" s="461"/>
      <c r="IUL156" s="461"/>
      <c r="IUM156" s="461"/>
      <c r="IUN156" s="461"/>
      <c r="IUO156" s="461"/>
      <c r="IUP156" s="461"/>
      <c r="IUQ156" s="461"/>
      <c r="IUR156" s="461"/>
      <c r="IUS156" s="461"/>
      <c r="IUT156" s="461"/>
      <c r="IUU156" s="461"/>
      <c r="IUV156" s="461"/>
      <c r="IUW156" s="461"/>
      <c r="IUX156" s="461"/>
      <c r="IUY156" s="461"/>
      <c r="IUZ156" s="461"/>
      <c r="IVA156" s="461"/>
      <c r="IVB156" s="461"/>
      <c r="IVC156" s="461"/>
      <c r="IVD156" s="461"/>
      <c r="IVE156" s="461"/>
      <c r="IVF156" s="461"/>
      <c r="IVG156" s="461"/>
      <c r="IVH156" s="461"/>
      <c r="IVI156" s="461"/>
      <c r="IVJ156" s="461"/>
      <c r="IVK156" s="461"/>
      <c r="IVL156" s="461"/>
      <c r="IVM156" s="461"/>
      <c r="IVN156" s="461"/>
      <c r="IVO156" s="461"/>
      <c r="IVP156" s="461"/>
      <c r="IVQ156" s="461"/>
      <c r="IVR156" s="461"/>
      <c r="IVS156" s="461"/>
      <c r="IVT156" s="461"/>
      <c r="IVU156" s="461"/>
      <c r="IVV156" s="461"/>
      <c r="IVW156" s="461"/>
      <c r="IVX156" s="461"/>
      <c r="IVY156" s="461"/>
      <c r="IVZ156" s="461"/>
      <c r="IWA156" s="461"/>
      <c r="IWB156" s="461"/>
      <c r="IWC156" s="461"/>
      <c r="IWD156" s="461"/>
      <c r="IWE156" s="461"/>
      <c r="IWF156" s="461"/>
      <c r="IWG156" s="461"/>
      <c r="IWH156" s="461"/>
      <c r="IWI156" s="461"/>
      <c r="IWJ156" s="461"/>
      <c r="IWK156" s="461"/>
      <c r="IWL156" s="461"/>
      <c r="IWM156" s="461"/>
      <c r="IWN156" s="461"/>
      <c r="IWO156" s="461"/>
      <c r="IWP156" s="461"/>
      <c r="IWQ156" s="461"/>
      <c r="IWR156" s="461"/>
      <c r="IWS156" s="461"/>
      <c r="IWT156" s="461"/>
      <c r="IWU156" s="461"/>
      <c r="IWV156" s="461"/>
      <c r="IWW156" s="461"/>
      <c r="IWX156" s="461"/>
      <c r="IWY156" s="461"/>
      <c r="IWZ156" s="461"/>
      <c r="IXA156" s="461"/>
      <c r="IXB156" s="461"/>
      <c r="IXC156" s="461"/>
      <c r="IXD156" s="461"/>
      <c r="IXE156" s="461"/>
      <c r="IXF156" s="461"/>
      <c r="IXG156" s="461"/>
      <c r="IXH156" s="461"/>
      <c r="IXI156" s="461"/>
      <c r="IXJ156" s="461"/>
      <c r="IXK156" s="461"/>
      <c r="IXL156" s="461"/>
      <c r="IXM156" s="461"/>
      <c r="IXN156" s="461"/>
      <c r="IXO156" s="461"/>
      <c r="IXP156" s="461"/>
      <c r="IXQ156" s="461"/>
      <c r="IXR156" s="461"/>
      <c r="IXS156" s="461"/>
      <c r="IXT156" s="461"/>
      <c r="IXU156" s="461"/>
      <c r="IXV156" s="461"/>
      <c r="IXW156" s="461"/>
      <c r="IXX156" s="461"/>
      <c r="IXY156" s="461"/>
      <c r="IXZ156" s="461"/>
      <c r="IYA156" s="461"/>
      <c r="IYB156" s="461"/>
      <c r="IYC156" s="461"/>
      <c r="IYD156" s="461"/>
      <c r="IYE156" s="461"/>
      <c r="IYF156" s="461"/>
      <c r="IYG156" s="461"/>
      <c r="IYH156" s="461"/>
      <c r="IYI156" s="461"/>
      <c r="IYJ156" s="461"/>
      <c r="IYK156" s="461"/>
      <c r="IYL156" s="461"/>
      <c r="IYM156" s="461"/>
      <c r="IYN156" s="461"/>
      <c r="IYO156" s="461"/>
      <c r="IYP156" s="461"/>
      <c r="IYQ156" s="461"/>
      <c r="IYR156" s="461"/>
      <c r="IYS156" s="461"/>
      <c r="IYT156" s="461"/>
      <c r="IYU156" s="461"/>
      <c r="IYV156" s="461"/>
      <c r="IYW156" s="461"/>
      <c r="IYX156" s="461"/>
      <c r="IYY156" s="461"/>
      <c r="IYZ156" s="461"/>
      <c r="IZA156" s="461"/>
      <c r="IZB156" s="461"/>
      <c r="IZC156" s="461"/>
      <c r="IZD156" s="461"/>
      <c r="IZE156" s="461"/>
      <c r="IZF156" s="461"/>
      <c r="IZG156" s="461"/>
      <c r="IZH156" s="461"/>
      <c r="IZI156" s="461"/>
      <c r="IZJ156" s="461"/>
      <c r="IZK156" s="461"/>
      <c r="IZL156" s="461"/>
      <c r="IZM156" s="461"/>
      <c r="IZN156" s="461"/>
      <c r="IZO156" s="461"/>
      <c r="IZP156" s="461"/>
      <c r="IZQ156" s="461"/>
      <c r="IZR156" s="461"/>
      <c r="IZS156" s="461"/>
      <c r="IZT156" s="461"/>
      <c r="IZU156" s="461"/>
      <c r="IZV156" s="461"/>
      <c r="IZW156" s="461"/>
      <c r="IZX156" s="461"/>
      <c r="IZY156" s="461"/>
      <c r="IZZ156" s="461"/>
      <c r="JAA156" s="461"/>
      <c r="JAB156" s="461"/>
      <c r="JAC156" s="461"/>
      <c r="JAD156" s="461"/>
      <c r="JAE156" s="461"/>
      <c r="JAF156" s="461"/>
      <c r="JAG156" s="461"/>
      <c r="JAH156" s="461"/>
      <c r="JAI156" s="461"/>
      <c r="JAJ156" s="461"/>
      <c r="JAK156" s="461"/>
      <c r="JAL156" s="461"/>
      <c r="JAM156" s="461"/>
      <c r="JAN156" s="461"/>
      <c r="JAO156" s="461"/>
      <c r="JAP156" s="461"/>
      <c r="JAQ156" s="461"/>
      <c r="JAR156" s="461"/>
      <c r="JAS156" s="461"/>
      <c r="JAT156" s="461"/>
      <c r="JAU156" s="461"/>
      <c r="JAV156" s="461"/>
      <c r="JAW156" s="461"/>
      <c r="JAX156" s="461"/>
      <c r="JAY156" s="461"/>
      <c r="JAZ156" s="461"/>
      <c r="JBA156" s="461"/>
      <c r="JBB156" s="461"/>
      <c r="JBC156" s="461"/>
      <c r="JBD156" s="461"/>
      <c r="JBE156" s="461"/>
      <c r="JBF156" s="461"/>
      <c r="JBG156" s="461"/>
      <c r="JBH156" s="461"/>
      <c r="JBI156" s="461"/>
      <c r="JBJ156" s="461"/>
      <c r="JBK156" s="461"/>
      <c r="JBL156" s="461"/>
      <c r="JBM156" s="461"/>
      <c r="JBN156" s="461"/>
      <c r="JBO156" s="461"/>
      <c r="JBP156" s="461"/>
      <c r="JBQ156" s="461"/>
      <c r="JBR156" s="461"/>
      <c r="JBS156" s="461"/>
      <c r="JBT156" s="461"/>
      <c r="JBU156" s="461"/>
      <c r="JBV156" s="461"/>
      <c r="JBW156" s="461"/>
      <c r="JBX156" s="461"/>
      <c r="JBY156" s="461"/>
      <c r="JBZ156" s="461"/>
      <c r="JCA156" s="461"/>
      <c r="JCB156" s="461"/>
      <c r="JCC156" s="461"/>
      <c r="JCD156" s="461"/>
      <c r="JCE156" s="461"/>
      <c r="JCF156" s="461"/>
      <c r="JCG156" s="461"/>
      <c r="JCH156" s="461"/>
      <c r="JCI156" s="461"/>
      <c r="JCJ156" s="461"/>
      <c r="JCK156" s="461"/>
      <c r="JCL156" s="461"/>
      <c r="JCM156" s="461"/>
      <c r="JCN156" s="461"/>
      <c r="JCO156" s="461"/>
      <c r="JCP156" s="461"/>
      <c r="JCQ156" s="461"/>
      <c r="JCR156" s="461"/>
      <c r="JCS156" s="461"/>
      <c r="JCT156" s="461"/>
      <c r="JCU156" s="461"/>
      <c r="JCV156" s="461"/>
      <c r="JCW156" s="461"/>
      <c r="JCX156" s="461"/>
      <c r="JCY156" s="461"/>
      <c r="JCZ156" s="461"/>
      <c r="JDA156" s="461"/>
      <c r="JDB156" s="461"/>
      <c r="JDC156" s="461"/>
      <c r="JDD156" s="461"/>
      <c r="JDE156" s="461"/>
      <c r="JDF156" s="461"/>
      <c r="JDG156" s="461"/>
      <c r="JDH156" s="461"/>
      <c r="JDI156" s="461"/>
      <c r="JDJ156" s="461"/>
      <c r="JDK156" s="461"/>
      <c r="JDL156" s="461"/>
      <c r="JDM156" s="461"/>
      <c r="JDN156" s="461"/>
      <c r="JDO156" s="461"/>
      <c r="JDP156" s="461"/>
      <c r="JDQ156" s="461"/>
      <c r="JDR156" s="461"/>
      <c r="JDS156" s="461"/>
      <c r="JDT156" s="461"/>
      <c r="JDU156" s="461"/>
      <c r="JDV156" s="461"/>
      <c r="JDW156" s="461"/>
      <c r="JDX156" s="461"/>
      <c r="JDY156" s="461"/>
      <c r="JDZ156" s="461"/>
      <c r="JEA156" s="461"/>
      <c r="JEB156" s="461"/>
      <c r="JEC156" s="461"/>
      <c r="JED156" s="461"/>
      <c r="JEE156" s="461"/>
      <c r="JEF156" s="461"/>
      <c r="JEG156" s="461"/>
      <c r="JEH156" s="461"/>
      <c r="JEI156" s="461"/>
      <c r="JEJ156" s="461"/>
      <c r="JEK156" s="461"/>
      <c r="JEL156" s="461"/>
      <c r="JEM156" s="461"/>
      <c r="JEN156" s="461"/>
      <c r="JEO156" s="461"/>
      <c r="JEP156" s="461"/>
      <c r="JEQ156" s="461"/>
      <c r="JER156" s="461"/>
      <c r="JES156" s="461"/>
      <c r="JET156" s="461"/>
      <c r="JEU156" s="461"/>
      <c r="JEV156" s="461"/>
      <c r="JEW156" s="461"/>
      <c r="JEX156" s="461"/>
      <c r="JEY156" s="461"/>
      <c r="JEZ156" s="461"/>
      <c r="JFA156" s="461"/>
      <c r="JFB156" s="461"/>
      <c r="JFC156" s="461"/>
      <c r="JFD156" s="461"/>
      <c r="JFE156" s="461"/>
      <c r="JFF156" s="461"/>
      <c r="JFG156" s="461"/>
      <c r="JFH156" s="461"/>
      <c r="JFI156" s="461"/>
      <c r="JFJ156" s="461"/>
      <c r="JFK156" s="461"/>
      <c r="JFL156" s="461"/>
      <c r="JFM156" s="461"/>
      <c r="JFN156" s="461"/>
      <c r="JFO156" s="461"/>
      <c r="JFP156" s="461"/>
      <c r="JFQ156" s="461"/>
      <c r="JFR156" s="461"/>
      <c r="JFS156" s="461"/>
      <c r="JFT156" s="461"/>
      <c r="JFU156" s="461"/>
      <c r="JFV156" s="461"/>
      <c r="JFW156" s="461"/>
      <c r="JFX156" s="461"/>
      <c r="JFY156" s="461"/>
      <c r="JFZ156" s="461"/>
      <c r="JGA156" s="461"/>
      <c r="JGB156" s="461"/>
      <c r="JGC156" s="461"/>
      <c r="JGD156" s="461"/>
      <c r="JGE156" s="461"/>
      <c r="JGF156" s="461"/>
      <c r="JGG156" s="461"/>
      <c r="JGH156" s="461"/>
      <c r="JGI156" s="461"/>
      <c r="JGJ156" s="461"/>
      <c r="JGK156" s="461"/>
      <c r="JGL156" s="461"/>
      <c r="JGM156" s="461"/>
      <c r="JGN156" s="461"/>
      <c r="JGO156" s="461"/>
      <c r="JGP156" s="461"/>
      <c r="JGQ156" s="461"/>
      <c r="JGR156" s="461"/>
      <c r="JGS156" s="461"/>
      <c r="JGT156" s="461"/>
      <c r="JGU156" s="461"/>
      <c r="JGV156" s="461"/>
      <c r="JGW156" s="461"/>
      <c r="JGX156" s="461"/>
      <c r="JGY156" s="461"/>
      <c r="JGZ156" s="461"/>
      <c r="JHA156" s="461"/>
      <c r="JHB156" s="461"/>
      <c r="JHC156" s="461"/>
      <c r="JHD156" s="461"/>
      <c r="JHE156" s="461"/>
      <c r="JHF156" s="461"/>
      <c r="JHG156" s="461"/>
      <c r="JHH156" s="461"/>
      <c r="JHI156" s="461"/>
      <c r="JHJ156" s="461"/>
      <c r="JHK156" s="461"/>
      <c r="JHL156" s="461"/>
      <c r="JHM156" s="461"/>
      <c r="JHN156" s="461"/>
      <c r="JHO156" s="461"/>
      <c r="JHP156" s="461"/>
      <c r="JHQ156" s="461"/>
      <c r="JHR156" s="461"/>
      <c r="JHS156" s="461"/>
      <c r="JHT156" s="461"/>
      <c r="JHU156" s="461"/>
      <c r="JHV156" s="461"/>
      <c r="JHW156" s="461"/>
      <c r="JHX156" s="461"/>
      <c r="JHY156" s="461"/>
      <c r="JHZ156" s="461"/>
      <c r="JIA156" s="461"/>
      <c r="JIB156" s="461"/>
      <c r="JIC156" s="461"/>
      <c r="JID156" s="461"/>
      <c r="JIE156" s="461"/>
      <c r="JIF156" s="461"/>
      <c r="JIG156" s="461"/>
      <c r="JIH156" s="461"/>
      <c r="JII156" s="461"/>
      <c r="JIJ156" s="461"/>
      <c r="JIK156" s="461"/>
      <c r="JIL156" s="461"/>
      <c r="JIM156" s="461"/>
      <c r="JIN156" s="461"/>
      <c r="JIO156" s="461"/>
      <c r="JIP156" s="461"/>
      <c r="JIQ156" s="461"/>
      <c r="JIR156" s="461"/>
      <c r="JIS156" s="461"/>
      <c r="JIT156" s="461"/>
      <c r="JIU156" s="461"/>
      <c r="JIV156" s="461"/>
      <c r="JIW156" s="461"/>
      <c r="JIX156" s="461"/>
      <c r="JIY156" s="461"/>
      <c r="JIZ156" s="461"/>
      <c r="JJA156" s="461"/>
      <c r="JJB156" s="461"/>
      <c r="JJC156" s="461"/>
      <c r="JJD156" s="461"/>
      <c r="JJE156" s="461"/>
      <c r="JJF156" s="461"/>
      <c r="JJG156" s="461"/>
      <c r="JJH156" s="461"/>
      <c r="JJI156" s="461"/>
      <c r="JJJ156" s="461"/>
      <c r="JJK156" s="461"/>
      <c r="JJL156" s="461"/>
      <c r="JJM156" s="461"/>
      <c r="JJN156" s="461"/>
      <c r="JJO156" s="461"/>
      <c r="JJP156" s="461"/>
      <c r="JJQ156" s="461"/>
      <c r="JJR156" s="461"/>
      <c r="JJS156" s="461"/>
      <c r="JJT156" s="461"/>
      <c r="JJU156" s="461"/>
      <c r="JJV156" s="461"/>
      <c r="JJW156" s="461"/>
      <c r="JJX156" s="461"/>
      <c r="JJY156" s="461"/>
      <c r="JJZ156" s="461"/>
      <c r="JKA156" s="461"/>
      <c r="JKB156" s="461"/>
      <c r="JKC156" s="461"/>
      <c r="JKD156" s="461"/>
      <c r="JKE156" s="461"/>
      <c r="JKF156" s="461"/>
      <c r="JKG156" s="461"/>
      <c r="JKH156" s="461"/>
      <c r="JKI156" s="461"/>
      <c r="JKJ156" s="461"/>
      <c r="JKK156" s="461"/>
      <c r="JKL156" s="461"/>
      <c r="JKM156" s="461"/>
      <c r="JKN156" s="461"/>
      <c r="JKO156" s="461"/>
      <c r="JKP156" s="461"/>
      <c r="JKQ156" s="461"/>
      <c r="JKR156" s="461"/>
      <c r="JKS156" s="461"/>
      <c r="JKT156" s="461"/>
      <c r="JKU156" s="461"/>
      <c r="JKV156" s="461"/>
      <c r="JKW156" s="461"/>
      <c r="JKX156" s="461"/>
      <c r="JKY156" s="461"/>
      <c r="JKZ156" s="461"/>
      <c r="JLA156" s="461"/>
      <c r="JLB156" s="461"/>
      <c r="JLC156" s="461"/>
      <c r="JLD156" s="461"/>
      <c r="JLE156" s="461"/>
      <c r="JLF156" s="461"/>
      <c r="JLG156" s="461"/>
      <c r="JLH156" s="461"/>
      <c r="JLI156" s="461"/>
      <c r="JLJ156" s="461"/>
      <c r="JLK156" s="461"/>
      <c r="JLL156" s="461"/>
      <c r="JLM156" s="461"/>
      <c r="JLN156" s="461"/>
      <c r="JLO156" s="461"/>
      <c r="JLP156" s="461"/>
      <c r="JLQ156" s="461"/>
      <c r="JLR156" s="461"/>
      <c r="JLS156" s="461"/>
      <c r="JLT156" s="461"/>
      <c r="JLU156" s="461"/>
      <c r="JLV156" s="461"/>
      <c r="JLW156" s="461"/>
      <c r="JLX156" s="461"/>
      <c r="JLY156" s="461"/>
      <c r="JLZ156" s="461"/>
      <c r="JMA156" s="461"/>
      <c r="JMB156" s="461"/>
      <c r="JMC156" s="461"/>
      <c r="JMD156" s="461"/>
      <c r="JME156" s="461"/>
      <c r="JMF156" s="461"/>
      <c r="JMG156" s="461"/>
      <c r="JMH156" s="461"/>
      <c r="JMI156" s="461"/>
      <c r="JMJ156" s="461"/>
      <c r="JMK156" s="461"/>
      <c r="JML156" s="461"/>
      <c r="JMM156" s="461"/>
      <c r="JMN156" s="461"/>
      <c r="JMO156" s="461"/>
      <c r="JMP156" s="461"/>
      <c r="JMQ156" s="461"/>
      <c r="JMR156" s="461"/>
      <c r="JMS156" s="461"/>
      <c r="JMT156" s="461"/>
      <c r="JMU156" s="461"/>
      <c r="JMV156" s="461"/>
      <c r="JMW156" s="461"/>
      <c r="JMX156" s="461"/>
      <c r="JMY156" s="461"/>
      <c r="JMZ156" s="461"/>
      <c r="JNA156" s="461"/>
      <c r="JNB156" s="461"/>
      <c r="JNC156" s="461"/>
      <c r="JND156" s="461"/>
      <c r="JNE156" s="461"/>
      <c r="JNF156" s="461"/>
      <c r="JNG156" s="461"/>
      <c r="JNH156" s="461"/>
      <c r="JNI156" s="461"/>
      <c r="JNJ156" s="461"/>
      <c r="JNK156" s="461"/>
      <c r="JNL156" s="461"/>
      <c r="JNM156" s="461"/>
      <c r="JNN156" s="461"/>
      <c r="JNO156" s="461"/>
      <c r="JNP156" s="461"/>
      <c r="JNQ156" s="461"/>
      <c r="JNR156" s="461"/>
      <c r="JNS156" s="461"/>
      <c r="JNT156" s="461"/>
      <c r="JNU156" s="461"/>
      <c r="JNV156" s="461"/>
      <c r="JNW156" s="461"/>
      <c r="JNX156" s="461"/>
      <c r="JNY156" s="461"/>
      <c r="JNZ156" s="461"/>
      <c r="JOA156" s="461"/>
      <c r="JOB156" s="461"/>
      <c r="JOC156" s="461"/>
      <c r="JOD156" s="461"/>
      <c r="JOE156" s="461"/>
      <c r="JOF156" s="461"/>
      <c r="JOG156" s="461"/>
      <c r="JOH156" s="461"/>
      <c r="JOI156" s="461"/>
      <c r="JOJ156" s="461"/>
      <c r="JOK156" s="461"/>
      <c r="JOL156" s="461"/>
      <c r="JOM156" s="461"/>
      <c r="JON156" s="461"/>
      <c r="JOO156" s="461"/>
      <c r="JOP156" s="461"/>
      <c r="JOQ156" s="461"/>
      <c r="JOR156" s="461"/>
      <c r="JOS156" s="461"/>
      <c r="JOT156" s="461"/>
      <c r="JOU156" s="461"/>
      <c r="JOV156" s="461"/>
      <c r="JOW156" s="461"/>
      <c r="JOX156" s="461"/>
      <c r="JOY156" s="461"/>
      <c r="JOZ156" s="461"/>
      <c r="JPA156" s="461"/>
      <c r="JPB156" s="461"/>
      <c r="JPC156" s="461"/>
      <c r="JPD156" s="461"/>
      <c r="JPE156" s="461"/>
      <c r="JPF156" s="461"/>
      <c r="JPG156" s="461"/>
      <c r="JPH156" s="461"/>
      <c r="JPI156" s="461"/>
      <c r="JPJ156" s="461"/>
      <c r="JPK156" s="461"/>
      <c r="JPL156" s="461"/>
      <c r="JPM156" s="461"/>
      <c r="JPN156" s="461"/>
      <c r="JPO156" s="461"/>
      <c r="JPP156" s="461"/>
      <c r="JPQ156" s="461"/>
      <c r="JPR156" s="461"/>
      <c r="JPS156" s="461"/>
      <c r="JPT156" s="461"/>
      <c r="JPU156" s="461"/>
      <c r="JPV156" s="461"/>
      <c r="JPW156" s="461"/>
      <c r="JPX156" s="461"/>
      <c r="JPY156" s="461"/>
      <c r="JPZ156" s="461"/>
      <c r="JQA156" s="461"/>
      <c r="JQB156" s="461"/>
      <c r="JQC156" s="461"/>
      <c r="JQD156" s="461"/>
      <c r="JQE156" s="461"/>
      <c r="JQF156" s="461"/>
      <c r="JQG156" s="461"/>
      <c r="JQH156" s="461"/>
      <c r="JQI156" s="461"/>
      <c r="JQJ156" s="461"/>
      <c r="JQK156" s="461"/>
      <c r="JQL156" s="461"/>
      <c r="JQM156" s="461"/>
      <c r="JQN156" s="461"/>
      <c r="JQO156" s="461"/>
      <c r="JQP156" s="461"/>
      <c r="JQQ156" s="461"/>
      <c r="JQR156" s="461"/>
      <c r="JQS156" s="461"/>
      <c r="JQT156" s="461"/>
      <c r="JQU156" s="461"/>
      <c r="JQV156" s="461"/>
      <c r="JQW156" s="461"/>
      <c r="JQX156" s="461"/>
      <c r="JQY156" s="461"/>
      <c r="JQZ156" s="461"/>
      <c r="JRA156" s="461"/>
      <c r="JRB156" s="461"/>
      <c r="JRC156" s="461"/>
      <c r="JRD156" s="461"/>
      <c r="JRE156" s="461"/>
      <c r="JRF156" s="461"/>
      <c r="JRG156" s="461"/>
      <c r="JRH156" s="461"/>
      <c r="JRI156" s="461"/>
      <c r="JRJ156" s="461"/>
      <c r="JRK156" s="461"/>
      <c r="JRL156" s="461"/>
      <c r="JRM156" s="461"/>
      <c r="JRN156" s="461"/>
      <c r="JRO156" s="461"/>
      <c r="JRP156" s="461"/>
      <c r="JRQ156" s="461"/>
      <c r="JRR156" s="461"/>
      <c r="JRS156" s="461"/>
      <c r="JRT156" s="461"/>
      <c r="JRU156" s="461"/>
      <c r="JRV156" s="461"/>
      <c r="JRW156" s="461"/>
      <c r="JRX156" s="461"/>
      <c r="JRY156" s="461"/>
      <c r="JRZ156" s="461"/>
      <c r="JSA156" s="461"/>
      <c r="JSB156" s="461"/>
      <c r="JSC156" s="461"/>
      <c r="JSD156" s="461"/>
      <c r="JSE156" s="461"/>
      <c r="JSF156" s="461"/>
      <c r="JSG156" s="461"/>
      <c r="JSH156" s="461"/>
      <c r="JSI156" s="461"/>
      <c r="JSJ156" s="461"/>
      <c r="JSK156" s="461"/>
      <c r="JSL156" s="461"/>
      <c r="JSM156" s="461"/>
      <c r="JSN156" s="461"/>
      <c r="JSO156" s="461"/>
      <c r="JSP156" s="461"/>
      <c r="JSQ156" s="461"/>
      <c r="JSR156" s="461"/>
      <c r="JSS156" s="461"/>
      <c r="JST156" s="461"/>
      <c r="JSU156" s="461"/>
      <c r="JSV156" s="461"/>
      <c r="JSW156" s="461"/>
      <c r="JSX156" s="461"/>
      <c r="JSY156" s="461"/>
      <c r="JSZ156" s="461"/>
      <c r="JTA156" s="461"/>
      <c r="JTB156" s="461"/>
      <c r="JTC156" s="461"/>
      <c r="JTD156" s="461"/>
      <c r="JTE156" s="461"/>
      <c r="JTF156" s="461"/>
      <c r="JTG156" s="461"/>
      <c r="JTH156" s="461"/>
      <c r="JTI156" s="461"/>
      <c r="JTJ156" s="461"/>
      <c r="JTK156" s="461"/>
      <c r="JTL156" s="461"/>
      <c r="JTM156" s="461"/>
      <c r="JTN156" s="461"/>
      <c r="JTO156" s="461"/>
      <c r="JTP156" s="461"/>
      <c r="JTQ156" s="461"/>
      <c r="JTR156" s="461"/>
      <c r="JTS156" s="461"/>
      <c r="JTT156" s="461"/>
      <c r="JTU156" s="461"/>
      <c r="JTV156" s="461"/>
      <c r="JTW156" s="461"/>
      <c r="JTX156" s="461"/>
      <c r="JTY156" s="461"/>
      <c r="JTZ156" s="461"/>
      <c r="JUA156" s="461"/>
      <c r="JUB156" s="461"/>
      <c r="JUC156" s="461"/>
      <c r="JUD156" s="461"/>
      <c r="JUE156" s="461"/>
      <c r="JUF156" s="461"/>
      <c r="JUG156" s="461"/>
      <c r="JUH156" s="461"/>
      <c r="JUI156" s="461"/>
      <c r="JUJ156" s="461"/>
      <c r="JUK156" s="461"/>
      <c r="JUL156" s="461"/>
      <c r="JUM156" s="461"/>
      <c r="JUN156" s="461"/>
      <c r="JUO156" s="461"/>
      <c r="JUP156" s="461"/>
      <c r="JUQ156" s="461"/>
      <c r="JUR156" s="461"/>
      <c r="JUS156" s="461"/>
      <c r="JUT156" s="461"/>
      <c r="JUU156" s="461"/>
      <c r="JUV156" s="461"/>
      <c r="JUW156" s="461"/>
      <c r="JUX156" s="461"/>
      <c r="JUY156" s="461"/>
      <c r="JUZ156" s="461"/>
      <c r="JVA156" s="461"/>
      <c r="JVB156" s="461"/>
      <c r="JVC156" s="461"/>
      <c r="JVD156" s="461"/>
      <c r="JVE156" s="461"/>
      <c r="JVF156" s="461"/>
      <c r="JVG156" s="461"/>
      <c r="JVH156" s="461"/>
      <c r="JVI156" s="461"/>
      <c r="JVJ156" s="461"/>
      <c r="JVK156" s="461"/>
      <c r="JVL156" s="461"/>
      <c r="JVM156" s="461"/>
      <c r="JVN156" s="461"/>
      <c r="JVO156" s="461"/>
      <c r="JVP156" s="461"/>
      <c r="JVQ156" s="461"/>
      <c r="JVR156" s="461"/>
      <c r="JVS156" s="461"/>
      <c r="JVT156" s="461"/>
      <c r="JVU156" s="461"/>
      <c r="JVV156" s="461"/>
      <c r="JVW156" s="461"/>
      <c r="JVX156" s="461"/>
      <c r="JVY156" s="461"/>
      <c r="JVZ156" s="461"/>
      <c r="JWA156" s="461"/>
      <c r="JWB156" s="461"/>
      <c r="JWC156" s="461"/>
      <c r="JWD156" s="461"/>
      <c r="JWE156" s="461"/>
      <c r="JWF156" s="461"/>
      <c r="JWG156" s="461"/>
      <c r="JWH156" s="461"/>
      <c r="JWI156" s="461"/>
      <c r="JWJ156" s="461"/>
      <c r="JWK156" s="461"/>
      <c r="JWL156" s="461"/>
      <c r="JWM156" s="461"/>
      <c r="JWN156" s="461"/>
      <c r="JWO156" s="461"/>
      <c r="JWP156" s="461"/>
      <c r="JWQ156" s="461"/>
      <c r="JWR156" s="461"/>
      <c r="JWS156" s="461"/>
      <c r="JWT156" s="461"/>
      <c r="JWU156" s="461"/>
      <c r="JWV156" s="461"/>
      <c r="JWW156" s="461"/>
      <c r="JWX156" s="461"/>
      <c r="JWY156" s="461"/>
      <c r="JWZ156" s="461"/>
      <c r="JXA156" s="461"/>
      <c r="JXB156" s="461"/>
      <c r="JXC156" s="461"/>
      <c r="JXD156" s="461"/>
      <c r="JXE156" s="461"/>
      <c r="JXF156" s="461"/>
      <c r="JXG156" s="461"/>
      <c r="JXH156" s="461"/>
      <c r="JXI156" s="461"/>
      <c r="JXJ156" s="461"/>
      <c r="JXK156" s="461"/>
      <c r="JXL156" s="461"/>
      <c r="JXM156" s="461"/>
      <c r="JXN156" s="461"/>
      <c r="JXO156" s="461"/>
      <c r="JXP156" s="461"/>
      <c r="JXQ156" s="461"/>
      <c r="JXR156" s="461"/>
      <c r="JXS156" s="461"/>
      <c r="JXT156" s="461"/>
      <c r="JXU156" s="461"/>
      <c r="JXV156" s="461"/>
      <c r="JXW156" s="461"/>
      <c r="JXX156" s="461"/>
      <c r="JXY156" s="461"/>
      <c r="JXZ156" s="461"/>
      <c r="JYA156" s="461"/>
      <c r="JYB156" s="461"/>
      <c r="JYC156" s="461"/>
      <c r="JYD156" s="461"/>
      <c r="JYE156" s="461"/>
      <c r="JYF156" s="461"/>
      <c r="JYG156" s="461"/>
      <c r="JYH156" s="461"/>
      <c r="JYI156" s="461"/>
      <c r="JYJ156" s="461"/>
      <c r="JYK156" s="461"/>
      <c r="JYL156" s="461"/>
      <c r="JYM156" s="461"/>
      <c r="JYN156" s="461"/>
      <c r="JYO156" s="461"/>
      <c r="JYP156" s="461"/>
      <c r="JYQ156" s="461"/>
      <c r="JYR156" s="461"/>
      <c r="JYS156" s="461"/>
      <c r="JYT156" s="461"/>
      <c r="JYU156" s="461"/>
      <c r="JYV156" s="461"/>
      <c r="JYW156" s="461"/>
      <c r="JYX156" s="461"/>
      <c r="JYY156" s="461"/>
      <c r="JYZ156" s="461"/>
      <c r="JZA156" s="461"/>
      <c r="JZB156" s="461"/>
      <c r="JZC156" s="461"/>
      <c r="JZD156" s="461"/>
      <c r="JZE156" s="461"/>
      <c r="JZF156" s="461"/>
      <c r="JZG156" s="461"/>
      <c r="JZH156" s="461"/>
      <c r="JZI156" s="461"/>
      <c r="JZJ156" s="461"/>
      <c r="JZK156" s="461"/>
      <c r="JZL156" s="461"/>
      <c r="JZM156" s="461"/>
      <c r="JZN156" s="461"/>
      <c r="JZO156" s="461"/>
      <c r="JZP156" s="461"/>
      <c r="JZQ156" s="461"/>
      <c r="JZR156" s="461"/>
      <c r="JZS156" s="461"/>
      <c r="JZT156" s="461"/>
      <c r="JZU156" s="461"/>
      <c r="JZV156" s="461"/>
      <c r="JZW156" s="461"/>
      <c r="JZX156" s="461"/>
      <c r="JZY156" s="461"/>
      <c r="JZZ156" s="461"/>
      <c r="KAA156" s="461"/>
      <c r="KAB156" s="461"/>
      <c r="KAC156" s="461"/>
      <c r="KAD156" s="461"/>
      <c r="KAE156" s="461"/>
      <c r="KAF156" s="461"/>
      <c r="KAG156" s="461"/>
      <c r="KAH156" s="461"/>
      <c r="KAI156" s="461"/>
      <c r="KAJ156" s="461"/>
      <c r="KAK156" s="461"/>
      <c r="KAL156" s="461"/>
      <c r="KAM156" s="461"/>
      <c r="KAN156" s="461"/>
      <c r="KAO156" s="461"/>
      <c r="KAP156" s="461"/>
      <c r="KAQ156" s="461"/>
      <c r="KAR156" s="461"/>
      <c r="KAS156" s="461"/>
      <c r="KAT156" s="461"/>
      <c r="KAU156" s="461"/>
      <c r="KAV156" s="461"/>
      <c r="KAW156" s="461"/>
      <c r="KAX156" s="461"/>
      <c r="KAY156" s="461"/>
      <c r="KAZ156" s="461"/>
      <c r="KBA156" s="461"/>
      <c r="KBB156" s="461"/>
      <c r="KBC156" s="461"/>
      <c r="KBD156" s="461"/>
      <c r="KBE156" s="461"/>
      <c r="KBF156" s="461"/>
      <c r="KBG156" s="461"/>
      <c r="KBH156" s="461"/>
      <c r="KBI156" s="461"/>
      <c r="KBJ156" s="461"/>
      <c r="KBK156" s="461"/>
      <c r="KBL156" s="461"/>
      <c r="KBM156" s="461"/>
      <c r="KBN156" s="461"/>
      <c r="KBO156" s="461"/>
      <c r="KBP156" s="461"/>
      <c r="KBQ156" s="461"/>
      <c r="KBR156" s="461"/>
      <c r="KBS156" s="461"/>
      <c r="KBT156" s="461"/>
      <c r="KBU156" s="461"/>
      <c r="KBV156" s="461"/>
      <c r="KBW156" s="461"/>
      <c r="KBX156" s="461"/>
      <c r="KBY156" s="461"/>
      <c r="KBZ156" s="461"/>
      <c r="KCA156" s="461"/>
      <c r="KCB156" s="461"/>
      <c r="KCC156" s="461"/>
      <c r="KCD156" s="461"/>
      <c r="KCE156" s="461"/>
      <c r="KCF156" s="461"/>
      <c r="KCG156" s="461"/>
      <c r="KCH156" s="461"/>
      <c r="KCI156" s="461"/>
      <c r="KCJ156" s="461"/>
      <c r="KCK156" s="461"/>
      <c r="KCL156" s="461"/>
      <c r="KCM156" s="461"/>
      <c r="KCN156" s="461"/>
      <c r="KCO156" s="461"/>
      <c r="KCP156" s="461"/>
      <c r="KCQ156" s="461"/>
      <c r="KCR156" s="461"/>
      <c r="KCS156" s="461"/>
      <c r="KCT156" s="461"/>
      <c r="KCU156" s="461"/>
      <c r="KCV156" s="461"/>
      <c r="KCW156" s="461"/>
      <c r="KCX156" s="461"/>
      <c r="KCY156" s="461"/>
      <c r="KCZ156" s="461"/>
      <c r="KDA156" s="461"/>
      <c r="KDB156" s="461"/>
      <c r="KDC156" s="461"/>
      <c r="KDD156" s="461"/>
      <c r="KDE156" s="461"/>
      <c r="KDF156" s="461"/>
      <c r="KDG156" s="461"/>
      <c r="KDH156" s="461"/>
      <c r="KDI156" s="461"/>
      <c r="KDJ156" s="461"/>
      <c r="KDK156" s="461"/>
      <c r="KDL156" s="461"/>
      <c r="KDM156" s="461"/>
      <c r="KDN156" s="461"/>
      <c r="KDO156" s="461"/>
      <c r="KDP156" s="461"/>
      <c r="KDQ156" s="461"/>
      <c r="KDR156" s="461"/>
      <c r="KDS156" s="461"/>
      <c r="KDT156" s="461"/>
      <c r="KDU156" s="461"/>
      <c r="KDV156" s="461"/>
      <c r="KDW156" s="461"/>
      <c r="KDX156" s="461"/>
      <c r="KDY156" s="461"/>
      <c r="KDZ156" s="461"/>
      <c r="KEA156" s="461"/>
      <c r="KEB156" s="461"/>
      <c r="KEC156" s="461"/>
      <c r="KED156" s="461"/>
      <c r="KEE156" s="461"/>
      <c r="KEF156" s="461"/>
      <c r="KEG156" s="461"/>
      <c r="KEH156" s="461"/>
      <c r="KEI156" s="461"/>
      <c r="KEJ156" s="461"/>
      <c r="KEK156" s="461"/>
      <c r="KEL156" s="461"/>
      <c r="KEM156" s="461"/>
      <c r="KEN156" s="461"/>
      <c r="KEO156" s="461"/>
      <c r="KEP156" s="461"/>
      <c r="KEQ156" s="461"/>
      <c r="KER156" s="461"/>
      <c r="KES156" s="461"/>
      <c r="KET156" s="461"/>
      <c r="KEU156" s="461"/>
      <c r="KEV156" s="461"/>
      <c r="KEW156" s="461"/>
      <c r="KEX156" s="461"/>
      <c r="KEY156" s="461"/>
      <c r="KEZ156" s="461"/>
      <c r="KFA156" s="461"/>
      <c r="KFB156" s="461"/>
      <c r="KFC156" s="461"/>
      <c r="KFD156" s="461"/>
      <c r="KFE156" s="461"/>
      <c r="KFF156" s="461"/>
      <c r="KFG156" s="461"/>
      <c r="KFH156" s="461"/>
      <c r="KFI156" s="461"/>
      <c r="KFJ156" s="461"/>
      <c r="KFK156" s="461"/>
      <c r="KFL156" s="461"/>
      <c r="KFM156" s="461"/>
      <c r="KFN156" s="461"/>
      <c r="KFO156" s="461"/>
      <c r="KFP156" s="461"/>
      <c r="KFQ156" s="461"/>
      <c r="KFR156" s="461"/>
      <c r="KFS156" s="461"/>
      <c r="KFT156" s="461"/>
      <c r="KFU156" s="461"/>
      <c r="KFV156" s="461"/>
      <c r="KFW156" s="461"/>
      <c r="KFX156" s="461"/>
      <c r="KFY156" s="461"/>
      <c r="KFZ156" s="461"/>
      <c r="KGA156" s="461"/>
      <c r="KGB156" s="461"/>
      <c r="KGC156" s="461"/>
      <c r="KGD156" s="461"/>
      <c r="KGE156" s="461"/>
      <c r="KGF156" s="461"/>
      <c r="KGG156" s="461"/>
      <c r="KGH156" s="461"/>
      <c r="KGI156" s="461"/>
      <c r="KGJ156" s="461"/>
      <c r="KGK156" s="461"/>
      <c r="KGL156" s="461"/>
      <c r="KGM156" s="461"/>
      <c r="KGN156" s="461"/>
      <c r="KGO156" s="461"/>
      <c r="KGP156" s="461"/>
      <c r="KGQ156" s="461"/>
      <c r="KGR156" s="461"/>
      <c r="KGS156" s="461"/>
      <c r="KGT156" s="461"/>
      <c r="KGU156" s="461"/>
      <c r="KGV156" s="461"/>
      <c r="KGW156" s="461"/>
      <c r="KGX156" s="461"/>
      <c r="KGY156" s="461"/>
      <c r="KGZ156" s="461"/>
      <c r="KHA156" s="461"/>
      <c r="KHB156" s="461"/>
      <c r="KHC156" s="461"/>
      <c r="KHD156" s="461"/>
      <c r="KHE156" s="461"/>
      <c r="KHF156" s="461"/>
      <c r="KHG156" s="461"/>
      <c r="KHH156" s="461"/>
      <c r="KHI156" s="461"/>
      <c r="KHJ156" s="461"/>
      <c r="KHK156" s="461"/>
      <c r="KHL156" s="461"/>
      <c r="KHM156" s="461"/>
      <c r="KHN156" s="461"/>
      <c r="KHO156" s="461"/>
      <c r="KHP156" s="461"/>
      <c r="KHQ156" s="461"/>
      <c r="KHR156" s="461"/>
      <c r="KHS156" s="461"/>
      <c r="KHT156" s="461"/>
      <c r="KHU156" s="461"/>
      <c r="KHV156" s="461"/>
      <c r="KHW156" s="461"/>
      <c r="KHX156" s="461"/>
      <c r="KHY156" s="461"/>
      <c r="KHZ156" s="461"/>
      <c r="KIA156" s="461"/>
      <c r="KIB156" s="461"/>
      <c r="KIC156" s="461"/>
      <c r="KID156" s="461"/>
      <c r="KIE156" s="461"/>
      <c r="KIF156" s="461"/>
      <c r="KIG156" s="461"/>
      <c r="KIH156" s="461"/>
      <c r="KII156" s="461"/>
      <c r="KIJ156" s="461"/>
      <c r="KIK156" s="461"/>
      <c r="KIL156" s="461"/>
      <c r="KIM156" s="461"/>
      <c r="KIN156" s="461"/>
      <c r="KIO156" s="461"/>
      <c r="KIP156" s="461"/>
      <c r="KIQ156" s="461"/>
      <c r="KIR156" s="461"/>
      <c r="KIS156" s="461"/>
      <c r="KIT156" s="461"/>
      <c r="KIU156" s="461"/>
      <c r="KIV156" s="461"/>
      <c r="KIW156" s="461"/>
      <c r="KIX156" s="461"/>
      <c r="KIY156" s="461"/>
      <c r="KIZ156" s="461"/>
      <c r="KJA156" s="461"/>
      <c r="KJB156" s="461"/>
      <c r="KJC156" s="461"/>
      <c r="KJD156" s="461"/>
      <c r="KJE156" s="461"/>
      <c r="KJF156" s="461"/>
      <c r="KJG156" s="461"/>
      <c r="KJH156" s="461"/>
      <c r="KJI156" s="461"/>
      <c r="KJJ156" s="461"/>
      <c r="KJK156" s="461"/>
      <c r="KJL156" s="461"/>
      <c r="KJM156" s="461"/>
      <c r="KJN156" s="461"/>
      <c r="KJO156" s="461"/>
      <c r="KJP156" s="461"/>
      <c r="KJQ156" s="461"/>
      <c r="KJR156" s="461"/>
      <c r="KJS156" s="461"/>
      <c r="KJT156" s="461"/>
      <c r="KJU156" s="461"/>
      <c r="KJV156" s="461"/>
      <c r="KJW156" s="461"/>
      <c r="KJX156" s="461"/>
      <c r="KJY156" s="461"/>
      <c r="KJZ156" s="461"/>
      <c r="KKA156" s="461"/>
      <c r="KKB156" s="461"/>
      <c r="KKC156" s="461"/>
      <c r="KKD156" s="461"/>
      <c r="KKE156" s="461"/>
      <c r="KKF156" s="461"/>
      <c r="KKG156" s="461"/>
      <c r="KKH156" s="461"/>
      <c r="KKI156" s="461"/>
      <c r="KKJ156" s="461"/>
      <c r="KKK156" s="461"/>
      <c r="KKL156" s="461"/>
      <c r="KKM156" s="461"/>
      <c r="KKN156" s="461"/>
      <c r="KKO156" s="461"/>
      <c r="KKP156" s="461"/>
      <c r="KKQ156" s="461"/>
      <c r="KKR156" s="461"/>
      <c r="KKS156" s="461"/>
      <c r="KKT156" s="461"/>
      <c r="KKU156" s="461"/>
      <c r="KKV156" s="461"/>
      <c r="KKW156" s="461"/>
      <c r="KKX156" s="461"/>
      <c r="KKY156" s="461"/>
      <c r="KKZ156" s="461"/>
      <c r="KLA156" s="461"/>
      <c r="KLB156" s="461"/>
      <c r="KLC156" s="461"/>
      <c r="KLD156" s="461"/>
      <c r="KLE156" s="461"/>
      <c r="KLF156" s="461"/>
      <c r="KLG156" s="461"/>
      <c r="KLH156" s="461"/>
      <c r="KLI156" s="461"/>
      <c r="KLJ156" s="461"/>
      <c r="KLK156" s="461"/>
      <c r="KLL156" s="461"/>
      <c r="KLM156" s="461"/>
      <c r="KLN156" s="461"/>
      <c r="KLO156" s="461"/>
      <c r="KLP156" s="461"/>
      <c r="KLQ156" s="461"/>
      <c r="KLR156" s="461"/>
      <c r="KLS156" s="461"/>
      <c r="KLT156" s="461"/>
      <c r="KLU156" s="461"/>
      <c r="KLV156" s="461"/>
      <c r="KLW156" s="461"/>
      <c r="KLX156" s="461"/>
      <c r="KLY156" s="461"/>
      <c r="KLZ156" s="461"/>
      <c r="KMA156" s="461"/>
      <c r="KMB156" s="461"/>
      <c r="KMC156" s="461"/>
      <c r="KMD156" s="461"/>
      <c r="KME156" s="461"/>
      <c r="KMF156" s="461"/>
      <c r="KMG156" s="461"/>
      <c r="KMH156" s="461"/>
      <c r="KMI156" s="461"/>
      <c r="KMJ156" s="461"/>
      <c r="KMK156" s="461"/>
      <c r="KML156" s="461"/>
      <c r="KMM156" s="461"/>
      <c r="KMN156" s="461"/>
      <c r="KMO156" s="461"/>
      <c r="KMP156" s="461"/>
      <c r="KMQ156" s="461"/>
      <c r="KMR156" s="461"/>
      <c r="KMS156" s="461"/>
      <c r="KMT156" s="461"/>
      <c r="KMU156" s="461"/>
      <c r="KMV156" s="461"/>
      <c r="KMW156" s="461"/>
      <c r="KMX156" s="461"/>
      <c r="KMY156" s="461"/>
      <c r="KMZ156" s="461"/>
      <c r="KNA156" s="461"/>
      <c r="KNB156" s="461"/>
      <c r="KNC156" s="461"/>
      <c r="KND156" s="461"/>
      <c r="KNE156" s="461"/>
      <c r="KNF156" s="461"/>
      <c r="KNG156" s="461"/>
      <c r="KNH156" s="461"/>
      <c r="KNI156" s="461"/>
      <c r="KNJ156" s="461"/>
      <c r="KNK156" s="461"/>
      <c r="KNL156" s="461"/>
      <c r="KNM156" s="461"/>
      <c r="KNN156" s="461"/>
      <c r="KNO156" s="461"/>
      <c r="KNP156" s="461"/>
      <c r="KNQ156" s="461"/>
      <c r="KNR156" s="461"/>
      <c r="KNS156" s="461"/>
      <c r="KNT156" s="461"/>
      <c r="KNU156" s="461"/>
      <c r="KNV156" s="461"/>
      <c r="KNW156" s="461"/>
      <c r="KNX156" s="461"/>
      <c r="KNY156" s="461"/>
      <c r="KNZ156" s="461"/>
      <c r="KOA156" s="461"/>
      <c r="KOB156" s="461"/>
      <c r="KOC156" s="461"/>
      <c r="KOD156" s="461"/>
      <c r="KOE156" s="461"/>
      <c r="KOF156" s="461"/>
      <c r="KOG156" s="461"/>
      <c r="KOH156" s="461"/>
      <c r="KOI156" s="461"/>
      <c r="KOJ156" s="461"/>
      <c r="KOK156" s="461"/>
      <c r="KOL156" s="461"/>
      <c r="KOM156" s="461"/>
      <c r="KON156" s="461"/>
      <c r="KOO156" s="461"/>
      <c r="KOP156" s="461"/>
      <c r="KOQ156" s="461"/>
      <c r="KOR156" s="461"/>
      <c r="KOS156" s="461"/>
      <c r="KOT156" s="461"/>
      <c r="KOU156" s="461"/>
      <c r="KOV156" s="461"/>
      <c r="KOW156" s="461"/>
      <c r="KOX156" s="461"/>
      <c r="KOY156" s="461"/>
      <c r="KOZ156" s="461"/>
      <c r="KPA156" s="461"/>
      <c r="KPB156" s="461"/>
      <c r="KPC156" s="461"/>
      <c r="KPD156" s="461"/>
      <c r="KPE156" s="461"/>
      <c r="KPF156" s="461"/>
      <c r="KPG156" s="461"/>
      <c r="KPH156" s="461"/>
      <c r="KPI156" s="461"/>
      <c r="KPJ156" s="461"/>
      <c r="KPK156" s="461"/>
      <c r="KPL156" s="461"/>
      <c r="KPM156" s="461"/>
      <c r="KPN156" s="461"/>
      <c r="KPO156" s="461"/>
      <c r="KPP156" s="461"/>
      <c r="KPQ156" s="461"/>
      <c r="KPR156" s="461"/>
      <c r="KPS156" s="461"/>
      <c r="KPT156" s="461"/>
      <c r="KPU156" s="461"/>
      <c r="KPV156" s="461"/>
      <c r="KPW156" s="461"/>
      <c r="KPX156" s="461"/>
      <c r="KPY156" s="461"/>
      <c r="KPZ156" s="461"/>
      <c r="KQA156" s="461"/>
      <c r="KQB156" s="461"/>
      <c r="KQC156" s="461"/>
      <c r="KQD156" s="461"/>
      <c r="KQE156" s="461"/>
      <c r="KQF156" s="461"/>
      <c r="KQG156" s="461"/>
      <c r="KQH156" s="461"/>
      <c r="KQI156" s="461"/>
      <c r="KQJ156" s="461"/>
      <c r="KQK156" s="461"/>
      <c r="KQL156" s="461"/>
      <c r="KQM156" s="461"/>
      <c r="KQN156" s="461"/>
      <c r="KQO156" s="461"/>
      <c r="KQP156" s="461"/>
      <c r="KQQ156" s="461"/>
      <c r="KQR156" s="461"/>
      <c r="KQS156" s="461"/>
      <c r="KQT156" s="461"/>
      <c r="KQU156" s="461"/>
      <c r="KQV156" s="461"/>
      <c r="KQW156" s="461"/>
      <c r="KQX156" s="461"/>
      <c r="KQY156" s="461"/>
      <c r="KQZ156" s="461"/>
      <c r="KRA156" s="461"/>
      <c r="KRB156" s="461"/>
      <c r="KRC156" s="461"/>
      <c r="KRD156" s="461"/>
      <c r="KRE156" s="461"/>
      <c r="KRF156" s="461"/>
      <c r="KRG156" s="461"/>
      <c r="KRH156" s="461"/>
      <c r="KRI156" s="461"/>
      <c r="KRJ156" s="461"/>
      <c r="KRK156" s="461"/>
      <c r="KRL156" s="461"/>
      <c r="KRM156" s="461"/>
      <c r="KRN156" s="461"/>
      <c r="KRO156" s="461"/>
      <c r="KRP156" s="461"/>
      <c r="KRQ156" s="461"/>
      <c r="KRR156" s="461"/>
      <c r="KRS156" s="461"/>
      <c r="KRT156" s="461"/>
      <c r="KRU156" s="461"/>
      <c r="KRV156" s="461"/>
      <c r="KRW156" s="461"/>
      <c r="KRX156" s="461"/>
      <c r="KRY156" s="461"/>
      <c r="KRZ156" s="461"/>
      <c r="KSA156" s="461"/>
      <c r="KSB156" s="461"/>
      <c r="KSC156" s="461"/>
      <c r="KSD156" s="461"/>
      <c r="KSE156" s="461"/>
      <c r="KSF156" s="461"/>
      <c r="KSG156" s="461"/>
      <c r="KSH156" s="461"/>
      <c r="KSI156" s="461"/>
      <c r="KSJ156" s="461"/>
      <c r="KSK156" s="461"/>
      <c r="KSL156" s="461"/>
      <c r="KSM156" s="461"/>
      <c r="KSN156" s="461"/>
      <c r="KSO156" s="461"/>
      <c r="KSP156" s="461"/>
      <c r="KSQ156" s="461"/>
      <c r="KSR156" s="461"/>
      <c r="KSS156" s="461"/>
      <c r="KST156" s="461"/>
      <c r="KSU156" s="461"/>
      <c r="KSV156" s="461"/>
      <c r="KSW156" s="461"/>
      <c r="KSX156" s="461"/>
      <c r="KSY156" s="461"/>
      <c r="KSZ156" s="461"/>
      <c r="KTA156" s="461"/>
      <c r="KTB156" s="461"/>
      <c r="KTC156" s="461"/>
      <c r="KTD156" s="461"/>
      <c r="KTE156" s="461"/>
      <c r="KTF156" s="461"/>
      <c r="KTG156" s="461"/>
      <c r="KTH156" s="461"/>
      <c r="KTI156" s="461"/>
      <c r="KTJ156" s="461"/>
      <c r="KTK156" s="461"/>
      <c r="KTL156" s="461"/>
      <c r="KTM156" s="461"/>
      <c r="KTN156" s="461"/>
      <c r="KTO156" s="461"/>
      <c r="KTP156" s="461"/>
      <c r="KTQ156" s="461"/>
      <c r="KTR156" s="461"/>
      <c r="KTS156" s="461"/>
      <c r="KTT156" s="461"/>
      <c r="KTU156" s="461"/>
      <c r="KTV156" s="461"/>
      <c r="KTW156" s="461"/>
      <c r="KTX156" s="461"/>
      <c r="KTY156" s="461"/>
      <c r="KTZ156" s="461"/>
      <c r="KUA156" s="461"/>
      <c r="KUB156" s="461"/>
      <c r="KUC156" s="461"/>
      <c r="KUD156" s="461"/>
      <c r="KUE156" s="461"/>
      <c r="KUF156" s="461"/>
      <c r="KUG156" s="461"/>
      <c r="KUH156" s="461"/>
      <c r="KUI156" s="461"/>
      <c r="KUJ156" s="461"/>
      <c r="KUK156" s="461"/>
      <c r="KUL156" s="461"/>
      <c r="KUM156" s="461"/>
      <c r="KUN156" s="461"/>
      <c r="KUO156" s="461"/>
      <c r="KUP156" s="461"/>
      <c r="KUQ156" s="461"/>
      <c r="KUR156" s="461"/>
      <c r="KUS156" s="461"/>
      <c r="KUT156" s="461"/>
      <c r="KUU156" s="461"/>
      <c r="KUV156" s="461"/>
      <c r="KUW156" s="461"/>
      <c r="KUX156" s="461"/>
      <c r="KUY156" s="461"/>
      <c r="KUZ156" s="461"/>
      <c r="KVA156" s="461"/>
      <c r="KVB156" s="461"/>
      <c r="KVC156" s="461"/>
      <c r="KVD156" s="461"/>
      <c r="KVE156" s="461"/>
      <c r="KVF156" s="461"/>
      <c r="KVG156" s="461"/>
      <c r="KVH156" s="461"/>
      <c r="KVI156" s="461"/>
      <c r="KVJ156" s="461"/>
      <c r="KVK156" s="461"/>
      <c r="KVL156" s="461"/>
      <c r="KVM156" s="461"/>
      <c r="KVN156" s="461"/>
      <c r="KVO156" s="461"/>
      <c r="KVP156" s="461"/>
      <c r="KVQ156" s="461"/>
      <c r="KVR156" s="461"/>
      <c r="KVS156" s="461"/>
      <c r="KVT156" s="461"/>
      <c r="KVU156" s="461"/>
      <c r="KVV156" s="461"/>
      <c r="KVW156" s="461"/>
      <c r="KVX156" s="461"/>
      <c r="KVY156" s="461"/>
      <c r="KVZ156" s="461"/>
      <c r="KWA156" s="461"/>
      <c r="KWB156" s="461"/>
      <c r="KWC156" s="461"/>
      <c r="KWD156" s="461"/>
      <c r="KWE156" s="461"/>
      <c r="KWF156" s="461"/>
      <c r="KWG156" s="461"/>
      <c r="KWH156" s="461"/>
      <c r="KWI156" s="461"/>
      <c r="KWJ156" s="461"/>
      <c r="KWK156" s="461"/>
      <c r="KWL156" s="461"/>
      <c r="KWM156" s="461"/>
      <c r="KWN156" s="461"/>
      <c r="KWO156" s="461"/>
      <c r="KWP156" s="461"/>
      <c r="KWQ156" s="461"/>
      <c r="KWR156" s="461"/>
      <c r="KWS156" s="461"/>
      <c r="KWT156" s="461"/>
      <c r="KWU156" s="461"/>
      <c r="KWV156" s="461"/>
      <c r="KWW156" s="461"/>
      <c r="KWX156" s="461"/>
      <c r="KWY156" s="461"/>
      <c r="KWZ156" s="461"/>
      <c r="KXA156" s="461"/>
      <c r="KXB156" s="461"/>
      <c r="KXC156" s="461"/>
      <c r="KXD156" s="461"/>
      <c r="KXE156" s="461"/>
      <c r="KXF156" s="461"/>
      <c r="KXG156" s="461"/>
      <c r="KXH156" s="461"/>
      <c r="KXI156" s="461"/>
      <c r="KXJ156" s="461"/>
      <c r="KXK156" s="461"/>
      <c r="KXL156" s="461"/>
      <c r="KXM156" s="461"/>
      <c r="KXN156" s="461"/>
      <c r="KXO156" s="461"/>
      <c r="KXP156" s="461"/>
      <c r="KXQ156" s="461"/>
      <c r="KXR156" s="461"/>
      <c r="KXS156" s="461"/>
      <c r="KXT156" s="461"/>
      <c r="KXU156" s="461"/>
      <c r="KXV156" s="461"/>
      <c r="KXW156" s="461"/>
      <c r="KXX156" s="461"/>
      <c r="KXY156" s="461"/>
      <c r="KXZ156" s="461"/>
      <c r="KYA156" s="461"/>
      <c r="KYB156" s="461"/>
      <c r="KYC156" s="461"/>
      <c r="KYD156" s="461"/>
      <c r="KYE156" s="461"/>
      <c r="KYF156" s="461"/>
      <c r="KYG156" s="461"/>
      <c r="KYH156" s="461"/>
      <c r="KYI156" s="461"/>
      <c r="KYJ156" s="461"/>
      <c r="KYK156" s="461"/>
      <c r="KYL156" s="461"/>
      <c r="KYM156" s="461"/>
      <c r="KYN156" s="461"/>
      <c r="KYO156" s="461"/>
      <c r="KYP156" s="461"/>
      <c r="KYQ156" s="461"/>
      <c r="KYR156" s="461"/>
      <c r="KYS156" s="461"/>
      <c r="KYT156" s="461"/>
      <c r="KYU156" s="461"/>
      <c r="KYV156" s="461"/>
      <c r="KYW156" s="461"/>
      <c r="KYX156" s="461"/>
      <c r="KYY156" s="461"/>
      <c r="KYZ156" s="461"/>
      <c r="KZA156" s="461"/>
      <c r="KZB156" s="461"/>
      <c r="KZC156" s="461"/>
      <c r="KZD156" s="461"/>
      <c r="KZE156" s="461"/>
      <c r="KZF156" s="461"/>
      <c r="KZG156" s="461"/>
      <c r="KZH156" s="461"/>
      <c r="KZI156" s="461"/>
      <c r="KZJ156" s="461"/>
      <c r="KZK156" s="461"/>
      <c r="KZL156" s="461"/>
      <c r="KZM156" s="461"/>
      <c r="KZN156" s="461"/>
      <c r="KZO156" s="461"/>
      <c r="KZP156" s="461"/>
      <c r="KZQ156" s="461"/>
      <c r="KZR156" s="461"/>
      <c r="KZS156" s="461"/>
      <c r="KZT156" s="461"/>
      <c r="KZU156" s="461"/>
      <c r="KZV156" s="461"/>
      <c r="KZW156" s="461"/>
      <c r="KZX156" s="461"/>
      <c r="KZY156" s="461"/>
      <c r="KZZ156" s="461"/>
      <c r="LAA156" s="461"/>
      <c r="LAB156" s="461"/>
      <c r="LAC156" s="461"/>
      <c r="LAD156" s="461"/>
      <c r="LAE156" s="461"/>
      <c r="LAF156" s="461"/>
      <c r="LAG156" s="461"/>
      <c r="LAH156" s="461"/>
      <c r="LAI156" s="461"/>
      <c r="LAJ156" s="461"/>
      <c r="LAK156" s="461"/>
      <c r="LAL156" s="461"/>
      <c r="LAM156" s="461"/>
      <c r="LAN156" s="461"/>
      <c r="LAO156" s="461"/>
      <c r="LAP156" s="461"/>
      <c r="LAQ156" s="461"/>
      <c r="LAR156" s="461"/>
      <c r="LAS156" s="461"/>
      <c r="LAT156" s="461"/>
      <c r="LAU156" s="461"/>
      <c r="LAV156" s="461"/>
      <c r="LAW156" s="461"/>
      <c r="LAX156" s="461"/>
      <c r="LAY156" s="461"/>
      <c r="LAZ156" s="461"/>
      <c r="LBA156" s="461"/>
      <c r="LBB156" s="461"/>
      <c r="LBC156" s="461"/>
      <c r="LBD156" s="461"/>
      <c r="LBE156" s="461"/>
      <c r="LBF156" s="461"/>
      <c r="LBG156" s="461"/>
      <c r="LBH156" s="461"/>
      <c r="LBI156" s="461"/>
      <c r="LBJ156" s="461"/>
      <c r="LBK156" s="461"/>
      <c r="LBL156" s="461"/>
      <c r="LBM156" s="461"/>
      <c r="LBN156" s="461"/>
      <c r="LBO156" s="461"/>
      <c r="LBP156" s="461"/>
      <c r="LBQ156" s="461"/>
      <c r="LBR156" s="461"/>
      <c r="LBS156" s="461"/>
      <c r="LBT156" s="461"/>
      <c r="LBU156" s="461"/>
      <c r="LBV156" s="461"/>
      <c r="LBW156" s="461"/>
      <c r="LBX156" s="461"/>
      <c r="LBY156" s="461"/>
      <c r="LBZ156" s="461"/>
      <c r="LCA156" s="461"/>
      <c r="LCB156" s="461"/>
      <c r="LCC156" s="461"/>
      <c r="LCD156" s="461"/>
      <c r="LCE156" s="461"/>
      <c r="LCF156" s="461"/>
      <c r="LCG156" s="461"/>
      <c r="LCH156" s="461"/>
      <c r="LCI156" s="461"/>
      <c r="LCJ156" s="461"/>
      <c r="LCK156" s="461"/>
      <c r="LCL156" s="461"/>
      <c r="LCM156" s="461"/>
      <c r="LCN156" s="461"/>
      <c r="LCO156" s="461"/>
      <c r="LCP156" s="461"/>
      <c r="LCQ156" s="461"/>
      <c r="LCR156" s="461"/>
      <c r="LCS156" s="461"/>
      <c r="LCT156" s="461"/>
      <c r="LCU156" s="461"/>
      <c r="LCV156" s="461"/>
      <c r="LCW156" s="461"/>
      <c r="LCX156" s="461"/>
      <c r="LCY156" s="461"/>
      <c r="LCZ156" s="461"/>
      <c r="LDA156" s="461"/>
      <c r="LDB156" s="461"/>
      <c r="LDC156" s="461"/>
      <c r="LDD156" s="461"/>
      <c r="LDE156" s="461"/>
      <c r="LDF156" s="461"/>
      <c r="LDG156" s="461"/>
      <c r="LDH156" s="461"/>
      <c r="LDI156" s="461"/>
      <c r="LDJ156" s="461"/>
      <c r="LDK156" s="461"/>
      <c r="LDL156" s="461"/>
      <c r="LDM156" s="461"/>
      <c r="LDN156" s="461"/>
      <c r="LDO156" s="461"/>
      <c r="LDP156" s="461"/>
      <c r="LDQ156" s="461"/>
      <c r="LDR156" s="461"/>
      <c r="LDS156" s="461"/>
      <c r="LDT156" s="461"/>
      <c r="LDU156" s="461"/>
      <c r="LDV156" s="461"/>
      <c r="LDW156" s="461"/>
      <c r="LDX156" s="461"/>
      <c r="LDY156" s="461"/>
      <c r="LDZ156" s="461"/>
      <c r="LEA156" s="461"/>
      <c r="LEB156" s="461"/>
      <c r="LEC156" s="461"/>
      <c r="LED156" s="461"/>
      <c r="LEE156" s="461"/>
      <c r="LEF156" s="461"/>
      <c r="LEG156" s="461"/>
      <c r="LEH156" s="461"/>
      <c r="LEI156" s="461"/>
      <c r="LEJ156" s="461"/>
      <c r="LEK156" s="461"/>
      <c r="LEL156" s="461"/>
      <c r="LEM156" s="461"/>
      <c r="LEN156" s="461"/>
      <c r="LEO156" s="461"/>
      <c r="LEP156" s="461"/>
      <c r="LEQ156" s="461"/>
      <c r="LER156" s="461"/>
      <c r="LES156" s="461"/>
      <c r="LET156" s="461"/>
      <c r="LEU156" s="461"/>
      <c r="LEV156" s="461"/>
      <c r="LEW156" s="461"/>
      <c r="LEX156" s="461"/>
      <c r="LEY156" s="461"/>
      <c r="LEZ156" s="461"/>
      <c r="LFA156" s="461"/>
      <c r="LFB156" s="461"/>
      <c r="LFC156" s="461"/>
      <c r="LFD156" s="461"/>
      <c r="LFE156" s="461"/>
      <c r="LFF156" s="461"/>
      <c r="LFG156" s="461"/>
      <c r="LFH156" s="461"/>
      <c r="LFI156" s="461"/>
      <c r="LFJ156" s="461"/>
      <c r="LFK156" s="461"/>
      <c r="LFL156" s="461"/>
      <c r="LFM156" s="461"/>
      <c r="LFN156" s="461"/>
      <c r="LFO156" s="461"/>
      <c r="LFP156" s="461"/>
      <c r="LFQ156" s="461"/>
      <c r="LFR156" s="461"/>
      <c r="LFS156" s="461"/>
      <c r="LFT156" s="461"/>
      <c r="LFU156" s="461"/>
      <c r="LFV156" s="461"/>
      <c r="LFW156" s="461"/>
      <c r="LFX156" s="461"/>
      <c r="LFY156" s="461"/>
      <c r="LFZ156" s="461"/>
      <c r="LGA156" s="461"/>
      <c r="LGB156" s="461"/>
      <c r="LGC156" s="461"/>
      <c r="LGD156" s="461"/>
      <c r="LGE156" s="461"/>
      <c r="LGF156" s="461"/>
      <c r="LGG156" s="461"/>
      <c r="LGH156" s="461"/>
      <c r="LGI156" s="461"/>
      <c r="LGJ156" s="461"/>
      <c r="LGK156" s="461"/>
      <c r="LGL156" s="461"/>
      <c r="LGM156" s="461"/>
      <c r="LGN156" s="461"/>
      <c r="LGO156" s="461"/>
      <c r="LGP156" s="461"/>
      <c r="LGQ156" s="461"/>
      <c r="LGR156" s="461"/>
      <c r="LGS156" s="461"/>
      <c r="LGT156" s="461"/>
      <c r="LGU156" s="461"/>
      <c r="LGV156" s="461"/>
      <c r="LGW156" s="461"/>
      <c r="LGX156" s="461"/>
      <c r="LGY156" s="461"/>
      <c r="LGZ156" s="461"/>
      <c r="LHA156" s="461"/>
      <c r="LHB156" s="461"/>
      <c r="LHC156" s="461"/>
      <c r="LHD156" s="461"/>
      <c r="LHE156" s="461"/>
      <c r="LHF156" s="461"/>
      <c r="LHG156" s="461"/>
      <c r="LHH156" s="461"/>
      <c r="LHI156" s="461"/>
      <c r="LHJ156" s="461"/>
      <c r="LHK156" s="461"/>
      <c r="LHL156" s="461"/>
      <c r="LHM156" s="461"/>
      <c r="LHN156" s="461"/>
      <c r="LHO156" s="461"/>
      <c r="LHP156" s="461"/>
      <c r="LHQ156" s="461"/>
      <c r="LHR156" s="461"/>
      <c r="LHS156" s="461"/>
      <c r="LHT156" s="461"/>
      <c r="LHU156" s="461"/>
      <c r="LHV156" s="461"/>
      <c r="LHW156" s="461"/>
      <c r="LHX156" s="461"/>
      <c r="LHY156" s="461"/>
      <c r="LHZ156" s="461"/>
      <c r="LIA156" s="461"/>
      <c r="LIB156" s="461"/>
      <c r="LIC156" s="461"/>
      <c r="LID156" s="461"/>
      <c r="LIE156" s="461"/>
      <c r="LIF156" s="461"/>
      <c r="LIG156" s="461"/>
      <c r="LIH156" s="461"/>
      <c r="LII156" s="461"/>
      <c r="LIJ156" s="461"/>
      <c r="LIK156" s="461"/>
      <c r="LIL156" s="461"/>
      <c r="LIM156" s="461"/>
      <c r="LIN156" s="461"/>
      <c r="LIO156" s="461"/>
      <c r="LIP156" s="461"/>
      <c r="LIQ156" s="461"/>
      <c r="LIR156" s="461"/>
      <c r="LIS156" s="461"/>
      <c r="LIT156" s="461"/>
      <c r="LIU156" s="461"/>
      <c r="LIV156" s="461"/>
      <c r="LIW156" s="461"/>
      <c r="LIX156" s="461"/>
      <c r="LIY156" s="461"/>
      <c r="LIZ156" s="461"/>
      <c r="LJA156" s="461"/>
      <c r="LJB156" s="461"/>
      <c r="LJC156" s="461"/>
      <c r="LJD156" s="461"/>
      <c r="LJE156" s="461"/>
      <c r="LJF156" s="461"/>
      <c r="LJG156" s="461"/>
      <c r="LJH156" s="461"/>
      <c r="LJI156" s="461"/>
      <c r="LJJ156" s="461"/>
      <c r="LJK156" s="461"/>
      <c r="LJL156" s="461"/>
      <c r="LJM156" s="461"/>
      <c r="LJN156" s="461"/>
      <c r="LJO156" s="461"/>
      <c r="LJP156" s="461"/>
      <c r="LJQ156" s="461"/>
      <c r="LJR156" s="461"/>
      <c r="LJS156" s="461"/>
      <c r="LJT156" s="461"/>
      <c r="LJU156" s="461"/>
      <c r="LJV156" s="461"/>
      <c r="LJW156" s="461"/>
      <c r="LJX156" s="461"/>
      <c r="LJY156" s="461"/>
      <c r="LJZ156" s="461"/>
      <c r="LKA156" s="461"/>
      <c r="LKB156" s="461"/>
      <c r="LKC156" s="461"/>
      <c r="LKD156" s="461"/>
      <c r="LKE156" s="461"/>
      <c r="LKF156" s="461"/>
      <c r="LKG156" s="461"/>
      <c r="LKH156" s="461"/>
      <c r="LKI156" s="461"/>
      <c r="LKJ156" s="461"/>
      <c r="LKK156" s="461"/>
      <c r="LKL156" s="461"/>
      <c r="LKM156" s="461"/>
      <c r="LKN156" s="461"/>
      <c r="LKO156" s="461"/>
      <c r="LKP156" s="461"/>
      <c r="LKQ156" s="461"/>
      <c r="LKR156" s="461"/>
      <c r="LKS156" s="461"/>
      <c r="LKT156" s="461"/>
      <c r="LKU156" s="461"/>
      <c r="LKV156" s="461"/>
      <c r="LKW156" s="461"/>
      <c r="LKX156" s="461"/>
      <c r="LKY156" s="461"/>
      <c r="LKZ156" s="461"/>
      <c r="LLA156" s="461"/>
      <c r="LLB156" s="461"/>
      <c r="LLC156" s="461"/>
      <c r="LLD156" s="461"/>
      <c r="LLE156" s="461"/>
      <c r="LLF156" s="461"/>
      <c r="LLG156" s="461"/>
      <c r="LLH156" s="461"/>
      <c r="LLI156" s="461"/>
      <c r="LLJ156" s="461"/>
      <c r="LLK156" s="461"/>
      <c r="LLL156" s="461"/>
      <c r="LLM156" s="461"/>
      <c r="LLN156" s="461"/>
      <c r="LLO156" s="461"/>
      <c r="LLP156" s="461"/>
      <c r="LLQ156" s="461"/>
      <c r="LLR156" s="461"/>
      <c r="LLS156" s="461"/>
      <c r="LLT156" s="461"/>
      <c r="LLU156" s="461"/>
      <c r="LLV156" s="461"/>
      <c r="LLW156" s="461"/>
      <c r="LLX156" s="461"/>
      <c r="LLY156" s="461"/>
      <c r="LLZ156" s="461"/>
      <c r="LMA156" s="461"/>
      <c r="LMB156" s="461"/>
      <c r="LMC156" s="461"/>
      <c r="LMD156" s="461"/>
      <c r="LME156" s="461"/>
      <c r="LMF156" s="461"/>
      <c r="LMG156" s="461"/>
      <c r="LMH156" s="461"/>
      <c r="LMI156" s="461"/>
      <c r="LMJ156" s="461"/>
      <c r="LMK156" s="461"/>
      <c r="LML156" s="461"/>
      <c r="LMM156" s="461"/>
      <c r="LMN156" s="461"/>
      <c r="LMO156" s="461"/>
      <c r="LMP156" s="461"/>
      <c r="LMQ156" s="461"/>
      <c r="LMR156" s="461"/>
      <c r="LMS156" s="461"/>
      <c r="LMT156" s="461"/>
      <c r="LMU156" s="461"/>
      <c r="LMV156" s="461"/>
      <c r="LMW156" s="461"/>
      <c r="LMX156" s="461"/>
      <c r="LMY156" s="461"/>
      <c r="LMZ156" s="461"/>
      <c r="LNA156" s="461"/>
      <c r="LNB156" s="461"/>
      <c r="LNC156" s="461"/>
      <c r="LND156" s="461"/>
      <c r="LNE156" s="461"/>
      <c r="LNF156" s="461"/>
      <c r="LNG156" s="461"/>
      <c r="LNH156" s="461"/>
      <c r="LNI156" s="461"/>
      <c r="LNJ156" s="461"/>
      <c r="LNK156" s="461"/>
      <c r="LNL156" s="461"/>
      <c r="LNM156" s="461"/>
      <c r="LNN156" s="461"/>
      <c r="LNO156" s="461"/>
      <c r="LNP156" s="461"/>
      <c r="LNQ156" s="461"/>
      <c r="LNR156" s="461"/>
      <c r="LNS156" s="461"/>
      <c r="LNT156" s="461"/>
      <c r="LNU156" s="461"/>
      <c r="LNV156" s="461"/>
      <c r="LNW156" s="461"/>
      <c r="LNX156" s="461"/>
      <c r="LNY156" s="461"/>
      <c r="LNZ156" s="461"/>
      <c r="LOA156" s="461"/>
      <c r="LOB156" s="461"/>
      <c r="LOC156" s="461"/>
      <c r="LOD156" s="461"/>
      <c r="LOE156" s="461"/>
      <c r="LOF156" s="461"/>
      <c r="LOG156" s="461"/>
      <c r="LOH156" s="461"/>
      <c r="LOI156" s="461"/>
      <c r="LOJ156" s="461"/>
      <c r="LOK156" s="461"/>
      <c r="LOL156" s="461"/>
      <c r="LOM156" s="461"/>
      <c r="LON156" s="461"/>
      <c r="LOO156" s="461"/>
      <c r="LOP156" s="461"/>
      <c r="LOQ156" s="461"/>
      <c r="LOR156" s="461"/>
      <c r="LOS156" s="461"/>
      <c r="LOT156" s="461"/>
      <c r="LOU156" s="461"/>
      <c r="LOV156" s="461"/>
      <c r="LOW156" s="461"/>
      <c r="LOX156" s="461"/>
      <c r="LOY156" s="461"/>
      <c r="LOZ156" s="461"/>
      <c r="LPA156" s="461"/>
      <c r="LPB156" s="461"/>
      <c r="LPC156" s="461"/>
      <c r="LPD156" s="461"/>
      <c r="LPE156" s="461"/>
      <c r="LPF156" s="461"/>
      <c r="LPG156" s="461"/>
      <c r="LPH156" s="461"/>
      <c r="LPI156" s="461"/>
      <c r="LPJ156" s="461"/>
      <c r="LPK156" s="461"/>
      <c r="LPL156" s="461"/>
      <c r="LPM156" s="461"/>
      <c r="LPN156" s="461"/>
      <c r="LPO156" s="461"/>
      <c r="LPP156" s="461"/>
      <c r="LPQ156" s="461"/>
      <c r="LPR156" s="461"/>
      <c r="LPS156" s="461"/>
      <c r="LPT156" s="461"/>
      <c r="LPU156" s="461"/>
      <c r="LPV156" s="461"/>
      <c r="LPW156" s="461"/>
      <c r="LPX156" s="461"/>
      <c r="LPY156" s="461"/>
      <c r="LPZ156" s="461"/>
      <c r="LQA156" s="461"/>
      <c r="LQB156" s="461"/>
      <c r="LQC156" s="461"/>
      <c r="LQD156" s="461"/>
      <c r="LQE156" s="461"/>
      <c r="LQF156" s="461"/>
      <c r="LQG156" s="461"/>
      <c r="LQH156" s="461"/>
      <c r="LQI156" s="461"/>
      <c r="LQJ156" s="461"/>
      <c r="LQK156" s="461"/>
      <c r="LQL156" s="461"/>
      <c r="LQM156" s="461"/>
      <c r="LQN156" s="461"/>
      <c r="LQO156" s="461"/>
      <c r="LQP156" s="461"/>
      <c r="LQQ156" s="461"/>
      <c r="LQR156" s="461"/>
      <c r="LQS156" s="461"/>
      <c r="LQT156" s="461"/>
      <c r="LQU156" s="461"/>
      <c r="LQV156" s="461"/>
      <c r="LQW156" s="461"/>
      <c r="LQX156" s="461"/>
      <c r="LQY156" s="461"/>
      <c r="LQZ156" s="461"/>
      <c r="LRA156" s="461"/>
      <c r="LRB156" s="461"/>
      <c r="LRC156" s="461"/>
      <c r="LRD156" s="461"/>
      <c r="LRE156" s="461"/>
      <c r="LRF156" s="461"/>
      <c r="LRG156" s="461"/>
      <c r="LRH156" s="461"/>
      <c r="LRI156" s="461"/>
      <c r="LRJ156" s="461"/>
      <c r="LRK156" s="461"/>
      <c r="LRL156" s="461"/>
      <c r="LRM156" s="461"/>
      <c r="LRN156" s="461"/>
      <c r="LRO156" s="461"/>
      <c r="LRP156" s="461"/>
      <c r="LRQ156" s="461"/>
      <c r="LRR156" s="461"/>
      <c r="LRS156" s="461"/>
      <c r="LRT156" s="461"/>
      <c r="LRU156" s="461"/>
      <c r="LRV156" s="461"/>
      <c r="LRW156" s="461"/>
      <c r="LRX156" s="461"/>
      <c r="LRY156" s="461"/>
      <c r="LRZ156" s="461"/>
      <c r="LSA156" s="461"/>
      <c r="LSB156" s="461"/>
      <c r="LSC156" s="461"/>
      <c r="LSD156" s="461"/>
      <c r="LSE156" s="461"/>
      <c r="LSF156" s="461"/>
      <c r="LSG156" s="461"/>
      <c r="LSH156" s="461"/>
      <c r="LSI156" s="461"/>
      <c r="LSJ156" s="461"/>
      <c r="LSK156" s="461"/>
      <c r="LSL156" s="461"/>
      <c r="LSM156" s="461"/>
      <c r="LSN156" s="461"/>
      <c r="LSO156" s="461"/>
      <c r="LSP156" s="461"/>
      <c r="LSQ156" s="461"/>
      <c r="LSR156" s="461"/>
      <c r="LSS156" s="461"/>
      <c r="LST156" s="461"/>
      <c r="LSU156" s="461"/>
      <c r="LSV156" s="461"/>
      <c r="LSW156" s="461"/>
      <c r="LSX156" s="461"/>
      <c r="LSY156" s="461"/>
      <c r="LSZ156" s="461"/>
      <c r="LTA156" s="461"/>
      <c r="LTB156" s="461"/>
      <c r="LTC156" s="461"/>
      <c r="LTD156" s="461"/>
      <c r="LTE156" s="461"/>
      <c r="LTF156" s="461"/>
      <c r="LTG156" s="461"/>
      <c r="LTH156" s="461"/>
      <c r="LTI156" s="461"/>
      <c r="LTJ156" s="461"/>
      <c r="LTK156" s="461"/>
      <c r="LTL156" s="461"/>
      <c r="LTM156" s="461"/>
      <c r="LTN156" s="461"/>
      <c r="LTO156" s="461"/>
      <c r="LTP156" s="461"/>
      <c r="LTQ156" s="461"/>
      <c r="LTR156" s="461"/>
      <c r="LTS156" s="461"/>
      <c r="LTT156" s="461"/>
      <c r="LTU156" s="461"/>
      <c r="LTV156" s="461"/>
      <c r="LTW156" s="461"/>
      <c r="LTX156" s="461"/>
      <c r="LTY156" s="461"/>
      <c r="LTZ156" s="461"/>
      <c r="LUA156" s="461"/>
      <c r="LUB156" s="461"/>
      <c r="LUC156" s="461"/>
      <c r="LUD156" s="461"/>
      <c r="LUE156" s="461"/>
      <c r="LUF156" s="461"/>
      <c r="LUG156" s="461"/>
      <c r="LUH156" s="461"/>
      <c r="LUI156" s="461"/>
      <c r="LUJ156" s="461"/>
      <c r="LUK156" s="461"/>
      <c r="LUL156" s="461"/>
      <c r="LUM156" s="461"/>
      <c r="LUN156" s="461"/>
      <c r="LUO156" s="461"/>
      <c r="LUP156" s="461"/>
      <c r="LUQ156" s="461"/>
      <c r="LUR156" s="461"/>
      <c r="LUS156" s="461"/>
      <c r="LUT156" s="461"/>
      <c r="LUU156" s="461"/>
      <c r="LUV156" s="461"/>
      <c r="LUW156" s="461"/>
      <c r="LUX156" s="461"/>
      <c r="LUY156" s="461"/>
      <c r="LUZ156" s="461"/>
      <c r="LVA156" s="461"/>
      <c r="LVB156" s="461"/>
      <c r="LVC156" s="461"/>
      <c r="LVD156" s="461"/>
      <c r="LVE156" s="461"/>
      <c r="LVF156" s="461"/>
      <c r="LVG156" s="461"/>
      <c r="LVH156" s="461"/>
      <c r="LVI156" s="461"/>
      <c r="LVJ156" s="461"/>
      <c r="LVK156" s="461"/>
      <c r="LVL156" s="461"/>
      <c r="LVM156" s="461"/>
      <c r="LVN156" s="461"/>
      <c r="LVO156" s="461"/>
      <c r="LVP156" s="461"/>
      <c r="LVQ156" s="461"/>
      <c r="LVR156" s="461"/>
      <c r="LVS156" s="461"/>
      <c r="LVT156" s="461"/>
      <c r="LVU156" s="461"/>
      <c r="LVV156" s="461"/>
      <c r="LVW156" s="461"/>
      <c r="LVX156" s="461"/>
      <c r="LVY156" s="461"/>
      <c r="LVZ156" s="461"/>
      <c r="LWA156" s="461"/>
      <c r="LWB156" s="461"/>
      <c r="LWC156" s="461"/>
      <c r="LWD156" s="461"/>
      <c r="LWE156" s="461"/>
      <c r="LWF156" s="461"/>
      <c r="LWG156" s="461"/>
      <c r="LWH156" s="461"/>
      <c r="LWI156" s="461"/>
      <c r="LWJ156" s="461"/>
      <c r="LWK156" s="461"/>
      <c r="LWL156" s="461"/>
      <c r="LWM156" s="461"/>
      <c r="LWN156" s="461"/>
      <c r="LWO156" s="461"/>
      <c r="LWP156" s="461"/>
      <c r="LWQ156" s="461"/>
      <c r="LWR156" s="461"/>
      <c r="LWS156" s="461"/>
      <c r="LWT156" s="461"/>
      <c r="LWU156" s="461"/>
      <c r="LWV156" s="461"/>
      <c r="LWW156" s="461"/>
      <c r="LWX156" s="461"/>
      <c r="LWY156" s="461"/>
      <c r="LWZ156" s="461"/>
      <c r="LXA156" s="461"/>
      <c r="LXB156" s="461"/>
      <c r="LXC156" s="461"/>
      <c r="LXD156" s="461"/>
      <c r="LXE156" s="461"/>
      <c r="LXF156" s="461"/>
      <c r="LXG156" s="461"/>
      <c r="LXH156" s="461"/>
      <c r="LXI156" s="461"/>
      <c r="LXJ156" s="461"/>
      <c r="LXK156" s="461"/>
      <c r="LXL156" s="461"/>
      <c r="LXM156" s="461"/>
      <c r="LXN156" s="461"/>
      <c r="LXO156" s="461"/>
      <c r="LXP156" s="461"/>
      <c r="LXQ156" s="461"/>
      <c r="LXR156" s="461"/>
      <c r="LXS156" s="461"/>
      <c r="LXT156" s="461"/>
      <c r="LXU156" s="461"/>
      <c r="LXV156" s="461"/>
      <c r="LXW156" s="461"/>
      <c r="LXX156" s="461"/>
      <c r="LXY156" s="461"/>
      <c r="LXZ156" s="461"/>
      <c r="LYA156" s="461"/>
      <c r="LYB156" s="461"/>
      <c r="LYC156" s="461"/>
      <c r="LYD156" s="461"/>
      <c r="LYE156" s="461"/>
      <c r="LYF156" s="461"/>
      <c r="LYG156" s="461"/>
      <c r="LYH156" s="461"/>
      <c r="LYI156" s="461"/>
      <c r="LYJ156" s="461"/>
      <c r="LYK156" s="461"/>
      <c r="LYL156" s="461"/>
      <c r="LYM156" s="461"/>
      <c r="LYN156" s="461"/>
      <c r="LYO156" s="461"/>
      <c r="LYP156" s="461"/>
      <c r="LYQ156" s="461"/>
      <c r="LYR156" s="461"/>
      <c r="LYS156" s="461"/>
      <c r="LYT156" s="461"/>
      <c r="LYU156" s="461"/>
      <c r="LYV156" s="461"/>
      <c r="LYW156" s="461"/>
      <c r="LYX156" s="461"/>
      <c r="LYY156" s="461"/>
      <c r="LYZ156" s="461"/>
      <c r="LZA156" s="461"/>
      <c r="LZB156" s="461"/>
      <c r="LZC156" s="461"/>
      <c r="LZD156" s="461"/>
      <c r="LZE156" s="461"/>
      <c r="LZF156" s="461"/>
      <c r="LZG156" s="461"/>
      <c r="LZH156" s="461"/>
      <c r="LZI156" s="461"/>
      <c r="LZJ156" s="461"/>
      <c r="LZK156" s="461"/>
      <c r="LZL156" s="461"/>
      <c r="LZM156" s="461"/>
      <c r="LZN156" s="461"/>
      <c r="LZO156" s="461"/>
      <c r="LZP156" s="461"/>
      <c r="LZQ156" s="461"/>
      <c r="LZR156" s="461"/>
      <c r="LZS156" s="461"/>
      <c r="LZT156" s="461"/>
      <c r="LZU156" s="461"/>
      <c r="LZV156" s="461"/>
      <c r="LZW156" s="461"/>
      <c r="LZX156" s="461"/>
      <c r="LZY156" s="461"/>
      <c r="LZZ156" s="461"/>
      <c r="MAA156" s="461"/>
      <c r="MAB156" s="461"/>
      <c r="MAC156" s="461"/>
      <c r="MAD156" s="461"/>
      <c r="MAE156" s="461"/>
      <c r="MAF156" s="461"/>
      <c r="MAG156" s="461"/>
      <c r="MAH156" s="461"/>
      <c r="MAI156" s="461"/>
      <c r="MAJ156" s="461"/>
      <c r="MAK156" s="461"/>
      <c r="MAL156" s="461"/>
      <c r="MAM156" s="461"/>
      <c r="MAN156" s="461"/>
      <c r="MAO156" s="461"/>
      <c r="MAP156" s="461"/>
      <c r="MAQ156" s="461"/>
      <c r="MAR156" s="461"/>
      <c r="MAS156" s="461"/>
      <c r="MAT156" s="461"/>
      <c r="MAU156" s="461"/>
      <c r="MAV156" s="461"/>
      <c r="MAW156" s="461"/>
      <c r="MAX156" s="461"/>
      <c r="MAY156" s="461"/>
      <c r="MAZ156" s="461"/>
      <c r="MBA156" s="461"/>
      <c r="MBB156" s="461"/>
      <c r="MBC156" s="461"/>
      <c r="MBD156" s="461"/>
      <c r="MBE156" s="461"/>
      <c r="MBF156" s="461"/>
      <c r="MBG156" s="461"/>
      <c r="MBH156" s="461"/>
      <c r="MBI156" s="461"/>
      <c r="MBJ156" s="461"/>
      <c r="MBK156" s="461"/>
      <c r="MBL156" s="461"/>
      <c r="MBM156" s="461"/>
      <c r="MBN156" s="461"/>
      <c r="MBO156" s="461"/>
      <c r="MBP156" s="461"/>
      <c r="MBQ156" s="461"/>
      <c r="MBR156" s="461"/>
      <c r="MBS156" s="461"/>
      <c r="MBT156" s="461"/>
      <c r="MBU156" s="461"/>
      <c r="MBV156" s="461"/>
      <c r="MBW156" s="461"/>
      <c r="MBX156" s="461"/>
      <c r="MBY156" s="461"/>
      <c r="MBZ156" s="461"/>
      <c r="MCA156" s="461"/>
      <c r="MCB156" s="461"/>
      <c r="MCC156" s="461"/>
      <c r="MCD156" s="461"/>
      <c r="MCE156" s="461"/>
      <c r="MCF156" s="461"/>
      <c r="MCG156" s="461"/>
      <c r="MCH156" s="461"/>
      <c r="MCI156" s="461"/>
      <c r="MCJ156" s="461"/>
      <c r="MCK156" s="461"/>
      <c r="MCL156" s="461"/>
      <c r="MCM156" s="461"/>
      <c r="MCN156" s="461"/>
      <c r="MCO156" s="461"/>
      <c r="MCP156" s="461"/>
      <c r="MCQ156" s="461"/>
      <c r="MCR156" s="461"/>
      <c r="MCS156" s="461"/>
      <c r="MCT156" s="461"/>
      <c r="MCU156" s="461"/>
      <c r="MCV156" s="461"/>
      <c r="MCW156" s="461"/>
      <c r="MCX156" s="461"/>
      <c r="MCY156" s="461"/>
      <c r="MCZ156" s="461"/>
      <c r="MDA156" s="461"/>
      <c r="MDB156" s="461"/>
      <c r="MDC156" s="461"/>
      <c r="MDD156" s="461"/>
      <c r="MDE156" s="461"/>
      <c r="MDF156" s="461"/>
      <c r="MDG156" s="461"/>
      <c r="MDH156" s="461"/>
      <c r="MDI156" s="461"/>
      <c r="MDJ156" s="461"/>
      <c r="MDK156" s="461"/>
      <c r="MDL156" s="461"/>
      <c r="MDM156" s="461"/>
      <c r="MDN156" s="461"/>
      <c r="MDO156" s="461"/>
      <c r="MDP156" s="461"/>
      <c r="MDQ156" s="461"/>
      <c r="MDR156" s="461"/>
      <c r="MDS156" s="461"/>
      <c r="MDT156" s="461"/>
      <c r="MDU156" s="461"/>
      <c r="MDV156" s="461"/>
      <c r="MDW156" s="461"/>
      <c r="MDX156" s="461"/>
      <c r="MDY156" s="461"/>
      <c r="MDZ156" s="461"/>
      <c r="MEA156" s="461"/>
      <c r="MEB156" s="461"/>
      <c r="MEC156" s="461"/>
      <c r="MED156" s="461"/>
      <c r="MEE156" s="461"/>
      <c r="MEF156" s="461"/>
      <c r="MEG156" s="461"/>
      <c r="MEH156" s="461"/>
      <c r="MEI156" s="461"/>
      <c r="MEJ156" s="461"/>
      <c r="MEK156" s="461"/>
      <c r="MEL156" s="461"/>
      <c r="MEM156" s="461"/>
      <c r="MEN156" s="461"/>
      <c r="MEO156" s="461"/>
      <c r="MEP156" s="461"/>
      <c r="MEQ156" s="461"/>
      <c r="MER156" s="461"/>
      <c r="MES156" s="461"/>
      <c r="MET156" s="461"/>
      <c r="MEU156" s="461"/>
      <c r="MEV156" s="461"/>
      <c r="MEW156" s="461"/>
      <c r="MEX156" s="461"/>
      <c r="MEY156" s="461"/>
      <c r="MEZ156" s="461"/>
      <c r="MFA156" s="461"/>
      <c r="MFB156" s="461"/>
      <c r="MFC156" s="461"/>
      <c r="MFD156" s="461"/>
      <c r="MFE156" s="461"/>
      <c r="MFF156" s="461"/>
      <c r="MFG156" s="461"/>
      <c r="MFH156" s="461"/>
      <c r="MFI156" s="461"/>
      <c r="MFJ156" s="461"/>
      <c r="MFK156" s="461"/>
      <c r="MFL156" s="461"/>
      <c r="MFM156" s="461"/>
      <c r="MFN156" s="461"/>
      <c r="MFO156" s="461"/>
      <c r="MFP156" s="461"/>
      <c r="MFQ156" s="461"/>
      <c r="MFR156" s="461"/>
      <c r="MFS156" s="461"/>
      <c r="MFT156" s="461"/>
      <c r="MFU156" s="461"/>
      <c r="MFV156" s="461"/>
      <c r="MFW156" s="461"/>
      <c r="MFX156" s="461"/>
      <c r="MFY156" s="461"/>
      <c r="MFZ156" s="461"/>
      <c r="MGA156" s="461"/>
      <c r="MGB156" s="461"/>
      <c r="MGC156" s="461"/>
      <c r="MGD156" s="461"/>
      <c r="MGE156" s="461"/>
      <c r="MGF156" s="461"/>
      <c r="MGG156" s="461"/>
      <c r="MGH156" s="461"/>
      <c r="MGI156" s="461"/>
      <c r="MGJ156" s="461"/>
      <c r="MGK156" s="461"/>
      <c r="MGL156" s="461"/>
      <c r="MGM156" s="461"/>
      <c r="MGN156" s="461"/>
      <c r="MGO156" s="461"/>
      <c r="MGP156" s="461"/>
      <c r="MGQ156" s="461"/>
      <c r="MGR156" s="461"/>
      <c r="MGS156" s="461"/>
      <c r="MGT156" s="461"/>
      <c r="MGU156" s="461"/>
      <c r="MGV156" s="461"/>
      <c r="MGW156" s="461"/>
      <c r="MGX156" s="461"/>
      <c r="MGY156" s="461"/>
      <c r="MGZ156" s="461"/>
      <c r="MHA156" s="461"/>
      <c r="MHB156" s="461"/>
      <c r="MHC156" s="461"/>
      <c r="MHD156" s="461"/>
      <c r="MHE156" s="461"/>
      <c r="MHF156" s="461"/>
      <c r="MHG156" s="461"/>
      <c r="MHH156" s="461"/>
      <c r="MHI156" s="461"/>
      <c r="MHJ156" s="461"/>
      <c r="MHK156" s="461"/>
      <c r="MHL156" s="461"/>
      <c r="MHM156" s="461"/>
      <c r="MHN156" s="461"/>
      <c r="MHO156" s="461"/>
      <c r="MHP156" s="461"/>
      <c r="MHQ156" s="461"/>
      <c r="MHR156" s="461"/>
      <c r="MHS156" s="461"/>
      <c r="MHT156" s="461"/>
      <c r="MHU156" s="461"/>
      <c r="MHV156" s="461"/>
      <c r="MHW156" s="461"/>
      <c r="MHX156" s="461"/>
      <c r="MHY156" s="461"/>
      <c r="MHZ156" s="461"/>
      <c r="MIA156" s="461"/>
      <c r="MIB156" s="461"/>
      <c r="MIC156" s="461"/>
      <c r="MID156" s="461"/>
      <c r="MIE156" s="461"/>
      <c r="MIF156" s="461"/>
      <c r="MIG156" s="461"/>
      <c r="MIH156" s="461"/>
      <c r="MII156" s="461"/>
      <c r="MIJ156" s="461"/>
      <c r="MIK156" s="461"/>
      <c r="MIL156" s="461"/>
      <c r="MIM156" s="461"/>
      <c r="MIN156" s="461"/>
      <c r="MIO156" s="461"/>
      <c r="MIP156" s="461"/>
      <c r="MIQ156" s="461"/>
      <c r="MIR156" s="461"/>
      <c r="MIS156" s="461"/>
      <c r="MIT156" s="461"/>
      <c r="MIU156" s="461"/>
      <c r="MIV156" s="461"/>
      <c r="MIW156" s="461"/>
      <c r="MIX156" s="461"/>
      <c r="MIY156" s="461"/>
      <c r="MIZ156" s="461"/>
      <c r="MJA156" s="461"/>
      <c r="MJB156" s="461"/>
      <c r="MJC156" s="461"/>
      <c r="MJD156" s="461"/>
      <c r="MJE156" s="461"/>
      <c r="MJF156" s="461"/>
      <c r="MJG156" s="461"/>
      <c r="MJH156" s="461"/>
      <c r="MJI156" s="461"/>
      <c r="MJJ156" s="461"/>
      <c r="MJK156" s="461"/>
      <c r="MJL156" s="461"/>
      <c r="MJM156" s="461"/>
      <c r="MJN156" s="461"/>
      <c r="MJO156" s="461"/>
      <c r="MJP156" s="461"/>
      <c r="MJQ156" s="461"/>
      <c r="MJR156" s="461"/>
      <c r="MJS156" s="461"/>
      <c r="MJT156" s="461"/>
      <c r="MJU156" s="461"/>
      <c r="MJV156" s="461"/>
      <c r="MJW156" s="461"/>
      <c r="MJX156" s="461"/>
      <c r="MJY156" s="461"/>
      <c r="MJZ156" s="461"/>
      <c r="MKA156" s="461"/>
      <c r="MKB156" s="461"/>
      <c r="MKC156" s="461"/>
      <c r="MKD156" s="461"/>
      <c r="MKE156" s="461"/>
      <c r="MKF156" s="461"/>
      <c r="MKG156" s="461"/>
      <c r="MKH156" s="461"/>
      <c r="MKI156" s="461"/>
      <c r="MKJ156" s="461"/>
      <c r="MKK156" s="461"/>
      <c r="MKL156" s="461"/>
      <c r="MKM156" s="461"/>
      <c r="MKN156" s="461"/>
      <c r="MKO156" s="461"/>
      <c r="MKP156" s="461"/>
      <c r="MKQ156" s="461"/>
      <c r="MKR156" s="461"/>
      <c r="MKS156" s="461"/>
      <c r="MKT156" s="461"/>
      <c r="MKU156" s="461"/>
      <c r="MKV156" s="461"/>
      <c r="MKW156" s="461"/>
      <c r="MKX156" s="461"/>
      <c r="MKY156" s="461"/>
      <c r="MKZ156" s="461"/>
      <c r="MLA156" s="461"/>
      <c r="MLB156" s="461"/>
      <c r="MLC156" s="461"/>
      <c r="MLD156" s="461"/>
      <c r="MLE156" s="461"/>
      <c r="MLF156" s="461"/>
      <c r="MLG156" s="461"/>
      <c r="MLH156" s="461"/>
      <c r="MLI156" s="461"/>
      <c r="MLJ156" s="461"/>
      <c r="MLK156" s="461"/>
      <c r="MLL156" s="461"/>
      <c r="MLM156" s="461"/>
      <c r="MLN156" s="461"/>
      <c r="MLO156" s="461"/>
      <c r="MLP156" s="461"/>
      <c r="MLQ156" s="461"/>
      <c r="MLR156" s="461"/>
      <c r="MLS156" s="461"/>
      <c r="MLT156" s="461"/>
      <c r="MLU156" s="461"/>
      <c r="MLV156" s="461"/>
      <c r="MLW156" s="461"/>
      <c r="MLX156" s="461"/>
      <c r="MLY156" s="461"/>
      <c r="MLZ156" s="461"/>
      <c r="MMA156" s="461"/>
      <c r="MMB156" s="461"/>
      <c r="MMC156" s="461"/>
      <c r="MMD156" s="461"/>
      <c r="MME156" s="461"/>
      <c r="MMF156" s="461"/>
      <c r="MMG156" s="461"/>
      <c r="MMH156" s="461"/>
      <c r="MMI156" s="461"/>
      <c r="MMJ156" s="461"/>
      <c r="MMK156" s="461"/>
      <c r="MML156" s="461"/>
      <c r="MMM156" s="461"/>
      <c r="MMN156" s="461"/>
      <c r="MMO156" s="461"/>
      <c r="MMP156" s="461"/>
      <c r="MMQ156" s="461"/>
      <c r="MMR156" s="461"/>
      <c r="MMS156" s="461"/>
      <c r="MMT156" s="461"/>
      <c r="MMU156" s="461"/>
      <c r="MMV156" s="461"/>
      <c r="MMW156" s="461"/>
      <c r="MMX156" s="461"/>
      <c r="MMY156" s="461"/>
      <c r="MMZ156" s="461"/>
      <c r="MNA156" s="461"/>
      <c r="MNB156" s="461"/>
      <c r="MNC156" s="461"/>
      <c r="MND156" s="461"/>
      <c r="MNE156" s="461"/>
      <c r="MNF156" s="461"/>
      <c r="MNG156" s="461"/>
      <c r="MNH156" s="461"/>
      <c r="MNI156" s="461"/>
      <c r="MNJ156" s="461"/>
      <c r="MNK156" s="461"/>
      <c r="MNL156" s="461"/>
      <c r="MNM156" s="461"/>
      <c r="MNN156" s="461"/>
      <c r="MNO156" s="461"/>
      <c r="MNP156" s="461"/>
      <c r="MNQ156" s="461"/>
      <c r="MNR156" s="461"/>
      <c r="MNS156" s="461"/>
      <c r="MNT156" s="461"/>
      <c r="MNU156" s="461"/>
      <c r="MNV156" s="461"/>
      <c r="MNW156" s="461"/>
      <c r="MNX156" s="461"/>
      <c r="MNY156" s="461"/>
      <c r="MNZ156" s="461"/>
      <c r="MOA156" s="461"/>
      <c r="MOB156" s="461"/>
      <c r="MOC156" s="461"/>
      <c r="MOD156" s="461"/>
      <c r="MOE156" s="461"/>
      <c r="MOF156" s="461"/>
      <c r="MOG156" s="461"/>
      <c r="MOH156" s="461"/>
      <c r="MOI156" s="461"/>
      <c r="MOJ156" s="461"/>
      <c r="MOK156" s="461"/>
      <c r="MOL156" s="461"/>
      <c r="MOM156" s="461"/>
      <c r="MON156" s="461"/>
      <c r="MOO156" s="461"/>
      <c r="MOP156" s="461"/>
      <c r="MOQ156" s="461"/>
      <c r="MOR156" s="461"/>
      <c r="MOS156" s="461"/>
      <c r="MOT156" s="461"/>
      <c r="MOU156" s="461"/>
      <c r="MOV156" s="461"/>
      <c r="MOW156" s="461"/>
      <c r="MOX156" s="461"/>
      <c r="MOY156" s="461"/>
      <c r="MOZ156" s="461"/>
      <c r="MPA156" s="461"/>
      <c r="MPB156" s="461"/>
      <c r="MPC156" s="461"/>
      <c r="MPD156" s="461"/>
      <c r="MPE156" s="461"/>
      <c r="MPF156" s="461"/>
      <c r="MPG156" s="461"/>
      <c r="MPH156" s="461"/>
      <c r="MPI156" s="461"/>
      <c r="MPJ156" s="461"/>
      <c r="MPK156" s="461"/>
      <c r="MPL156" s="461"/>
      <c r="MPM156" s="461"/>
      <c r="MPN156" s="461"/>
      <c r="MPO156" s="461"/>
      <c r="MPP156" s="461"/>
      <c r="MPQ156" s="461"/>
      <c r="MPR156" s="461"/>
      <c r="MPS156" s="461"/>
      <c r="MPT156" s="461"/>
      <c r="MPU156" s="461"/>
      <c r="MPV156" s="461"/>
      <c r="MPW156" s="461"/>
      <c r="MPX156" s="461"/>
      <c r="MPY156" s="461"/>
      <c r="MPZ156" s="461"/>
      <c r="MQA156" s="461"/>
      <c r="MQB156" s="461"/>
      <c r="MQC156" s="461"/>
      <c r="MQD156" s="461"/>
      <c r="MQE156" s="461"/>
      <c r="MQF156" s="461"/>
      <c r="MQG156" s="461"/>
      <c r="MQH156" s="461"/>
      <c r="MQI156" s="461"/>
      <c r="MQJ156" s="461"/>
      <c r="MQK156" s="461"/>
      <c r="MQL156" s="461"/>
      <c r="MQM156" s="461"/>
      <c r="MQN156" s="461"/>
      <c r="MQO156" s="461"/>
      <c r="MQP156" s="461"/>
      <c r="MQQ156" s="461"/>
      <c r="MQR156" s="461"/>
      <c r="MQS156" s="461"/>
      <c r="MQT156" s="461"/>
      <c r="MQU156" s="461"/>
      <c r="MQV156" s="461"/>
      <c r="MQW156" s="461"/>
      <c r="MQX156" s="461"/>
      <c r="MQY156" s="461"/>
      <c r="MQZ156" s="461"/>
      <c r="MRA156" s="461"/>
      <c r="MRB156" s="461"/>
      <c r="MRC156" s="461"/>
      <c r="MRD156" s="461"/>
      <c r="MRE156" s="461"/>
      <c r="MRF156" s="461"/>
      <c r="MRG156" s="461"/>
      <c r="MRH156" s="461"/>
      <c r="MRI156" s="461"/>
      <c r="MRJ156" s="461"/>
      <c r="MRK156" s="461"/>
      <c r="MRL156" s="461"/>
      <c r="MRM156" s="461"/>
      <c r="MRN156" s="461"/>
      <c r="MRO156" s="461"/>
      <c r="MRP156" s="461"/>
      <c r="MRQ156" s="461"/>
      <c r="MRR156" s="461"/>
      <c r="MRS156" s="461"/>
      <c r="MRT156" s="461"/>
      <c r="MRU156" s="461"/>
      <c r="MRV156" s="461"/>
      <c r="MRW156" s="461"/>
      <c r="MRX156" s="461"/>
      <c r="MRY156" s="461"/>
      <c r="MRZ156" s="461"/>
      <c r="MSA156" s="461"/>
      <c r="MSB156" s="461"/>
      <c r="MSC156" s="461"/>
      <c r="MSD156" s="461"/>
      <c r="MSE156" s="461"/>
      <c r="MSF156" s="461"/>
      <c r="MSG156" s="461"/>
      <c r="MSH156" s="461"/>
      <c r="MSI156" s="461"/>
      <c r="MSJ156" s="461"/>
      <c r="MSK156" s="461"/>
      <c r="MSL156" s="461"/>
      <c r="MSM156" s="461"/>
      <c r="MSN156" s="461"/>
      <c r="MSO156" s="461"/>
      <c r="MSP156" s="461"/>
      <c r="MSQ156" s="461"/>
      <c r="MSR156" s="461"/>
      <c r="MSS156" s="461"/>
      <c r="MST156" s="461"/>
      <c r="MSU156" s="461"/>
      <c r="MSV156" s="461"/>
      <c r="MSW156" s="461"/>
      <c r="MSX156" s="461"/>
      <c r="MSY156" s="461"/>
      <c r="MSZ156" s="461"/>
      <c r="MTA156" s="461"/>
      <c r="MTB156" s="461"/>
      <c r="MTC156" s="461"/>
      <c r="MTD156" s="461"/>
      <c r="MTE156" s="461"/>
      <c r="MTF156" s="461"/>
      <c r="MTG156" s="461"/>
      <c r="MTH156" s="461"/>
      <c r="MTI156" s="461"/>
      <c r="MTJ156" s="461"/>
      <c r="MTK156" s="461"/>
      <c r="MTL156" s="461"/>
      <c r="MTM156" s="461"/>
      <c r="MTN156" s="461"/>
      <c r="MTO156" s="461"/>
      <c r="MTP156" s="461"/>
      <c r="MTQ156" s="461"/>
      <c r="MTR156" s="461"/>
      <c r="MTS156" s="461"/>
      <c r="MTT156" s="461"/>
      <c r="MTU156" s="461"/>
      <c r="MTV156" s="461"/>
      <c r="MTW156" s="461"/>
      <c r="MTX156" s="461"/>
      <c r="MTY156" s="461"/>
      <c r="MTZ156" s="461"/>
      <c r="MUA156" s="461"/>
      <c r="MUB156" s="461"/>
      <c r="MUC156" s="461"/>
      <c r="MUD156" s="461"/>
      <c r="MUE156" s="461"/>
      <c r="MUF156" s="461"/>
      <c r="MUG156" s="461"/>
      <c r="MUH156" s="461"/>
      <c r="MUI156" s="461"/>
      <c r="MUJ156" s="461"/>
      <c r="MUK156" s="461"/>
      <c r="MUL156" s="461"/>
      <c r="MUM156" s="461"/>
      <c r="MUN156" s="461"/>
      <c r="MUO156" s="461"/>
      <c r="MUP156" s="461"/>
      <c r="MUQ156" s="461"/>
      <c r="MUR156" s="461"/>
      <c r="MUS156" s="461"/>
      <c r="MUT156" s="461"/>
      <c r="MUU156" s="461"/>
      <c r="MUV156" s="461"/>
      <c r="MUW156" s="461"/>
      <c r="MUX156" s="461"/>
      <c r="MUY156" s="461"/>
      <c r="MUZ156" s="461"/>
      <c r="MVA156" s="461"/>
      <c r="MVB156" s="461"/>
      <c r="MVC156" s="461"/>
      <c r="MVD156" s="461"/>
      <c r="MVE156" s="461"/>
      <c r="MVF156" s="461"/>
      <c r="MVG156" s="461"/>
      <c r="MVH156" s="461"/>
      <c r="MVI156" s="461"/>
      <c r="MVJ156" s="461"/>
      <c r="MVK156" s="461"/>
      <c r="MVL156" s="461"/>
      <c r="MVM156" s="461"/>
      <c r="MVN156" s="461"/>
      <c r="MVO156" s="461"/>
      <c r="MVP156" s="461"/>
      <c r="MVQ156" s="461"/>
      <c r="MVR156" s="461"/>
      <c r="MVS156" s="461"/>
      <c r="MVT156" s="461"/>
      <c r="MVU156" s="461"/>
      <c r="MVV156" s="461"/>
      <c r="MVW156" s="461"/>
      <c r="MVX156" s="461"/>
      <c r="MVY156" s="461"/>
      <c r="MVZ156" s="461"/>
      <c r="MWA156" s="461"/>
      <c r="MWB156" s="461"/>
      <c r="MWC156" s="461"/>
      <c r="MWD156" s="461"/>
      <c r="MWE156" s="461"/>
      <c r="MWF156" s="461"/>
      <c r="MWG156" s="461"/>
      <c r="MWH156" s="461"/>
      <c r="MWI156" s="461"/>
      <c r="MWJ156" s="461"/>
      <c r="MWK156" s="461"/>
      <c r="MWL156" s="461"/>
      <c r="MWM156" s="461"/>
      <c r="MWN156" s="461"/>
      <c r="MWO156" s="461"/>
      <c r="MWP156" s="461"/>
      <c r="MWQ156" s="461"/>
      <c r="MWR156" s="461"/>
      <c r="MWS156" s="461"/>
      <c r="MWT156" s="461"/>
      <c r="MWU156" s="461"/>
      <c r="MWV156" s="461"/>
      <c r="MWW156" s="461"/>
      <c r="MWX156" s="461"/>
      <c r="MWY156" s="461"/>
      <c r="MWZ156" s="461"/>
      <c r="MXA156" s="461"/>
      <c r="MXB156" s="461"/>
      <c r="MXC156" s="461"/>
      <c r="MXD156" s="461"/>
      <c r="MXE156" s="461"/>
      <c r="MXF156" s="461"/>
      <c r="MXG156" s="461"/>
      <c r="MXH156" s="461"/>
      <c r="MXI156" s="461"/>
      <c r="MXJ156" s="461"/>
      <c r="MXK156" s="461"/>
      <c r="MXL156" s="461"/>
      <c r="MXM156" s="461"/>
      <c r="MXN156" s="461"/>
      <c r="MXO156" s="461"/>
      <c r="MXP156" s="461"/>
      <c r="MXQ156" s="461"/>
      <c r="MXR156" s="461"/>
      <c r="MXS156" s="461"/>
      <c r="MXT156" s="461"/>
      <c r="MXU156" s="461"/>
      <c r="MXV156" s="461"/>
      <c r="MXW156" s="461"/>
      <c r="MXX156" s="461"/>
      <c r="MXY156" s="461"/>
      <c r="MXZ156" s="461"/>
      <c r="MYA156" s="461"/>
      <c r="MYB156" s="461"/>
      <c r="MYC156" s="461"/>
      <c r="MYD156" s="461"/>
      <c r="MYE156" s="461"/>
      <c r="MYF156" s="461"/>
      <c r="MYG156" s="461"/>
      <c r="MYH156" s="461"/>
      <c r="MYI156" s="461"/>
      <c r="MYJ156" s="461"/>
      <c r="MYK156" s="461"/>
      <c r="MYL156" s="461"/>
      <c r="MYM156" s="461"/>
      <c r="MYN156" s="461"/>
      <c r="MYO156" s="461"/>
      <c r="MYP156" s="461"/>
      <c r="MYQ156" s="461"/>
      <c r="MYR156" s="461"/>
      <c r="MYS156" s="461"/>
      <c r="MYT156" s="461"/>
      <c r="MYU156" s="461"/>
      <c r="MYV156" s="461"/>
      <c r="MYW156" s="461"/>
      <c r="MYX156" s="461"/>
      <c r="MYY156" s="461"/>
      <c r="MYZ156" s="461"/>
      <c r="MZA156" s="461"/>
      <c r="MZB156" s="461"/>
      <c r="MZC156" s="461"/>
      <c r="MZD156" s="461"/>
      <c r="MZE156" s="461"/>
      <c r="MZF156" s="461"/>
      <c r="MZG156" s="461"/>
      <c r="MZH156" s="461"/>
      <c r="MZI156" s="461"/>
      <c r="MZJ156" s="461"/>
      <c r="MZK156" s="461"/>
      <c r="MZL156" s="461"/>
      <c r="MZM156" s="461"/>
      <c r="MZN156" s="461"/>
      <c r="MZO156" s="461"/>
      <c r="MZP156" s="461"/>
      <c r="MZQ156" s="461"/>
      <c r="MZR156" s="461"/>
      <c r="MZS156" s="461"/>
      <c r="MZT156" s="461"/>
      <c r="MZU156" s="461"/>
      <c r="MZV156" s="461"/>
      <c r="MZW156" s="461"/>
      <c r="MZX156" s="461"/>
      <c r="MZY156" s="461"/>
      <c r="MZZ156" s="461"/>
      <c r="NAA156" s="461"/>
      <c r="NAB156" s="461"/>
      <c r="NAC156" s="461"/>
      <c r="NAD156" s="461"/>
      <c r="NAE156" s="461"/>
      <c r="NAF156" s="461"/>
      <c r="NAG156" s="461"/>
      <c r="NAH156" s="461"/>
      <c r="NAI156" s="461"/>
      <c r="NAJ156" s="461"/>
      <c r="NAK156" s="461"/>
      <c r="NAL156" s="461"/>
      <c r="NAM156" s="461"/>
      <c r="NAN156" s="461"/>
      <c r="NAO156" s="461"/>
      <c r="NAP156" s="461"/>
      <c r="NAQ156" s="461"/>
      <c r="NAR156" s="461"/>
      <c r="NAS156" s="461"/>
      <c r="NAT156" s="461"/>
      <c r="NAU156" s="461"/>
      <c r="NAV156" s="461"/>
      <c r="NAW156" s="461"/>
      <c r="NAX156" s="461"/>
      <c r="NAY156" s="461"/>
      <c r="NAZ156" s="461"/>
      <c r="NBA156" s="461"/>
      <c r="NBB156" s="461"/>
      <c r="NBC156" s="461"/>
      <c r="NBD156" s="461"/>
      <c r="NBE156" s="461"/>
      <c r="NBF156" s="461"/>
      <c r="NBG156" s="461"/>
      <c r="NBH156" s="461"/>
      <c r="NBI156" s="461"/>
      <c r="NBJ156" s="461"/>
      <c r="NBK156" s="461"/>
      <c r="NBL156" s="461"/>
      <c r="NBM156" s="461"/>
      <c r="NBN156" s="461"/>
      <c r="NBO156" s="461"/>
      <c r="NBP156" s="461"/>
      <c r="NBQ156" s="461"/>
      <c r="NBR156" s="461"/>
      <c r="NBS156" s="461"/>
      <c r="NBT156" s="461"/>
      <c r="NBU156" s="461"/>
      <c r="NBV156" s="461"/>
      <c r="NBW156" s="461"/>
      <c r="NBX156" s="461"/>
      <c r="NBY156" s="461"/>
      <c r="NBZ156" s="461"/>
      <c r="NCA156" s="461"/>
      <c r="NCB156" s="461"/>
      <c r="NCC156" s="461"/>
      <c r="NCD156" s="461"/>
      <c r="NCE156" s="461"/>
      <c r="NCF156" s="461"/>
      <c r="NCG156" s="461"/>
      <c r="NCH156" s="461"/>
      <c r="NCI156" s="461"/>
      <c r="NCJ156" s="461"/>
      <c r="NCK156" s="461"/>
      <c r="NCL156" s="461"/>
      <c r="NCM156" s="461"/>
      <c r="NCN156" s="461"/>
      <c r="NCO156" s="461"/>
      <c r="NCP156" s="461"/>
      <c r="NCQ156" s="461"/>
      <c r="NCR156" s="461"/>
      <c r="NCS156" s="461"/>
      <c r="NCT156" s="461"/>
      <c r="NCU156" s="461"/>
      <c r="NCV156" s="461"/>
      <c r="NCW156" s="461"/>
      <c r="NCX156" s="461"/>
      <c r="NCY156" s="461"/>
      <c r="NCZ156" s="461"/>
      <c r="NDA156" s="461"/>
      <c r="NDB156" s="461"/>
      <c r="NDC156" s="461"/>
      <c r="NDD156" s="461"/>
      <c r="NDE156" s="461"/>
      <c r="NDF156" s="461"/>
      <c r="NDG156" s="461"/>
      <c r="NDH156" s="461"/>
      <c r="NDI156" s="461"/>
      <c r="NDJ156" s="461"/>
      <c r="NDK156" s="461"/>
      <c r="NDL156" s="461"/>
      <c r="NDM156" s="461"/>
      <c r="NDN156" s="461"/>
      <c r="NDO156" s="461"/>
      <c r="NDP156" s="461"/>
      <c r="NDQ156" s="461"/>
      <c r="NDR156" s="461"/>
      <c r="NDS156" s="461"/>
      <c r="NDT156" s="461"/>
      <c r="NDU156" s="461"/>
      <c r="NDV156" s="461"/>
      <c r="NDW156" s="461"/>
      <c r="NDX156" s="461"/>
      <c r="NDY156" s="461"/>
      <c r="NDZ156" s="461"/>
      <c r="NEA156" s="461"/>
      <c r="NEB156" s="461"/>
      <c r="NEC156" s="461"/>
      <c r="NED156" s="461"/>
      <c r="NEE156" s="461"/>
      <c r="NEF156" s="461"/>
      <c r="NEG156" s="461"/>
      <c r="NEH156" s="461"/>
      <c r="NEI156" s="461"/>
      <c r="NEJ156" s="461"/>
      <c r="NEK156" s="461"/>
      <c r="NEL156" s="461"/>
      <c r="NEM156" s="461"/>
      <c r="NEN156" s="461"/>
      <c r="NEO156" s="461"/>
      <c r="NEP156" s="461"/>
      <c r="NEQ156" s="461"/>
      <c r="NER156" s="461"/>
      <c r="NES156" s="461"/>
      <c r="NET156" s="461"/>
      <c r="NEU156" s="461"/>
      <c r="NEV156" s="461"/>
      <c r="NEW156" s="461"/>
      <c r="NEX156" s="461"/>
      <c r="NEY156" s="461"/>
      <c r="NEZ156" s="461"/>
      <c r="NFA156" s="461"/>
      <c r="NFB156" s="461"/>
      <c r="NFC156" s="461"/>
      <c r="NFD156" s="461"/>
      <c r="NFE156" s="461"/>
      <c r="NFF156" s="461"/>
      <c r="NFG156" s="461"/>
      <c r="NFH156" s="461"/>
      <c r="NFI156" s="461"/>
      <c r="NFJ156" s="461"/>
      <c r="NFK156" s="461"/>
      <c r="NFL156" s="461"/>
      <c r="NFM156" s="461"/>
      <c r="NFN156" s="461"/>
      <c r="NFO156" s="461"/>
      <c r="NFP156" s="461"/>
      <c r="NFQ156" s="461"/>
      <c r="NFR156" s="461"/>
      <c r="NFS156" s="461"/>
      <c r="NFT156" s="461"/>
      <c r="NFU156" s="461"/>
      <c r="NFV156" s="461"/>
      <c r="NFW156" s="461"/>
      <c r="NFX156" s="461"/>
      <c r="NFY156" s="461"/>
      <c r="NFZ156" s="461"/>
      <c r="NGA156" s="461"/>
      <c r="NGB156" s="461"/>
      <c r="NGC156" s="461"/>
      <c r="NGD156" s="461"/>
      <c r="NGE156" s="461"/>
      <c r="NGF156" s="461"/>
      <c r="NGG156" s="461"/>
      <c r="NGH156" s="461"/>
      <c r="NGI156" s="461"/>
      <c r="NGJ156" s="461"/>
      <c r="NGK156" s="461"/>
      <c r="NGL156" s="461"/>
      <c r="NGM156" s="461"/>
      <c r="NGN156" s="461"/>
      <c r="NGO156" s="461"/>
      <c r="NGP156" s="461"/>
      <c r="NGQ156" s="461"/>
      <c r="NGR156" s="461"/>
      <c r="NGS156" s="461"/>
      <c r="NGT156" s="461"/>
      <c r="NGU156" s="461"/>
      <c r="NGV156" s="461"/>
      <c r="NGW156" s="461"/>
      <c r="NGX156" s="461"/>
      <c r="NGY156" s="461"/>
      <c r="NGZ156" s="461"/>
      <c r="NHA156" s="461"/>
      <c r="NHB156" s="461"/>
      <c r="NHC156" s="461"/>
      <c r="NHD156" s="461"/>
      <c r="NHE156" s="461"/>
      <c r="NHF156" s="461"/>
      <c r="NHG156" s="461"/>
      <c r="NHH156" s="461"/>
      <c r="NHI156" s="461"/>
      <c r="NHJ156" s="461"/>
      <c r="NHK156" s="461"/>
      <c r="NHL156" s="461"/>
      <c r="NHM156" s="461"/>
      <c r="NHN156" s="461"/>
      <c r="NHO156" s="461"/>
      <c r="NHP156" s="461"/>
      <c r="NHQ156" s="461"/>
      <c r="NHR156" s="461"/>
      <c r="NHS156" s="461"/>
      <c r="NHT156" s="461"/>
      <c r="NHU156" s="461"/>
      <c r="NHV156" s="461"/>
      <c r="NHW156" s="461"/>
      <c r="NHX156" s="461"/>
      <c r="NHY156" s="461"/>
      <c r="NHZ156" s="461"/>
      <c r="NIA156" s="461"/>
      <c r="NIB156" s="461"/>
      <c r="NIC156" s="461"/>
      <c r="NID156" s="461"/>
      <c r="NIE156" s="461"/>
      <c r="NIF156" s="461"/>
      <c r="NIG156" s="461"/>
      <c r="NIH156" s="461"/>
      <c r="NII156" s="461"/>
      <c r="NIJ156" s="461"/>
      <c r="NIK156" s="461"/>
      <c r="NIL156" s="461"/>
      <c r="NIM156" s="461"/>
      <c r="NIN156" s="461"/>
      <c r="NIO156" s="461"/>
      <c r="NIP156" s="461"/>
      <c r="NIQ156" s="461"/>
      <c r="NIR156" s="461"/>
      <c r="NIS156" s="461"/>
      <c r="NIT156" s="461"/>
      <c r="NIU156" s="461"/>
      <c r="NIV156" s="461"/>
      <c r="NIW156" s="461"/>
      <c r="NIX156" s="461"/>
      <c r="NIY156" s="461"/>
      <c r="NIZ156" s="461"/>
      <c r="NJA156" s="461"/>
      <c r="NJB156" s="461"/>
      <c r="NJC156" s="461"/>
      <c r="NJD156" s="461"/>
      <c r="NJE156" s="461"/>
      <c r="NJF156" s="461"/>
      <c r="NJG156" s="461"/>
      <c r="NJH156" s="461"/>
      <c r="NJI156" s="461"/>
      <c r="NJJ156" s="461"/>
      <c r="NJK156" s="461"/>
      <c r="NJL156" s="461"/>
      <c r="NJM156" s="461"/>
      <c r="NJN156" s="461"/>
      <c r="NJO156" s="461"/>
      <c r="NJP156" s="461"/>
      <c r="NJQ156" s="461"/>
      <c r="NJR156" s="461"/>
      <c r="NJS156" s="461"/>
      <c r="NJT156" s="461"/>
      <c r="NJU156" s="461"/>
      <c r="NJV156" s="461"/>
      <c r="NJW156" s="461"/>
      <c r="NJX156" s="461"/>
      <c r="NJY156" s="461"/>
      <c r="NJZ156" s="461"/>
      <c r="NKA156" s="461"/>
      <c r="NKB156" s="461"/>
      <c r="NKC156" s="461"/>
      <c r="NKD156" s="461"/>
      <c r="NKE156" s="461"/>
      <c r="NKF156" s="461"/>
      <c r="NKG156" s="461"/>
      <c r="NKH156" s="461"/>
      <c r="NKI156" s="461"/>
      <c r="NKJ156" s="461"/>
      <c r="NKK156" s="461"/>
      <c r="NKL156" s="461"/>
      <c r="NKM156" s="461"/>
      <c r="NKN156" s="461"/>
      <c r="NKO156" s="461"/>
      <c r="NKP156" s="461"/>
      <c r="NKQ156" s="461"/>
      <c r="NKR156" s="461"/>
      <c r="NKS156" s="461"/>
      <c r="NKT156" s="461"/>
      <c r="NKU156" s="461"/>
      <c r="NKV156" s="461"/>
      <c r="NKW156" s="461"/>
      <c r="NKX156" s="461"/>
      <c r="NKY156" s="461"/>
      <c r="NKZ156" s="461"/>
      <c r="NLA156" s="461"/>
      <c r="NLB156" s="461"/>
      <c r="NLC156" s="461"/>
      <c r="NLD156" s="461"/>
      <c r="NLE156" s="461"/>
      <c r="NLF156" s="461"/>
      <c r="NLG156" s="461"/>
      <c r="NLH156" s="461"/>
      <c r="NLI156" s="461"/>
      <c r="NLJ156" s="461"/>
      <c r="NLK156" s="461"/>
      <c r="NLL156" s="461"/>
      <c r="NLM156" s="461"/>
      <c r="NLN156" s="461"/>
      <c r="NLO156" s="461"/>
      <c r="NLP156" s="461"/>
      <c r="NLQ156" s="461"/>
      <c r="NLR156" s="461"/>
      <c r="NLS156" s="461"/>
      <c r="NLT156" s="461"/>
      <c r="NLU156" s="461"/>
      <c r="NLV156" s="461"/>
      <c r="NLW156" s="461"/>
      <c r="NLX156" s="461"/>
      <c r="NLY156" s="461"/>
      <c r="NLZ156" s="461"/>
      <c r="NMA156" s="461"/>
      <c r="NMB156" s="461"/>
      <c r="NMC156" s="461"/>
      <c r="NMD156" s="461"/>
      <c r="NME156" s="461"/>
      <c r="NMF156" s="461"/>
      <c r="NMG156" s="461"/>
      <c r="NMH156" s="461"/>
      <c r="NMI156" s="461"/>
      <c r="NMJ156" s="461"/>
      <c r="NMK156" s="461"/>
      <c r="NML156" s="461"/>
      <c r="NMM156" s="461"/>
      <c r="NMN156" s="461"/>
      <c r="NMO156" s="461"/>
      <c r="NMP156" s="461"/>
      <c r="NMQ156" s="461"/>
      <c r="NMR156" s="461"/>
      <c r="NMS156" s="461"/>
      <c r="NMT156" s="461"/>
      <c r="NMU156" s="461"/>
      <c r="NMV156" s="461"/>
      <c r="NMW156" s="461"/>
      <c r="NMX156" s="461"/>
      <c r="NMY156" s="461"/>
      <c r="NMZ156" s="461"/>
      <c r="NNA156" s="461"/>
      <c r="NNB156" s="461"/>
      <c r="NNC156" s="461"/>
      <c r="NND156" s="461"/>
      <c r="NNE156" s="461"/>
      <c r="NNF156" s="461"/>
      <c r="NNG156" s="461"/>
      <c r="NNH156" s="461"/>
      <c r="NNI156" s="461"/>
      <c r="NNJ156" s="461"/>
      <c r="NNK156" s="461"/>
      <c r="NNL156" s="461"/>
      <c r="NNM156" s="461"/>
      <c r="NNN156" s="461"/>
      <c r="NNO156" s="461"/>
      <c r="NNP156" s="461"/>
      <c r="NNQ156" s="461"/>
      <c r="NNR156" s="461"/>
      <c r="NNS156" s="461"/>
      <c r="NNT156" s="461"/>
      <c r="NNU156" s="461"/>
      <c r="NNV156" s="461"/>
      <c r="NNW156" s="461"/>
      <c r="NNX156" s="461"/>
      <c r="NNY156" s="461"/>
      <c r="NNZ156" s="461"/>
      <c r="NOA156" s="461"/>
      <c r="NOB156" s="461"/>
      <c r="NOC156" s="461"/>
      <c r="NOD156" s="461"/>
      <c r="NOE156" s="461"/>
      <c r="NOF156" s="461"/>
      <c r="NOG156" s="461"/>
      <c r="NOH156" s="461"/>
      <c r="NOI156" s="461"/>
      <c r="NOJ156" s="461"/>
      <c r="NOK156" s="461"/>
      <c r="NOL156" s="461"/>
      <c r="NOM156" s="461"/>
      <c r="NON156" s="461"/>
      <c r="NOO156" s="461"/>
      <c r="NOP156" s="461"/>
      <c r="NOQ156" s="461"/>
      <c r="NOR156" s="461"/>
      <c r="NOS156" s="461"/>
      <c r="NOT156" s="461"/>
      <c r="NOU156" s="461"/>
      <c r="NOV156" s="461"/>
      <c r="NOW156" s="461"/>
      <c r="NOX156" s="461"/>
      <c r="NOY156" s="461"/>
      <c r="NOZ156" s="461"/>
      <c r="NPA156" s="461"/>
      <c r="NPB156" s="461"/>
      <c r="NPC156" s="461"/>
      <c r="NPD156" s="461"/>
      <c r="NPE156" s="461"/>
      <c r="NPF156" s="461"/>
      <c r="NPG156" s="461"/>
      <c r="NPH156" s="461"/>
      <c r="NPI156" s="461"/>
      <c r="NPJ156" s="461"/>
      <c r="NPK156" s="461"/>
      <c r="NPL156" s="461"/>
      <c r="NPM156" s="461"/>
      <c r="NPN156" s="461"/>
      <c r="NPO156" s="461"/>
      <c r="NPP156" s="461"/>
      <c r="NPQ156" s="461"/>
      <c r="NPR156" s="461"/>
      <c r="NPS156" s="461"/>
      <c r="NPT156" s="461"/>
      <c r="NPU156" s="461"/>
      <c r="NPV156" s="461"/>
      <c r="NPW156" s="461"/>
      <c r="NPX156" s="461"/>
      <c r="NPY156" s="461"/>
      <c r="NPZ156" s="461"/>
      <c r="NQA156" s="461"/>
      <c r="NQB156" s="461"/>
      <c r="NQC156" s="461"/>
      <c r="NQD156" s="461"/>
      <c r="NQE156" s="461"/>
      <c r="NQF156" s="461"/>
      <c r="NQG156" s="461"/>
      <c r="NQH156" s="461"/>
      <c r="NQI156" s="461"/>
      <c r="NQJ156" s="461"/>
      <c r="NQK156" s="461"/>
      <c r="NQL156" s="461"/>
      <c r="NQM156" s="461"/>
      <c r="NQN156" s="461"/>
      <c r="NQO156" s="461"/>
      <c r="NQP156" s="461"/>
      <c r="NQQ156" s="461"/>
      <c r="NQR156" s="461"/>
      <c r="NQS156" s="461"/>
      <c r="NQT156" s="461"/>
      <c r="NQU156" s="461"/>
      <c r="NQV156" s="461"/>
      <c r="NQW156" s="461"/>
      <c r="NQX156" s="461"/>
      <c r="NQY156" s="461"/>
      <c r="NQZ156" s="461"/>
      <c r="NRA156" s="461"/>
      <c r="NRB156" s="461"/>
      <c r="NRC156" s="461"/>
      <c r="NRD156" s="461"/>
      <c r="NRE156" s="461"/>
      <c r="NRF156" s="461"/>
      <c r="NRG156" s="461"/>
      <c r="NRH156" s="461"/>
      <c r="NRI156" s="461"/>
      <c r="NRJ156" s="461"/>
      <c r="NRK156" s="461"/>
      <c r="NRL156" s="461"/>
      <c r="NRM156" s="461"/>
      <c r="NRN156" s="461"/>
      <c r="NRO156" s="461"/>
      <c r="NRP156" s="461"/>
      <c r="NRQ156" s="461"/>
      <c r="NRR156" s="461"/>
      <c r="NRS156" s="461"/>
      <c r="NRT156" s="461"/>
      <c r="NRU156" s="461"/>
      <c r="NRV156" s="461"/>
      <c r="NRW156" s="461"/>
      <c r="NRX156" s="461"/>
      <c r="NRY156" s="461"/>
      <c r="NRZ156" s="461"/>
      <c r="NSA156" s="461"/>
      <c r="NSB156" s="461"/>
      <c r="NSC156" s="461"/>
      <c r="NSD156" s="461"/>
      <c r="NSE156" s="461"/>
      <c r="NSF156" s="461"/>
      <c r="NSG156" s="461"/>
      <c r="NSH156" s="461"/>
      <c r="NSI156" s="461"/>
      <c r="NSJ156" s="461"/>
      <c r="NSK156" s="461"/>
      <c r="NSL156" s="461"/>
      <c r="NSM156" s="461"/>
      <c r="NSN156" s="461"/>
      <c r="NSO156" s="461"/>
      <c r="NSP156" s="461"/>
      <c r="NSQ156" s="461"/>
      <c r="NSR156" s="461"/>
      <c r="NSS156" s="461"/>
      <c r="NST156" s="461"/>
      <c r="NSU156" s="461"/>
      <c r="NSV156" s="461"/>
      <c r="NSW156" s="461"/>
      <c r="NSX156" s="461"/>
      <c r="NSY156" s="461"/>
      <c r="NSZ156" s="461"/>
      <c r="NTA156" s="461"/>
      <c r="NTB156" s="461"/>
      <c r="NTC156" s="461"/>
      <c r="NTD156" s="461"/>
      <c r="NTE156" s="461"/>
      <c r="NTF156" s="461"/>
      <c r="NTG156" s="461"/>
      <c r="NTH156" s="461"/>
      <c r="NTI156" s="461"/>
      <c r="NTJ156" s="461"/>
      <c r="NTK156" s="461"/>
      <c r="NTL156" s="461"/>
      <c r="NTM156" s="461"/>
      <c r="NTN156" s="461"/>
      <c r="NTO156" s="461"/>
      <c r="NTP156" s="461"/>
      <c r="NTQ156" s="461"/>
      <c r="NTR156" s="461"/>
      <c r="NTS156" s="461"/>
      <c r="NTT156" s="461"/>
      <c r="NTU156" s="461"/>
      <c r="NTV156" s="461"/>
      <c r="NTW156" s="461"/>
      <c r="NTX156" s="461"/>
      <c r="NTY156" s="461"/>
      <c r="NTZ156" s="461"/>
      <c r="NUA156" s="461"/>
      <c r="NUB156" s="461"/>
      <c r="NUC156" s="461"/>
      <c r="NUD156" s="461"/>
      <c r="NUE156" s="461"/>
      <c r="NUF156" s="461"/>
      <c r="NUG156" s="461"/>
      <c r="NUH156" s="461"/>
      <c r="NUI156" s="461"/>
      <c r="NUJ156" s="461"/>
      <c r="NUK156" s="461"/>
      <c r="NUL156" s="461"/>
      <c r="NUM156" s="461"/>
      <c r="NUN156" s="461"/>
      <c r="NUO156" s="461"/>
      <c r="NUP156" s="461"/>
      <c r="NUQ156" s="461"/>
      <c r="NUR156" s="461"/>
      <c r="NUS156" s="461"/>
      <c r="NUT156" s="461"/>
      <c r="NUU156" s="461"/>
      <c r="NUV156" s="461"/>
      <c r="NUW156" s="461"/>
      <c r="NUX156" s="461"/>
      <c r="NUY156" s="461"/>
      <c r="NUZ156" s="461"/>
      <c r="NVA156" s="461"/>
      <c r="NVB156" s="461"/>
      <c r="NVC156" s="461"/>
      <c r="NVD156" s="461"/>
      <c r="NVE156" s="461"/>
      <c r="NVF156" s="461"/>
      <c r="NVG156" s="461"/>
      <c r="NVH156" s="461"/>
      <c r="NVI156" s="461"/>
      <c r="NVJ156" s="461"/>
      <c r="NVK156" s="461"/>
      <c r="NVL156" s="461"/>
      <c r="NVM156" s="461"/>
      <c r="NVN156" s="461"/>
      <c r="NVO156" s="461"/>
      <c r="NVP156" s="461"/>
      <c r="NVQ156" s="461"/>
      <c r="NVR156" s="461"/>
      <c r="NVS156" s="461"/>
      <c r="NVT156" s="461"/>
      <c r="NVU156" s="461"/>
      <c r="NVV156" s="461"/>
      <c r="NVW156" s="461"/>
      <c r="NVX156" s="461"/>
      <c r="NVY156" s="461"/>
      <c r="NVZ156" s="461"/>
      <c r="NWA156" s="461"/>
      <c r="NWB156" s="461"/>
      <c r="NWC156" s="461"/>
      <c r="NWD156" s="461"/>
      <c r="NWE156" s="461"/>
      <c r="NWF156" s="461"/>
      <c r="NWG156" s="461"/>
      <c r="NWH156" s="461"/>
      <c r="NWI156" s="461"/>
      <c r="NWJ156" s="461"/>
      <c r="NWK156" s="461"/>
      <c r="NWL156" s="461"/>
      <c r="NWM156" s="461"/>
      <c r="NWN156" s="461"/>
      <c r="NWO156" s="461"/>
      <c r="NWP156" s="461"/>
      <c r="NWQ156" s="461"/>
      <c r="NWR156" s="461"/>
      <c r="NWS156" s="461"/>
      <c r="NWT156" s="461"/>
      <c r="NWU156" s="461"/>
      <c r="NWV156" s="461"/>
      <c r="NWW156" s="461"/>
      <c r="NWX156" s="461"/>
      <c r="NWY156" s="461"/>
      <c r="NWZ156" s="461"/>
      <c r="NXA156" s="461"/>
      <c r="NXB156" s="461"/>
      <c r="NXC156" s="461"/>
      <c r="NXD156" s="461"/>
      <c r="NXE156" s="461"/>
      <c r="NXF156" s="461"/>
      <c r="NXG156" s="461"/>
      <c r="NXH156" s="461"/>
      <c r="NXI156" s="461"/>
      <c r="NXJ156" s="461"/>
      <c r="NXK156" s="461"/>
      <c r="NXL156" s="461"/>
      <c r="NXM156" s="461"/>
      <c r="NXN156" s="461"/>
      <c r="NXO156" s="461"/>
      <c r="NXP156" s="461"/>
      <c r="NXQ156" s="461"/>
      <c r="NXR156" s="461"/>
      <c r="NXS156" s="461"/>
      <c r="NXT156" s="461"/>
      <c r="NXU156" s="461"/>
      <c r="NXV156" s="461"/>
      <c r="NXW156" s="461"/>
      <c r="NXX156" s="461"/>
      <c r="NXY156" s="461"/>
      <c r="NXZ156" s="461"/>
      <c r="NYA156" s="461"/>
      <c r="NYB156" s="461"/>
      <c r="NYC156" s="461"/>
      <c r="NYD156" s="461"/>
      <c r="NYE156" s="461"/>
      <c r="NYF156" s="461"/>
      <c r="NYG156" s="461"/>
      <c r="NYH156" s="461"/>
      <c r="NYI156" s="461"/>
      <c r="NYJ156" s="461"/>
      <c r="NYK156" s="461"/>
      <c r="NYL156" s="461"/>
      <c r="NYM156" s="461"/>
      <c r="NYN156" s="461"/>
      <c r="NYO156" s="461"/>
      <c r="NYP156" s="461"/>
      <c r="NYQ156" s="461"/>
      <c r="NYR156" s="461"/>
      <c r="NYS156" s="461"/>
      <c r="NYT156" s="461"/>
      <c r="NYU156" s="461"/>
      <c r="NYV156" s="461"/>
      <c r="NYW156" s="461"/>
      <c r="NYX156" s="461"/>
      <c r="NYY156" s="461"/>
      <c r="NYZ156" s="461"/>
      <c r="NZA156" s="461"/>
      <c r="NZB156" s="461"/>
      <c r="NZC156" s="461"/>
      <c r="NZD156" s="461"/>
      <c r="NZE156" s="461"/>
      <c r="NZF156" s="461"/>
      <c r="NZG156" s="461"/>
      <c r="NZH156" s="461"/>
      <c r="NZI156" s="461"/>
      <c r="NZJ156" s="461"/>
      <c r="NZK156" s="461"/>
      <c r="NZL156" s="461"/>
      <c r="NZM156" s="461"/>
      <c r="NZN156" s="461"/>
      <c r="NZO156" s="461"/>
      <c r="NZP156" s="461"/>
      <c r="NZQ156" s="461"/>
      <c r="NZR156" s="461"/>
      <c r="NZS156" s="461"/>
      <c r="NZT156" s="461"/>
      <c r="NZU156" s="461"/>
      <c r="NZV156" s="461"/>
      <c r="NZW156" s="461"/>
      <c r="NZX156" s="461"/>
      <c r="NZY156" s="461"/>
      <c r="NZZ156" s="461"/>
      <c r="OAA156" s="461"/>
      <c r="OAB156" s="461"/>
      <c r="OAC156" s="461"/>
      <c r="OAD156" s="461"/>
      <c r="OAE156" s="461"/>
      <c r="OAF156" s="461"/>
      <c r="OAG156" s="461"/>
      <c r="OAH156" s="461"/>
      <c r="OAI156" s="461"/>
      <c r="OAJ156" s="461"/>
      <c r="OAK156" s="461"/>
      <c r="OAL156" s="461"/>
      <c r="OAM156" s="461"/>
      <c r="OAN156" s="461"/>
      <c r="OAO156" s="461"/>
      <c r="OAP156" s="461"/>
      <c r="OAQ156" s="461"/>
      <c r="OAR156" s="461"/>
      <c r="OAS156" s="461"/>
      <c r="OAT156" s="461"/>
      <c r="OAU156" s="461"/>
      <c r="OAV156" s="461"/>
      <c r="OAW156" s="461"/>
      <c r="OAX156" s="461"/>
      <c r="OAY156" s="461"/>
      <c r="OAZ156" s="461"/>
      <c r="OBA156" s="461"/>
      <c r="OBB156" s="461"/>
      <c r="OBC156" s="461"/>
      <c r="OBD156" s="461"/>
      <c r="OBE156" s="461"/>
      <c r="OBF156" s="461"/>
      <c r="OBG156" s="461"/>
      <c r="OBH156" s="461"/>
      <c r="OBI156" s="461"/>
      <c r="OBJ156" s="461"/>
      <c r="OBK156" s="461"/>
      <c r="OBL156" s="461"/>
      <c r="OBM156" s="461"/>
      <c r="OBN156" s="461"/>
      <c r="OBO156" s="461"/>
      <c r="OBP156" s="461"/>
      <c r="OBQ156" s="461"/>
      <c r="OBR156" s="461"/>
      <c r="OBS156" s="461"/>
      <c r="OBT156" s="461"/>
      <c r="OBU156" s="461"/>
      <c r="OBV156" s="461"/>
      <c r="OBW156" s="461"/>
      <c r="OBX156" s="461"/>
      <c r="OBY156" s="461"/>
      <c r="OBZ156" s="461"/>
      <c r="OCA156" s="461"/>
      <c r="OCB156" s="461"/>
      <c r="OCC156" s="461"/>
      <c r="OCD156" s="461"/>
      <c r="OCE156" s="461"/>
      <c r="OCF156" s="461"/>
      <c r="OCG156" s="461"/>
      <c r="OCH156" s="461"/>
      <c r="OCI156" s="461"/>
      <c r="OCJ156" s="461"/>
      <c r="OCK156" s="461"/>
      <c r="OCL156" s="461"/>
      <c r="OCM156" s="461"/>
      <c r="OCN156" s="461"/>
      <c r="OCO156" s="461"/>
      <c r="OCP156" s="461"/>
      <c r="OCQ156" s="461"/>
      <c r="OCR156" s="461"/>
      <c r="OCS156" s="461"/>
      <c r="OCT156" s="461"/>
      <c r="OCU156" s="461"/>
      <c r="OCV156" s="461"/>
      <c r="OCW156" s="461"/>
      <c r="OCX156" s="461"/>
      <c r="OCY156" s="461"/>
      <c r="OCZ156" s="461"/>
      <c r="ODA156" s="461"/>
      <c r="ODB156" s="461"/>
      <c r="ODC156" s="461"/>
      <c r="ODD156" s="461"/>
      <c r="ODE156" s="461"/>
      <c r="ODF156" s="461"/>
      <c r="ODG156" s="461"/>
      <c r="ODH156" s="461"/>
      <c r="ODI156" s="461"/>
      <c r="ODJ156" s="461"/>
      <c r="ODK156" s="461"/>
      <c r="ODL156" s="461"/>
      <c r="ODM156" s="461"/>
      <c r="ODN156" s="461"/>
      <c r="ODO156" s="461"/>
      <c r="ODP156" s="461"/>
      <c r="ODQ156" s="461"/>
      <c r="ODR156" s="461"/>
      <c r="ODS156" s="461"/>
      <c r="ODT156" s="461"/>
      <c r="ODU156" s="461"/>
      <c r="ODV156" s="461"/>
      <c r="ODW156" s="461"/>
      <c r="ODX156" s="461"/>
      <c r="ODY156" s="461"/>
      <c r="ODZ156" s="461"/>
      <c r="OEA156" s="461"/>
      <c r="OEB156" s="461"/>
      <c r="OEC156" s="461"/>
      <c r="OED156" s="461"/>
      <c r="OEE156" s="461"/>
      <c r="OEF156" s="461"/>
      <c r="OEG156" s="461"/>
      <c r="OEH156" s="461"/>
      <c r="OEI156" s="461"/>
      <c r="OEJ156" s="461"/>
      <c r="OEK156" s="461"/>
      <c r="OEL156" s="461"/>
      <c r="OEM156" s="461"/>
      <c r="OEN156" s="461"/>
      <c r="OEO156" s="461"/>
      <c r="OEP156" s="461"/>
      <c r="OEQ156" s="461"/>
      <c r="OER156" s="461"/>
      <c r="OES156" s="461"/>
      <c r="OET156" s="461"/>
      <c r="OEU156" s="461"/>
      <c r="OEV156" s="461"/>
      <c r="OEW156" s="461"/>
      <c r="OEX156" s="461"/>
      <c r="OEY156" s="461"/>
      <c r="OEZ156" s="461"/>
      <c r="OFA156" s="461"/>
      <c r="OFB156" s="461"/>
      <c r="OFC156" s="461"/>
      <c r="OFD156" s="461"/>
      <c r="OFE156" s="461"/>
      <c r="OFF156" s="461"/>
      <c r="OFG156" s="461"/>
      <c r="OFH156" s="461"/>
      <c r="OFI156" s="461"/>
      <c r="OFJ156" s="461"/>
      <c r="OFK156" s="461"/>
      <c r="OFL156" s="461"/>
      <c r="OFM156" s="461"/>
      <c r="OFN156" s="461"/>
      <c r="OFO156" s="461"/>
      <c r="OFP156" s="461"/>
      <c r="OFQ156" s="461"/>
      <c r="OFR156" s="461"/>
      <c r="OFS156" s="461"/>
      <c r="OFT156" s="461"/>
      <c r="OFU156" s="461"/>
      <c r="OFV156" s="461"/>
      <c r="OFW156" s="461"/>
      <c r="OFX156" s="461"/>
      <c r="OFY156" s="461"/>
      <c r="OFZ156" s="461"/>
      <c r="OGA156" s="461"/>
      <c r="OGB156" s="461"/>
      <c r="OGC156" s="461"/>
      <c r="OGD156" s="461"/>
      <c r="OGE156" s="461"/>
      <c r="OGF156" s="461"/>
      <c r="OGG156" s="461"/>
      <c r="OGH156" s="461"/>
      <c r="OGI156" s="461"/>
      <c r="OGJ156" s="461"/>
      <c r="OGK156" s="461"/>
      <c r="OGL156" s="461"/>
      <c r="OGM156" s="461"/>
      <c r="OGN156" s="461"/>
      <c r="OGO156" s="461"/>
      <c r="OGP156" s="461"/>
      <c r="OGQ156" s="461"/>
      <c r="OGR156" s="461"/>
      <c r="OGS156" s="461"/>
      <c r="OGT156" s="461"/>
      <c r="OGU156" s="461"/>
      <c r="OGV156" s="461"/>
      <c r="OGW156" s="461"/>
      <c r="OGX156" s="461"/>
      <c r="OGY156" s="461"/>
      <c r="OGZ156" s="461"/>
      <c r="OHA156" s="461"/>
      <c r="OHB156" s="461"/>
      <c r="OHC156" s="461"/>
      <c r="OHD156" s="461"/>
      <c r="OHE156" s="461"/>
      <c r="OHF156" s="461"/>
      <c r="OHG156" s="461"/>
      <c r="OHH156" s="461"/>
      <c r="OHI156" s="461"/>
      <c r="OHJ156" s="461"/>
      <c r="OHK156" s="461"/>
      <c r="OHL156" s="461"/>
      <c r="OHM156" s="461"/>
      <c r="OHN156" s="461"/>
      <c r="OHO156" s="461"/>
      <c r="OHP156" s="461"/>
      <c r="OHQ156" s="461"/>
      <c r="OHR156" s="461"/>
      <c r="OHS156" s="461"/>
      <c r="OHT156" s="461"/>
      <c r="OHU156" s="461"/>
      <c r="OHV156" s="461"/>
      <c r="OHW156" s="461"/>
      <c r="OHX156" s="461"/>
      <c r="OHY156" s="461"/>
      <c r="OHZ156" s="461"/>
      <c r="OIA156" s="461"/>
      <c r="OIB156" s="461"/>
      <c r="OIC156" s="461"/>
      <c r="OID156" s="461"/>
      <c r="OIE156" s="461"/>
      <c r="OIF156" s="461"/>
      <c r="OIG156" s="461"/>
      <c r="OIH156" s="461"/>
      <c r="OII156" s="461"/>
      <c r="OIJ156" s="461"/>
      <c r="OIK156" s="461"/>
      <c r="OIL156" s="461"/>
      <c r="OIM156" s="461"/>
      <c r="OIN156" s="461"/>
      <c r="OIO156" s="461"/>
      <c r="OIP156" s="461"/>
      <c r="OIQ156" s="461"/>
      <c r="OIR156" s="461"/>
      <c r="OIS156" s="461"/>
      <c r="OIT156" s="461"/>
      <c r="OIU156" s="461"/>
      <c r="OIV156" s="461"/>
      <c r="OIW156" s="461"/>
      <c r="OIX156" s="461"/>
      <c r="OIY156" s="461"/>
      <c r="OIZ156" s="461"/>
      <c r="OJA156" s="461"/>
      <c r="OJB156" s="461"/>
      <c r="OJC156" s="461"/>
      <c r="OJD156" s="461"/>
      <c r="OJE156" s="461"/>
      <c r="OJF156" s="461"/>
      <c r="OJG156" s="461"/>
      <c r="OJH156" s="461"/>
      <c r="OJI156" s="461"/>
      <c r="OJJ156" s="461"/>
      <c r="OJK156" s="461"/>
      <c r="OJL156" s="461"/>
      <c r="OJM156" s="461"/>
      <c r="OJN156" s="461"/>
      <c r="OJO156" s="461"/>
      <c r="OJP156" s="461"/>
      <c r="OJQ156" s="461"/>
      <c r="OJR156" s="461"/>
      <c r="OJS156" s="461"/>
      <c r="OJT156" s="461"/>
      <c r="OJU156" s="461"/>
      <c r="OJV156" s="461"/>
      <c r="OJW156" s="461"/>
      <c r="OJX156" s="461"/>
      <c r="OJY156" s="461"/>
      <c r="OJZ156" s="461"/>
      <c r="OKA156" s="461"/>
      <c r="OKB156" s="461"/>
      <c r="OKC156" s="461"/>
      <c r="OKD156" s="461"/>
      <c r="OKE156" s="461"/>
      <c r="OKF156" s="461"/>
      <c r="OKG156" s="461"/>
      <c r="OKH156" s="461"/>
      <c r="OKI156" s="461"/>
      <c r="OKJ156" s="461"/>
      <c r="OKK156" s="461"/>
      <c r="OKL156" s="461"/>
      <c r="OKM156" s="461"/>
      <c r="OKN156" s="461"/>
      <c r="OKO156" s="461"/>
      <c r="OKP156" s="461"/>
      <c r="OKQ156" s="461"/>
      <c r="OKR156" s="461"/>
      <c r="OKS156" s="461"/>
      <c r="OKT156" s="461"/>
      <c r="OKU156" s="461"/>
      <c r="OKV156" s="461"/>
      <c r="OKW156" s="461"/>
      <c r="OKX156" s="461"/>
      <c r="OKY156" s="461"/>
      <c r="OKZ156" s="461"/>
      <c r="OLA156" s="461"/>
      <c r="OLB156" s="461"/>
      <c r="OLC156" s="461"/>
      <c r="OLD156" s="461"/>
      <c r="OLE156" s="461"/>
      <c r="OLF156" s="461"/>
      <c r="OLG156" s="461"/>
      <c r="OLH156" s="461"/>
      <c r="OLI156" s="461"/>
      <c r="OLJ156" s="461"/>
      <c r="OLK156" s="461"/>
      <c r="OLL156" s="461"/>
      <c r="OLM156" s="461"/>
      <c r="OLN156" s="461"/>
      <c r="OLO156" s="461"/>
      <c r="OLP156" s="461"/>
      <c r="OLQ156" s="461"/>
      <c r="OLR156" s="461"/>
      <c r="OLS156" s="461"/>
      <c r="OLT156" s="461"/>
      <c r="OLU156" s="461"/>
      <c r="OLV156" s="461"/>
      <c r="OLW156" s="461"/>
      <c r="OLX156" s="461"/>
      <c r="OLY156" s="461"/>
      <c r="OLZ156" s="461"/>
      <c r="OMA156" s="461"/>
      <c r="OMB156" s="461"/>
      <c r="OMC156" s="461"/>
      <c r="OMD156" s="461"/>
      <c r="OME156" s="461"/>
      <c r="OMF156" s="461"/>
      <c r="OMG156" s="461"/>
      <c r="OMH156" s="461"/>
      <c r="OMI156" s="461"/>
      <c r="OMJ156" s="461"/>
      <c r="OMK156" s="461"/>
      <c r="OML156" s="461"/>
      <c r="OMM156" s="461"/>
      <c r="OMN156" s="461"/>
      <c r="OMO156" s="461"/>
      <c r="OMP156" s="461"/>
      <c r="OMQ156" s="461"/>
      <c r="OMR156" s="461"/>
      <c r="OMS156" s="461"/>
      <c r="OMT156" s="461"/>
      <c r="OMU156" s="461"/>
      <c r="OMV156" s="461"/>
      <c r="OMW156" s="461"/>
      <c r="OMX156" s="461"/>
      <c r="OMY156" s="461"/>
      <c r="OMZ156" s="461"/>
      <c r="ONA156" s="461"/>
      <c r="ONB156" s="461"/>
      <c r="ONC156" s="461"/>
      <c r="OND156" s="461"/>
      <c r="ONE156" s="461"/>
      <c r="ONF156" s="461"/>
      <c r="ONG156" s="461"/>
      <c r="ONH156" s="461"/>
      <c r="ONI156" s="461"/>
      <c r="ONJ156" s="461"/>
      <c r="ONK156" s="461"/>
      <c r="ONL156" s="461"/>
      <c r="ONM156" s="461"/>
      <c r="ONN156" s="461"/>
      <c r="ONO156" s="461"/>
      <c r="ONP156" s="461"/>
      <c r="ONQ156" s="461"/>
      <c r="ONR156" s="461"/>
      <c r="ONS156" s="461"/>
      <c r="ONT156" s="461"/>
      <c r="ONU156" s="461"/>
      <c r="ONV156" s="461"/>
      <c r="ONW156" s="461"/>
      <c r="ONX156" s="461"/>
      <c r="ONY156" s="461"/>
      <c r="ONZ156" s="461"/>
      <c r="OOA156" s="461"/>
      <c r="OOB156" s="461"/>
      <c r="OOC156" s="461"/>
      <c r="OOD156" s="461"/>
      <c r="OOE156" s="461"/>
      <c r="OOF156" s="461"/>
      <c r="OOG156" s="461"/>
      <c r="OOH156" s="461"/>
      <c r="OOI156" s="461"/>
      <c r="OOJ156" s="461"/>
      <c r="OOK156" s="461"/>
      <c r="OOL156" s="461"/>
      <c r="OOM156" s="461"/>
      <c r="OON156" s="461"/>
      <c r="OOO156" s="461"/>
      <c r="OOP156" s="461"/>
      <c r="OOQ156" s="461"/>
      <c r="OOR156" s="461"/>
      <c r="OOS156" s="461"/>
      <c r="OOT156" s="461"/>
      <c r="OOU156" s="461"/>
      <c r="OOV156" s="461"/>
      <c r="OOW156" s="461"/>
      <c r="OOX156" s="461"/>
      <c r="OOY156" s="461"/>
      <c r="OOZ156" s="461"/>
      <c r="OPA156" s="461"/>
      <c r="OPB156" s="461"/>
      <c r="OPC156" s="461"/>
      <c r="OPD156" s="461"/>
      <c r="OPE156" s="461"/>
      <c r="OPF156" s="461"/>
      <c r="OPG156" s="461"/>
      <c r="OPH156" s="461"/>
      <c r="OPI156" s="461"/>
      <c r="OPJ156" s="461"/>
      <c r="OPK156" s="461"/>
      <c r="OPL156" s="461"/>
      <c r="OPM156" s="461"/>
      <c r="OPN156" s="461"/>
      <c r="OPO156" s="461"/>
      <c r="OPP156" s="461"/>
      <c r="OPQ156" s="461"/>
      <c r="OPR156" s="461"/>
      <c r="OPS156" s="461"/>
      <c r="OPT156" s="461"/>
      <c r="OPU156" s="461"/>
      <c r="OPV156" s="461"/>
      <c r="OPW156" s="461"/>
      <c r="OPX156" s="461"/>
      <c r="OPY156" s="461"/>
      <c r="OPZ156" s="461"/>
      <c r="OQA156" s="461"/>
      <c r="OQB156" s="461"/>
      <c r="OQC156" s="461"/>
      <c r="OQD156" s="461"/>
      <c r="OQE156" s="461"/>
      <c r="OQF156" s="461"/>
      <c r="OQG156" s="461"/>
      <c r="OQH156" s="461"/>
      <c r="OQI156" s="461"/>
      <c r="OQJ156" s="461"/>
      <c r="OQK156" s="461"/>
      <c r="OQL156" s="461"/>
      <c r="OQM156" s="461"/>
      <c r="OQN156" s="461"/>
      <c r="OQO156" s="461"/>
      <c r="OQP156" s="461"/>
      <c r="OQQ156" s="461"/>
      <c r="OQR156" s="461"/>
      <c r="OQS156" s="461"/>
      <c r="OQT156" s="461"/>
      <c r="OQU156" s="461"/>
      <c r="OQV156" s="461"/>
      <c r="OQW156" s="461"/>
      <c r="OQX156" s="461"/>
      <c r="OQY156" s="461"/>
      <c r="OQZ156" s="461"/>
      <c r="ORA156" s="461"/>
      <c r="ORB156" s="461"/>
      <c r="ORC156" s="461"/>
      <c r="ORD156" s="461"/>
      <c r="ORE156" s="461"/>
      <c r="ORF156" s="461"/>
      <c r="ORG156" s="461"/>
      <c r="ORH156" s="461"/>
      <c r="ORI156" s="461"/>
      <c r="ORJ156" s="461"/>
      <c r="ORK156" s="461"/>
      <c r="ORL156" s="461"/>
      <c r="ORM156" s="461"/>
      <c r="ORN156" s="461"/>
      <c r="ORO156" s="461"/>
      <c r="ORP156" s="461"/>
      <c r="ORQ156" s="461"/>
      <c r="ORR156" s="461"/>
      <c r="ORS156" s="461"/>
      <c r="ORT156" s="461"/>
      <c r="ORU156" s="461"/>
      <c r="ORV156" s="461"/>
      <c r="ORW156" s="461"/>
      <c r="ORX156" s="461"/>
      <c r="ORY156" s="461"/>
      <c r="ORZ156" s="461"/>
      <c r="OSA156" s="461"/>
      <c r="OSB156" s="461"/>
      <c r="OSC156" s="461"/>
      <c r="OSD156" s="461"/>
      <c r="OSE156" s="461"/>
      <c r="OSF156" s="461"/>
      <c r="OSG156" s="461"/>
      <c r="OSH156" s="461"/>
      <c r="OSI156" s="461"/>
      <c r="OSJ156" s="461"/>
      <c r="OSK156" s="461"/>
      <c r="OSL156" s="461"/>
      <c r="OSM156" s="461"/>
      <c r="OSN156" s="461"/>
      <c r="OSO156" s="461"/>
      <c r="OSP156" s="461"/>
      <c r="OSQ156" s="461"/>
      <c r="OSR156" s="461"/>
      <c r="OSS156" s="461"/>
      <c r="OST156" s="461"/>
      <c r="OSU156" s="461"/>
      <c r="OSV156" s="461"/>
      <c r="OSW156" s="461"/>
      <c r="OSX156" s="461"/>
      <c r="OSY156" s="461"/>
      <c r="OSZ156" s="461"/>
      <c r="OTA156" s="461"/>
      <c r="OTB156" s="461"/>
      <c r="OTC156" s="461"/>
      <c r="OTD156" s="461"/>
      <c r="OTE156" s="461"/>
      <c r="OTF156" s="461"/>
      <c r="OTG156" s="461"/>
      <c r="OTH156" s="461"/>
      <c r="OTI156" s="461"/>
      <c r="OTJ156" s="461"/>
      <c r="OTK156" s="461"/>
      <c r="OTL156" s="461"/>
      <c r="OTM156" s="461"/>
      <c r="OTN156" s="461"/>
      <c r="OTO156" s="461"/>
      <c r="OTP156" s="461"/>
      <c r="OTQ156" s="461"/>
      <c r="OTR156" s="461"/>
      <c r="OTS156" s="461"/>
      <c r="OTT156" s="461"/>
      <c r="OTU156" s="461"/>
      <c r="OTV156" s="461"/>
      <c r="OTW156" s="461"/>
      <c r="OTX156" s="461"/>
      <c r="OTY156" s="461"/>
      <c r="OTZ156" s="461"/>
      <c r="OUA156" s="461"/>
      <c r="OUB156" s="461"/>
      <c r="OUC156" s="461"/>
      <c r="OUD156" s="461"/>
      <c r="OUE156" s="461"/>
      <c r="OUF156" s="461"/>
      <c r="OUG156" s="461"/>
      <c r="OUH156" s="461"/>
      <c r="OUI156" s="461"/>
      <c r="OUJ156" s="461"/>
      <c r="OUK156" s="461"/>
      <c r="OUL156" s="461"/>
      <c r="OUM156" s="461"/>
      <c r="OUN156" s="461"/>
      <c r="OUO156" s="461"/>
      <c r="OUP156" s="461"/>
      <c r="OUQ156" s="461"/>
      <c r="OUR156" s="461"/>
      <c r="OUS156" s="461"/>
      <c r="OUT156" s="461"/>
      <c r="OUU156" s="461"/>
      <c r="OUV156" s="461"/>
      <c r="OUW156" s="461"/>
      <c r="OUX156" s="461"/>
      <c r="OUY156" s="461"/>
      <c r="OUZ156" s="461"/>
      <c r="OVA156" s="461"/>
      <c r="OVB156" s="461"/>
      <c r="OVC156" s="461"/>
      <c r="OVD156" s="461"/>
      <c r="OVE156" s="461"/>
      <c r="OVF156" s="461"/>
      <c r="OVG156" s="461"/>
      <c r="OVH156" s="461"/>
      <c r="OVI156" s="461"/>
      <c r="OVJ156" s="461"/>
      <c r="OVK156" s="461"/>
      <c r="OVL156" s="461"/>
      <c r="OVM156" s="461"/>
      <c r="OVN156" s="461"/>
      <c r="OVO156" s="461"/>
      <c r="OVP156" s="461"/>
      <c r="OVQ156" s="461"/>
      <c r="OVR156" s="461"/>
      <c r="OVS156" s="461"/>
      <c r="OVT156" s="461"/>
      <c r="OVU156" s="461"/>
      <c r="OVV156" s="461"/>
      <c r="OVW156" s="461"/>
      <c r="OVX156" s="461"/>
      <c r="OVY156" s="461"/>
      <c r="OVZ156" s="461"/>
      <c r="OWA156" s="461"/>
      <c r="OWB156" s="461"/>
      <c r="OWC156" s="461"/>
      <c r="OWD156" s="461"/>
      <c r="OWE156" s="461"/>
      <c r="OWF156" s="461"/>
      <c r="OWG156" s="461"/>
      <c r="OWH156" s="461"/>
      <c r="OWI156" s="461"/>
      <c r="OWJ156" s="461"/>
      <c r="OWK156" s="461"/>
      <c r="OWL156" s="461"/>
      <c r="OWM156" s="461"/>
      <c r="OWN156" s="461"/>
      <c r="OWO156" s="461"/>
      <c r="OWP156" s="461"/>
      <c r="OWQ156" s="461"/>
      <c r="OWR156" s="461"/>
      <c r="OWS156" s="461"/>
      <c r="OWT156" s="461"/>
      <c r="OWU156" s="461"/>
      <c r="OWV156" s="461"/>
      <c r="OWW156" s="461"/>
      <c r="OWX156" s="461"/>
      <c r="OWY156" s="461"/>
      <c r="OWZ156" s="461"/>
      <c r="OXA156" s="461"/>
      <c r="OXB156" s="461"/>
      <c r="OXC156" s="461"/>
      <c r="OXD156" s="461"/>
      <c r="OXE156" s="461"/>
      <c r="OXF156" s="461"/>
      <c r="OXG156" s="461"/>
      <c r="OXH156" s="461"/>
      <c r="OXI156" s="461"/>
      <c r="OXJ156" s="461"/>
      <c r="OXK156" s="461"/>
      <c r="OXL156" s="461"/>
      <c r="OXM156" s="461"/>
      <c r="OXN156" s="461"/>
      <c r="OXO156" s="461"/>
      <c r="OXP156" s="461"/>
      <c r="OXQ156" s="461"/>
      <c r="OXR156" s="461"/>
      <c r="OXS156" s="461"/>
      <c r="OXT156" s="461"/>
      <c r="OXU156" s="461"/>
      <c r="OXV156" s="461"/>
      <c r="OXW156" s="461"/>
      <c r="OXX156" s="461"/>
      <c r="OXY156" s="461"/>
      <c r="OXZ156" s="461"/>
      <c r="OYA156" s="461"/>
      <c r="OYB156" s="461"/>
      <c r="OYC156" s="461"/>
      <c r="OYD156" s="461"/>
      <c r="OYE156" s="461"/>
      <c r="OYF156" s="461"/>
      <c r="OYG156" s="461"/>
      <c r="OYH156" s="461"/>
      <c r="OYI156" s="461"/>
      <c r="OYJ156" s="461"/>
      <c r="OYK156" s="461"/>
      <c r="OYL156" s="461"/>
      <c r="OYM156" s="461"/>
      <c r="OYN156" s="461"/>
      <c r="OYO156" s="461"/>
      <c r="OYP156" s="461"/>
      <c r="OYQ156" s="461"/>
      <c r="OYR156" s="461"/>
      <c r="OYS156" s="461"/>
      <c r="OYT156" s="461"/>
      <c r="OYU156" s="461"/>
      <c r="OYV156" s="461"/>
      <c r="OYW156" s="461"/>
      <c r="OYX156" s="461"/>
      <c r="OYY156" s="461"/>
      <c r="OYZ156" s="461"/>
      <c r="OZA156" s="461"/>
      <c r="OZB156" s="461"/>
      <c r="OZC156" s="461"/>
      <c r="OZD156" s="461"/>
      <c r="OZE156" s="461"/>
      <c r="OZF156" s="461"/>
      <c r="OZG156" s="461"/>
      <c r="OZH156" s="461"/>
      <c r="OZI156" s="461"/>
      <c r="OZJ156" s="461"/>
      <c r="OZK156" s="461"/>
      <c r="OZL156" s="461"/>
      <c r="OZM156" s="461"/>
      <c r="OZN156" s="461"/>
      <c r="OZO156" s="461"/>
      <c r="OZP156" s="461"/>
      <c r="OZQ156" s="461"/>
      <c r="OZR156" s="461"/>
      <c r="OZS156" s="461"/>
      <c r="OZT156" s="461"/>
      <c r="OZU156" s="461"/>
      <c r="OZV156" s="461"/>
      <c r="OZW156" s="461"/>
      <c r="OZX156" s="461"/>
      <c r="OZY156" s="461"/>
      <c r="OZZ156" s="461"/>
      <c r="PAA156" s="461"/>
      <c r="PAB156" s="461"/>
      <c r="PAC156" s="461"/>
      <c r="PAD156" s="461"/>
      <c r="PAE156" s="461"/>
      <c r="PAF156" s="461"/>
      <c r="PAG156" s="461"/>
      <c r="PAH156" s="461"/>
      <c r="PAI156" s="461"/>
      <c r="PAJ156" s="461"/>
      <c r="PAK156" s="461"/>
      <c r="PAL156" s="461"/>
      <c r="PAM156" s="461"/>
      <c r="PAN156" s="461"/>
      <c r="PAO156" s="461"/>
      <c r="PAP156" s="461"/>
      <c r="PAQ156" s="461"/>
      <c r="PAR156" s="461"/>
      <c r="PAS156" s="461"/>
      <c r="PAT156" s="461"/>
      <c r="PAU156" s="461"/>
      <c r="PAV156" s="461"/>
      <c r="PAW156" s="461"/>
      <c r="PAX156" s="461"/>
      <c r="PAY156" s="461"/>
      <c r="PAZ156" s="461"/>
      <c r="PBA156" s="461"/>
      <c r="PBB156" s="461"/>
      <c r="PBC156" s="461"/>
      <c r="PBD156" s="461"/>
      <c r="PBE156" s="461"/>
      <c r="PBF156" s="461"/>
      <c r="PBG156" s="461"/>
      <c r="PBH156" s="461"/>
      <c r="PBI156" s="461"/>
      <c r="PBJ156" s="461"/>
      <c r="PBK156" s="461"/>
      <c r="PBL156" s="461"/>
      <c r="PBM156" s="461"/>
      <c r="PBN156" s="461"/>
      <c r="PBO156" s="461"/>
      <c r="PBP156" s="461"/>
      <c r="PBQ156" s="461"/>
      <c r="PBR156" s="461"/>
      <c r="PBS156" s="461"/>
      <c r="PBT156" s="461"/>
      <c r="PBU156" s="461"/>
      <c r="PBV156" s="461"/>
      <c r="PBW156" s="461"/>
      <c r="PBX156" s="461"/>
      <c r="PBY156" s="461"/>
      <c r="PBZ156" s="461"/>
      <c r="PCA156" s="461"/>
      <c r="PCB156" s="461"/>
      <c r="PCC156" s="461"/>
      <c r="PCD156" s="461"/>
      <c r="PCE156" s="461"/>
      <c r="PCF156" s="461"/>
      <c r="PCG156" s="461"/>
      <c r="PCH156" s="461"/>
      <c r="PCI156" s="461"/>
      <c r="PCJ156" s="461"/>
      <c r="PCK156" s="461"/>
      <c r="PCL156" s="461"/>
      <c r="PCM156" s="461"/>
      <c r="PCN156" s="461"/>
      <c r="PCO156" s="461"/>
      <c r="PCP156" s="461"/>
      <c r="PCQ156" s="461"/>
      <c r="PCR156" s="461"/>
      <c r="PCS156" s="461"/>
      <c r="PCT156" s="461"/>
      <c r="PCU156" s="461"/>
      <c r="PCV156" s="461"/>
      <c r="PCW156" s="461"/>
      <c r="PCX156" s="461"/>
      <c r="PCY156" s="461"/>
      <c r="PCZ156" s="461"/>
      <c r="PDA156" s="461"/>
      <c r="PDB156" s="461"/>
      <c r="PDC156" s="461"/>
      <c r="PDD156" s="461"/>
      <c r="PDE156" s="461"/>
      <c r="PDF156" s="461"/>
      <c r="PDG156" s="461"/>
      <c r="PDH156" s="461"/>
      <c r="PDI156" s="461"/>
      <c r="PDJ156" s="461"/>
      <c r="PDK156" s="461"/>
      <c r="PDL156" s="461"/>
      <c r="PDM156" s="461"/>
      <c r="PDN156" s="461"/>
      <c r="PDO156" s="461"/>
      <c r="PDP156" s="461"/>
      <c r="PDQ156" s="461"/>
      <c r="PDR156" s="461"/>
      <c r="PDS156" s="461"/>
      <c r="PDT156" s="461"/>
      <c r="PDU156" s="461"/>
      <c r="PDV156" s="461"/>
      <c r="PDW156" s="461"/>
      <c r="PDX156" s="461"/>
      <c r="PDY156" s="461"/>
      <c r="PDZ156" s="461"/>
      <c r="PEA156" s="461"/>
      <c r="PEB156" s="461"/>
      <c r="PEC156" s="461"/>
      <c r="PED156" s="461"/>
      <c r="PEE156" s="461"/>
      <c r="PEF156" s="461"/>
      <c r="PEG156" s="461"/>
      <c r="PEH156" s="461"/>
      <c r="PEI156" s="461"/>
      <c r="PEJ156" s="461"/>
      <c r="PEK156" s="461"/>
      <c r="PEL156" s="461"/>
      <c r="PEM156" s="461"/>
      <c r="PEN156" s="461"/>
      <c r="PEO156" s="461"/>
      <c r="PEP156" s="461"/>
      <c r="PEQ156" s="461"/>
      <c r="PER156" s="461"/>
      <c r="PES156" s="461"/>
      <c r="PET156" s="461"/>
      <c r="PEU156" s="461"/>
      <c r="PEV156" s="461"/>
      <c r="PEW156" s="461"/>
      <c r="PEX156" s="461"/>
      <c r="PEY156" s="461"/>
      <c r="PEZ156" s="461"/>
      <c r="PFA156" s="461"/>
      <c r="PFB156" s="461"/>
      <c r="PFC156" s="461"/>
      <c r="PFD156" s="461"/>
      <c r="PFE156" s="461"/>
      <c r="PFF156" s="461"/>
      <c r="PFG156" s="461"/>
      <c r="PFH156" s="461"/>
      <c r="PFI156" s="461"/>
      <c r="PFJ156" s="461"/>
      <c r="PFK156" s="461"/>
      <c r="PFL156" s="461"/>
      <c r="PFM156" s="461"/>
      <c r="PFN156" s="461"/>
      <c r="PFO156" s="461"/>
      <c r="PFP156" s="461"/>
      <c r="PFQ156" s="461"/>
      <c r="PFR156" s="461"/>
      <c r="PFS156" s="461"/>
      <c r="PFT156" s="461"/>
      <c r="PFU156" s="461"/>
      <c r="PFV156" s="461"/>
      <c r="PFW156" s="461"/>
      <c r="PFX156" s="461"/>
      <c r="PFY156" s="461"/>
      <c r="PFZ156" s="461"/>
      <c r="PGA156" s="461"/>
      <c r="PGB156" s="461"/>
      <c r="PGC156" s="461"/>
      <c r="PGD156" s="461"/>
      <c r="PGE156" s="461"/>
      <c r="PGF156" s="461"/>
      <c r="PGG156" s="461"/>
      <c r="PGH156" s="461"/>
      <c r="PGI156" s="461"/>
      <c r="PGJ156" s="461"/>
      <c r="PGK156" s="461"/>
      <c r="PGL156" s="461"/>
      <c r="PGM156" s="461"/>
      <c r="PGN156" s="461"/>
      <c r="PGO156" s="461"/>
      <c r="PGP156" s="461"/>
      <c r="PGQ156" s="461"/>
      <c r="PGR156" s="461"/>
      <c r="PGS156" s="461"/>
      <c r="PGT156" s="461"/>
      <c r="PGU156" s="461"/>
      <c r="PGV156" s="461"/>
      <c r="PGW156" s="461"/>
      <c r="PGX156" s="461"/>
      <c r="PGY156" s="461"/>
      <c r="PGZ156" s="461"/>
      <c r="PHA156" s="461"/>
      <c r="PHB156" s="461"/>
      <c r="PHC156" s="461"/>
      <c r="PHD156" s="461"/>
      <c r="PHE156" s="461"/>
      <c r="PHF156" s="461"/>
      <c r="PHG156" s="461"/>
      <c r="PHH156" s="461"/>
      <c r="PHI156" s="461"/>
      <c r="PHJ156" s="461"/>
      <c r="PHK156" s="461"/>
      <c r="PHL156" s="461"/>
      <c r="PHM156" s="461"/>
      <c r="PHN156" s="461"/>
      <c r="PHO156" s="461"/>
      <c r="PHP156" s="461"/>
      <c r="PHQ156" s="461"/>
      <c r="PHR156" s="461"/>
      <c r="PHS156" s="461"/>
      <c r="PHT156" s="461"/>
      <c r="PHU156" s="461"/>
      <c r="PHV156" s="461"/>
      <c r="PHW156" s="461"/>
      <c r="PHX156" s="461"/>
      <c r="PHY156" s="461"/>
      <c r="PHZ156" s="461"/>
      <c r="PIA156" s="461"/>
      <c r="PIB156" s="461"/>
      <c r="PIC156" s="461"/>
      <c r="PID156" s="461"/>
      <c r="PIE156" s="461"/>
      <c r="PIF156" s="461"/>
      <c r="PIG156" s="461"/>
      <c r="PIH156" s="461"/>
      <c r="PII156" s="461"/>
      <c r="PIJ156" s="461"/>
      <c r="PIK156" s="461"/>
      <c r="PIL156" s="461"/>
      <c r="PIM156" s="461"/>
      <c r="PIN156" s="461"/>
      <c r="PIO156" s="461"/>
      <c r="PIP156" s="461"/>
      <c r="PIQ156" s="461"/>
      <c r="PIR156" s="461"/>
      <c r="PIS156" s="461"/>
      <c r="PIT156" s="461"/>
      <c r="PIU156" s="461"/>
      <c r="PIV156" s="461"/>
      <c r="PIW156" s="461"/>
      <c r="PIX156" s="461"/>
      <c r="PIY156" s="461"/>
      <c r="PIZ156" s="461"/>
      <c r="PJA156" s="461"/>
      <c r="PJB156" s="461"/>
      <c r="PJC156" s="461"/>
      <c r="PJD156" s="461"/>
      <c r="PJE156" s="461"/>
      <c r="PJF156" s="461"/>
      <c r="PJG156" s="461"/>
      <c r="PJH156" s="461"/>
      <c r="PJI156" s="461"/>
      <c r="PJJ156" s="461"/>
      <c r="PJK156" s="461"/>
      <c r="PJL156" s="461"/>
      <c r="PJM156" s="461"/>
      <c r="PJN156" s="461"/>
      <c r="PJO156" s="461"/>
      <c r="PJP156" s="461"/>
      <c r="PJQ156" s="461"/>
      <c r="PJR156" s="461"/>
      <c r="PJS156" s="461"/>
      <c r="PJT156" s="461"/>
      <c r="PJU156" s="461"/>
      <c r="PJV156" s="461"/>
      <c r="PJW156" s="461"/>
      <c r="PJX156" s="461"/>
      <c r="PJY156" s="461"/>
      <c r="PJZ156" s="461"/>
      <c r="PKA156" s="461"/>
      <c r="PKB156" s="461"/>
      <c r="PKC156" s="461"/>
      <c r="PKD156" s="461"/>
      <c r="PKE156" s="461"/>
      <c r="PKF156" s="461"/>
      <c r="PKG156" s="461"/>
      <c r="PKH156" s="461"/>
      <c r="PKI156" s="461"/>
      <c r="PKJ156" s="461"/>
      <c r="PKK156" s="461"/>
      <c r="PKL156" s="461"/>
      <c r="PKM156" s="461"/>
      <c r="PKN156" s="461"/>
      <c r="PKO156" s="461"/>
      <c r="PKP156" s="461"/>
      <c r="PKQ156" s="461"/>
      <c r="PKR156" s="461"/>
      <c r="PKS156" s="461"/>
      <c r="PKT156" s="461"/>
      <c r="PKU156" s="461"/>
      <c r="PKV156" s="461"/>
      <c r="PKW156" s="461"/>
      <c r="PKX156" s="461"/>
      <c r="PKY156" s="461"/>
      <c r="PKZ156" s="461"/>
      <c r="PLA156" s="461"/>
      <c r="PLB156" s="461"/>
      <c r="PLC156" s="461"/>
      <c r="PLD156" s="461"/>
      <c r="PLE156" s="461"/>
      <c r="PLF156" s="461"/>
      <c r="PLG156" s="461"/>
      <c r="PLH156" s="461"/>
      <c r="PLI156" s="461"/>
      <c r="PLJ156" s="461"/>
      <c r="PLK156" s="461"/>
      <c r="PLL156" s="461"/>
      <c r="PLM156" s="461"/>
      <c r="PLN156" s="461"/>
      <c r="PLO156" s="461"/>
      <c r="PLP156" s="461"/>
      <c r="PLQ156" s="461"/>
      <c r="PLR156" s="461"/>
      <c r="PLS156" s="461"/>
      <c r="PLT156" s="461"/>
      <c r="PLU156" s="461"/>
      <c r="PLV156" s="461"/>
      <c r="PLW156" s="461"/>
      <c r="PLX156" s="461"/>
      <c r="PLY156" s="461"/>
      <c r="PLZ156" s="461"/>
      <c r="PMA156" s="461"/>
      <c r="PMB156" s="461"/>
      <c r="PMC156" s="461"/>
      <c r="PMD156" s="461"/>
      <c r="PME156" s="461"/>
      <c r="PMF156" s="461"/>
      <c r="PMG156" s="461"/>
      <c r="PMH156" s="461"/>
      <c r="PMI156" s="461"/>
      <c r="PMJ156" s="461"/>
      <c r="PMK156" s="461"/>
      <c r="PML156" s="461"/>
      <c r="PMM156" s="461"/>
      <c r="PMN156" s="461"/>
      <c r="PMO156" s="461"/>
      <c r="PMP156" s="461"/>
      <c r="PMQ156" s="461"/>
      <c r="PMR156" s="461"/>
      <c r="PMS156" s="461"/>
      <c r="PMT156" s="461"/>
      <c r="PMU156" s="461"/>
      <c r="PMV156" s="461"/>
      <c r="PMW156" s="461"/>
      <c r="PMX156" s="461"/>
      <c r="PMY156" s="461"/>
      <c r="PMZ156" s="461"/>
      <c r="PNA156" s="461"/>
      <c r="PNB156" s="461"/>
      <c r="PNC156" s="461"/>
      <c r="PND156" s="461"/>
      <c r="PNE156" s="461"/>
      <c r="PNF156" s="461"/>
      <c r="PNG156" s="461"/>
      <c r="PNH156" s="461"/>
      <c r="PNI156" s="461"/>
      <c r="PNJ156" s="461"/>
      <c r="PNK156" s="461"/>
      <c r="PNL156" s="461"/>
      <c r="PNM156" s="461"/>
      <c r="PNN156" s="461"/>
      <c r="PNO156" s="461"/>
      <c r="PNP156" s="461"/>
      <c r="PNQ156" s="461"/>
      <c r="PNR156" s="461"/>
      <c r="PNS156" s="461"/>
      <c r="PNT156" s="461"/>
      <c r="PNU156" s="461"/>
      <c r="PNV156" s="461"/>
      <c r="PNW156" s="461"/>
      <c r="PNX156" s="461"/>
      <c r="PNY156" s="461"/>
      <c r="PNZ156" s="461"/>
      <c r="POA156" s="461"/>
      <c r="POB156" s="461"/>
      <c r="POC156" s="461"/>
      <c r="POD156" s="461"/>
      <c r="POE156" s="461"/>
      <c r="POF156" s="461"/>
      <c r="POG156" s="461"/>
      <c r="POH156" s="461"/>
      <c r="POI156" s="461"/>
      <c r="POJ156" s="461"/>
      <c r="POK156" s="461"/>
      <c r="POL156" s="461"/>
      <c r="POM156" s="461"/>
      <c r="PON156" s="461"/>
      <c r="POO156" s="461"/>
      <c r="POP156" s="461"/>
      <c r="POQ156" s="461"/>
      <c r="POR156" s="461"/>
      <c r="POS156" s="461"/>
      <c r="POT156" s="461"/>
      <c r="POU156" s="461"/>
      <c r="POV156" s="461"/>
      <c r="POW156" s="461"/>
      <c r="POX156" s="461"/>
      <c r="POY156" s="461"/>
      <c r="POZ156" s="461"/>
      <c r="PPA156" s="461"/>
      <c r="PPB156" s="461"/>
      <c r="PPC156" s="461"/>
      <c r="PPD156" s="461"/>
      <c r="PPE156" s="461"/>
      <c r="PPF156" s="461"/>
      <c r="PPG156" s="461"/>
      <c r="PPH156" s="461"/>
      <c r="PPI156" s="461"/>
      <c r="PPJ156" s="461"/>
      <c r="PPK156" s="461"/>
      <c r="PPL156" s="461"/>
      <c r="PPM156" s="461"/>
      <c r="PPN156" s="461"/>
      <c r="PPO156" s="461"/>
      <c r="PPP156" s="461"/>
      <c r="PPQ156" s="461"/>
      <c r="PPR156" s="461"/>
      <c r="PPS156" s="461"/>
      <c r="PPT156" s="461"/>
      <c r="PPU156" s="461"/>
      <c r="PPV156" s="461"/>
      <c r="PPW156" s="461"/>
      <c r="PPX156" s="461"/>
      <c r="PPY156" s="461"/>
      <c r="PPZ156" s="461"/>
      <c r="PQA156" s="461"/>
      <c r="PQB156" s="461"/>
      <c r="PQC156" s="461"/>
      <c r="PQD156" s="461"/>
      <c r="PQE156" s="461"/>
      <c r="PQF156" s="461"/>
      <c r="PQG156" s="461"/>
      <c r="PQH156" s="461"/>
      <c r="PQI156" s="461"/>
      <c r="PQJ156" s="461"/>
      <c r="PQK156" s="461"/>
      <c r="PQL156" s="461"/>
      <c r="PQM156" s="461"/>
      <c r="PQN156" s="461"/>
      <c r="PQO156" s="461"/>
      <c r="PQP156" s="461"/>
      <c r="PQQ156" s="461"/>
      <c r="PQR156" s="461"/>
      <c r="PQS156" s="461"/>
      <c r="PQT156" s="461"/>
      <c r="PQU156" s="461"/>
      <c r="PQV156" s="461"/>
      <c r="PQW156" s="461"/>
      <c r="PQX156" s="461"/>
      <c r="PQY156" s="461"/>
      <c r="PQZ156" s="461"/>
      <c r="PRA156" s="461"/>
      <c r="PRB156" s="461"/>
      <c r="PRC156" s="461"/>
      <c r="PRD156" s="461"/>
      <c r="PRE156" s="461"/>
      <c r="PRF156" s="461"/>
      <c r="PRG156" s="461"/>
      <c r="PRH156" s="461"/>
      <c r="PRI156" s="461"/>
      <c r="PRJ156" s="461"/>
      <c r="PRK156" s="461"/>
      <c r="PRL156" s="461"/>
      <c r="PRM156" s="461"/>
      <c r="PRN156" s="461"/>
      <c r="PRO156" s="461"/>
      <c r="PRP156" s="461"/>
      <c r="PRQ156" s="461"/>
      <c r="PRR156" s="461"/>
      <c r="PRS156" s="461"/>
      <c r="PRT156" s="461"/>
      <c r="PRU156" s="461"/>
      <c r="PRV156" s="461"/>
      <c r="PRW156" s="461"/>
      <c r="PRX156" s="461"/>
      <c r="PRY156" s="461"/>
      <c r="PRZ156" s="461"/>
      <c r="PSA156" s="461"/>
      <c r="PSB156" s="461"/>
      <c r="PSC156" s="461"/>
      <c r="PSD156" s="461"/>
      <c r="PSE156" s="461"/>
      <c r="PSF156" s="461"/>
      <c r="PSG156" s="461"/>
      <c r="PSH156" s="461"/>
      <c r="PSI156" s="461"/>
      <c r="PSJ156" s="461"/>
      <c r="PSK156" s="461"/>
      <c r="PSL156" s="461"/>
      <c r="PSM156" s="461"/>
      <c r="PSN156" s="461"/>
      <c r="PSO156" s="461"/>
      <c r="PSP156" s="461"/>
      <c r="PSQ156" s="461"/>
      <c r="PSR156" s="461"/>
      <c r="PSS156" s="461"/>
      <c r="PST156" s="461"/>
      <c r="PSU156" s="461"/>
      <c r="PSV156" s="461"/>
      <c r="PSW156" s="461"/>
      <c r="PSX156" s="461"/>
      <c r="PSY156" s="461"/>
      <c r="PSZ156" s="461"/>
      <c r="PTA156" s="461"/>
      <c r="PTB156" s="461"/>
      <c r="PTC156" s="461"/>
      <c r="PTD156" s="461"/>
      <c r="PTE156" s="461"/>
      <c r="PTF156" s="461"/>
      <c r="PTG156" s="461"/>
      <c r="PTH156" s="461"/>
      <c r="PTI156" s="461"/>
      <c r="PTJ156" s="461"/>
      <c r="PTK156" s="461"/>
      <c r="PTL156" s="461"/>
      <c r="PTM156" s="461"/>
      <c r="PTN156" s="461"/>
      <c r="PTO156" s="461"/>
      <c r="PTP156" s="461"/>
      <c r="PTQ156" s="461"/>
      <c r="PTR156" s="461"/>
      <c r="PTS156" s="461"/>
      <c r="PTT156" s="461"/>
      <c r="PTU156" s="461"/>
      <c r="PTV156" s="461"/>
      <c r="PTW156" s="461"/>
      <c r="PTX156" s="461"/>
      <c r="PTY156" s="461"/>
      <c r="PTZ156" s="461"/>
      <c r="PUA156" s="461"/>
      <c r="PUB156" s="461"/>
      <c r="PUC156" s="461"/>
      <c r="PUD156" s="461"/>
      <c r="PUE156" s="461"/>
      <c r="PUF156" s="461"/>
      <c r="PUG156" s="461"/>
      <c r="PUH156" s="461"/>
      <c r="PUI156" s="461"/>
      <c r="PUJ156" s="461"/>
      <c r="PUK156" s="461"/>
      <c r="PUL156" s="461"/>
      <c r="PUM156" s="461"/>
      <c r="PUN156" s="461"/>
      <c r="PUO156" s="461"/>
      <c r="PUP156" s="461"/>
      <c r="PUQ156" s="461"/>
      <c r="PUR156" s="461"/>
      <c r="PUS156" s="461"/>
      <c r="PUT156" s="461"/>
      <c r="PUU156" s="461"/>
      <c r="PUV156" s="461"/>
      <c r="PUW156" s="461"/>
      <c r="PUX156" s="461"/>
      <c r="PUY156" s="461"/>
      <c r="PUZ156" s="461"/>
      <c r="PVA156" s="461"/>
      <c r="PVB156" s="461"/>
      <c r="PVC156" s="461"/>
      <c r="PVD156" s="461"/>
      <c r="PVE156" s="461"/>
      <c r="PVF156" s="461"/>
      <c r="PVG156" s="461"/>
      <c r="PVH156" s="461"/>
      <c r="PVI156" s="461"/>
      <c r="PVJ156" s="461"/>
      <c r="PVK156" s="461"/>
      <c r="PVL156" s="461"/>
      <c r="PVM156" s="461"/>
      <c r="PVN156" s="461"/>
      <c r="PVO156" s="461"/>
      <c r="PVP156" s="461"/>
      <c r="PVQ156" s="461"/>
      <c r="PVR156" s="461"/>
      <c r="PVS156" s="461"/>
      <c r="PVT156" s="461"/>
      <c r="PVU156" s="461"/>
      <c r="PVV156" s="461"/>
      <c r="PVW156" s="461"/>
      <c r="PVX156" s="461"/>
      <c r="PVY156" s="461"/>
      <c r="PVZ156" s="461"/>
      <c r="PWA156" s="461"/>
      <c r="PWB156" s="461"/>
      <c r="PWC156" s="461"/>
      <c r="PWD156" s="461"/>
      <c r="PWE156" s="461"/>
      <c r="PWF156" s="461"/>
      <c r="PWG156" s="461"/>
      <c r="PWH156" s="461"/>
      <c r="PWI156" s="461"/>
      <c r="PWJ156" s="461"/>
      <c r="PWK156" s="461"/>
      <c r="PWL156" s="461"/>
      <c r="PWM156" s="461"/>
      <c r="PWN156" s="461"/>
      <c r="PWO156" s="461"/>
      <c r="PWP156" s="461"/>
      <c r="PWQ156" s="461"/>
      <c r="PWR156" s="461"/>
      <c r="PWS156" s="461"/>
      <c r="PWT156" s="461"/>
      <c r="PWU156" s="461"/>
      <c r="PWV156" s="461"/>
      <c r="PWW156" s="461"/>
      <c r="PWX156" s="461"/>
      <c r="PWY156" s="461"/>
      <c r="PWZ156" s="461"/>
      <c r="PXA156" s="461"/>
      <c r="PXB156" s="461"/>
      <c r="PXC156" s="461"/>
      <c r="PXD156" s="461"/>
      <c r="PXE156" s="461"/>
      <c r="PXF156" s="461"/>
      <c r="PXG156" s="461"/>
      <c r="PXH156" s="461"/>
      <c r="PXI156" s="461"/>
      <c r="PXJ156" s="461"/>
      <c r="PXK156" s="461"/>
      <c r="PXL156" s="461"/>
      <c r="PXM156" s="461"/>
      <c r="PXN156" s="461"/>
      <c r="PXO156" s="461"/>
      <c r="PXP156" s="461"/>
      <c r="PXQ156" s="461"/>
      <c r="PXR156" s="461"/>
      <c r="PXS156" s="461"/>
      <c r="PXT156" s="461"/>
      <c r="PXU156" s="461"/>
      <c r="PXV156" s="461"/>
      <c r="PXW156" s="461"/>
      <c r="PXX156" s="461"/>
      <c r="PXY156" s="461"/>
      <c r="PXZ156" s="461"/>
      <c r="PYA156" s="461"/>
      <c r="PYB156" s="461"/>
      <c r="PYC156" s="461"/>
      <c r="PYD156" s="461"/>
      <c r="PYE156" s="461"/>
      <c r="PYF156" s="461"/>
      <c r="PYG156" s="461"/>
      <c r="PYH156" s="461"/>
      <c r="PYI156" s="461"/>
      <c r="PYJ156" s="461"/>
      <c r="PYK156" s="461"/>
      <c r="PYL156" s="461"/>
      <c r="PYM156" s="461"/>
      <c r="PYN156" s="461"/>
      <c r="PYO156" s="461"/>
      <c r="PYP156" s="461"/>
      <c r="PYQ156" s="461"/>
      <c r="PYR156" s="461"/>
      <c r="PYS156" s="461"/>
      <c r="PYT156" s="461"/>
      <c r="PYU156" s="461"/>
      <c r="PYV156" s="461"/>
      <c r="PYW156" s="461"/>
      <c r="PYX156" s="461"/>
      <c r="PYY156" s="461"/>
      <c r="PYZ156" s="461"/>
      <c r="PZA156" s="461"/>
      <c r="PZB156" s="461"/>
      <c r="PZC156" s="461"/>
      <c r="PZD156" s="461"/>
      <c r="PZE156" s="461"/>
      <c r="PZF156" s="461"/>
      <c r="PZG156" s="461"/>
      <c r="PZH156" s="461"/>
      <c r="PZI156" s="461"/>
      <c r="PZJ156" s="461"/>
      <c r="PZK156" s="461"/>
      <c r="PZL156" s="461"/>
      <c r="PZM156" s="461"/>
      <c r="PZN156" s="461"/>
      <c r="PZO156" s="461"/>
      <c r="PZP156" s="461"/>
      <c r="PZQ156" s="461"/>
      <c r="PZR156" s="461"/>
      <c r="PZS156" s="461"/>
      <c r="PZT156" s="461"/>
      <c r="PZU156" s="461"/>
      <c r="PZV156" s="461"/>
      <c r="PZW156" s="461"/>
      <c r="PZX156" s="461"/>
      <c r="PZY156" s="461"/>
      <c r="PZZ156" s="461"/>
      <c r="QAA156" s="461"/>
      <c r="QAB156" s="461"/>
      <c r="QAC156" s="461"/>
      <c r="QAD156" s="461"/>
      <c r="QAE156" s="461"/>
      <c r="QAF156" s="461"/>
      <c r="QAG156" s="461"/>
      <c r="QAH156" s="461"/>
      <c r="QAI156" s="461"/>
      <c r="QAJ156" s="461"/>
      <c r="QAK156" s="461"/>
      <c r="QAL156" s="461"/>
      <c r="QAM156" s="461"/>
      <c r="QAN156" s="461"/>
      <c r="QAO156" s="461"/>
      <c r="QAP156" s="461"/>
      <c r="QAQ156" s="461"/>
      <c r="QAR156" s="461"/>
      <c r="QAS156" s="461"/>
      <c r="QAT156" s="461"/>
      <c r="QAU156" s="461"/>
      <c r="QAV156" s="461"/>
      <c r="QAW156" s="461"/>
      <c r="QAX156" s="461"/>
      <c r="QAY156" s="461"/>
      <c r="QAZ156" s="461"/>
      <c r="QBA156" s="461"/>
      <c r="QBB156" s="461"/>
      <c r="QBC156" s="461"/>
      <c r="QBD156" s="461"/>
      <c r="QBE156" s="461"/>
      <c r="QBF156" s="461"/>
      <c r="QBG156" s="461"/>
      <c r="QBH156" s="461"/>
      <c r="QBI156" s="461"/>
      <c r="QBJ156" s="461"/>
      <c r="QBK156" s="461"/>
      <c r="QBL156" s="461"/>
      <c r="QBM156" s="461"/>
      <c r="QBN156" s="461"/>
      <c r="QBO156" s="461"/>
      <c r="QBP156" s="461"/>
      <c r="QBQ156" s="461"/>
      <c r="QBR156" s="461"/>
      <c r="QBS156" s="461"/>
      <c r="QBT156" s="461"/>
      <c r="QBU156" s="461"/>
      <c r="QBV156" s="461"/>
      <c r="QBW156" s="461"/>
      <c r="QBX156" s="461"/>
      <c r="QBY156" s="461"/>
      <c r="QBZ156" s="461"/>
      <c r="QCA156" s="461"/>
      <c r="QCB156" s="461"/>
      <c r="QCC156" s="461"/>
      <c r="QCD156" s="461"/>
      <c r="QCE156" s="461"/>
      <c r="QCF156" s="461"/>
      <c r="QCG156" s="461"/>
      <c r="QCH156" s="461"/>
      <c r="QCI156" s="461"/>
      <c r="QCJ156" s="461"/>
      <c r="QCK156" s="461"/>
      <c r="QCL156" s="461"/>
      <c r="QCM156" s="461"/>
      <c r="QCN156" s="461"/>
      <c r="QCO156" s="461"/>
      <c r="QCP156" s="461"/>
      <c r="QCQ156" s="461"/>
      <c r="QCR156" s="461"/>
      <c r="QCS156" s="461"/>
      <c r="QCT156" s="461"/>
      <c r="QCU156" s="461"/>
      <c r="QCV156" s="461"/>
      <c r="QCW156" s="461"/>
      <c r="QCX156" s="461"/>
      <c r="QCY156" s="461"/>
      <c r="QCZ156" s="461"/>
      <c r="QDA156" s="461"/>
      <c r="QDB156" s="461"/>
      <c r="QDC156" s="461"/>
      <c r="QDD156" s="461"/>
      <c r="QDE156" s="461"/>
      <c r="QDF156" s="461"/>
      <c r="QDG156" s="461"/>
      <c r="QDH156" s="461"/>
      <c r="QDI156" s="461"/>
      <c r="QDJ156" s="461"/>
      <c r="QDK156" s="461"/>
      <c r="QDL156" s="461"/>
      <c r="QDM156" s="461"/>
      <c r="QDN156" s="461"/>
      <c r="QDO156" s="461"/>
      <c r="QDP156" s="461"/>
      <c r="QDQ156" s="461"/>
      <c r="QDR156" s="461"/>
      <c r="QDS156" s="461"/>
      <c r="QDT156" s="461"/>
      <c r="QDU156" s="461"/>
      <c r="QDV156" s="461"/>
      <c r="QDW156" s="461"/>
      <c r="QDX156" s="461"/>
      <c r="QDY156" s="461"/>
      <c r="QDZ156" s="461"/>
      <c r="QEA156" s="461"/>
      <c r="QEB156" s="461"/>
      <c r="QEC156" s="461"/>
      <c r="QED156" s="461"/>
      <c r="QEE156" s="461"/>
      <c r="QEF156" s="461"/>
      <c r="QEG156" s="461"/>
      <c r="QEH156" s="461"/>
      <c r="QEI156" s="461"/>
      <c r="QEJ156" s="461"/>
      <c r="QEK156" s="461"/>
      <c r="QEL156" s="461"/>
      <c r="QEM156" s="461"/>
      <c r="QEN156" s="461"/>
      <c r="QEO156" s="461"/>
      <c r="QEP156" s="461"/>
      <c r="QEQ156" s="461"/>
      <c r="QER156" s="461"/>
      <c r="QES156" s="461"/>
      <c r="QET156" s="461"/>
      <c r="QEU156" s="461"/>
      <c r="QEV156" s="461"/>
      <c r="QEW156" s="461"/>
      <c r="QEX156" s="461"/>
      <c r="QEY156" s="461"/>
      <c r="QEZ156" s="461"/>
      <c r="QFA156" s="461"/>
      <c r="QFB156" s="461"/>
      <c r="QFC156" s="461"/>
      <c r="QFD156" s="461"/>
      <c r="QFE156" s="461"/>
      <c r="QFF156" s="461"/>
      <c r="QFG156" s="461"/>
      <c r="QFH156" s="461"/>
      <c r="QFI156" s="461"/>
      <c r="QFJ156" s="461"/>
      <c r="QFK156" s="461"/>
      <c r="QFL156" s="461"/>
      <c r="QFM156" s="461"/>
      <c r="QFN156" s="461"/>
      <c r="QFO156" s="461"/>
      <c r="QFP156" s="461"/>
      <c r="QFQ156" s="461"/>
      <c r="QFR156" s="461"/>
      <c r="QFS156" s="461"/>
      <c r="QFT156" s="461"/>
      <c r="QFU156" s="461"/>
      <c r="QFV156" s="461"/>
      <c r="QFW156" s="461"/>
      <c r="QFX156" s="461"/>
      <c r="QFY156" s="461"/>
      <c r="QFZ156" s="461"/>
      <c r="QGA156" s="461"/>
      <c r="QGB156" s="461"/>
      <c r="QGC156" s="461"/>
      <c r="QGD156" s="461"/>
      <c r="QGE156" s="461"/>
      <c r="QGF156" s="461"/>
      <c r="QGG156" s="461"/>
      <c r="QGH156" s="461"/>
      <c r="QGI156" s="461"/>
      <c r="QGJ156" s="461"/>
      <c r="QGK156" s="461"/>
      <c r="QGL156" s="461"/>
      <c r="QGM156" s="461"/>
      <c r="QGN156" s="461"/>
      <c r="QGO156" s="461"/>
      <c r="QGP156" s="461"/>
      <c r="QGQ156" s="461"/>
      <c r="QGR156" s="461"/>
      <c r="QGS156" s="461"/>
      <c r="QGT156" s="461"/>
      <c r="QGU156" s="461"/>
      <c r="QGV156" s="461"/>
      <c r="QGW156" s="461"/>
      <c r="QGX156" s="461"/>
      <c r="QGY156" s="461"/>
      <c r="QGZ156" s="461"/>
      <c r="QHA156" s="461"/>
      <c r="QHB156" s="461"/>
      <c r="QHC156" s="461"/>
      <c r="QHD156" s="461"/>
      <c r="QHE156" s="461"/>
      <c r="QHF156" s="461"/>
      <c r="QHG156" s="461"/>
      <c r="QHH156" s="461"/>
      <c r="QHI156" s="461"/>
      <c r="QHJ156" s="461"/>
      <c r="QHK156" s="461"/>
      <c r="QHL156" s="461"/>
      <c r="QHM156" s="461"/>
      <c r="QHN156" s="461"/>
      <c r="QHO156" s="461"/>
      <c r="QHP156" s="461"/>
      <c r="QHQ156" s="461"/>
      <c r="QHR156" s="461"/>
      <c r="QHS156" s="461"/>
      <c r="QHT156" s="461"/>
      <c r="QHU156" s="461"/>
      <c r="QHV156" s="461"/>
      <c r="QHW156" s="461"/>
      <c r="QHX156" s="461"/>
      <c r="QHY156" s="461"/>
      <c r="QHZ156" s="461"/>
      <c r="QIA156" s="461"/>
      <c r="QIB156" s="461"/>
      <c r="QIC156" s="461"/>
      <c r="QID156" s="461"/>
      <c r="QIE156" s="461"/>
      <c r="QIF156" s="461"/>
      <c r="QIG156" s="461"/>
      <c r="QIH156" s="461"/>
      <c r="QII156" s="461"/>
      <c r="QIJ156" s="461"/>
      <c r="QIK156" s="461"/>
      <c r="QIL156" s="461"/>
      <c r="QIM156" s="461"/>
      <c r="QIN156" s="461"/>
      <c r="QIO156" s="461"/>
      <c r="QIP156" s="461"/>
      <c r="QIQ156" s="461"/>
      <c r="QIR156" s="461"/>
      <c r="QIS156" s="461"/>
      <c r="QIT156" s="461"/>
      <c r="QIU156" s="461"/>
      <c r="QIV156" s="461"/>
      <c r="QIW156" s="461"/>
      <c r="QIX156" s="461"/>
      <c r="QIY156" s="461"/>
      <c r="QIZ156" s="461"/>
      <c r="QJA156" s="461"/>
      <c r="QJB156" s="461"/>
      <c r="QJC156" s="461"/>
      <c r="QJD156" s="461"/>
      <c r="QJE156" s="461"/>
      <c r="QJF156" s="461"/>
      <c r="QJG156" s="461"/>
      <c r="QJH156" s="461"/>
      <c r="QJI156" s="461"/>
      <c r="QJJ156" s="461"/>
      <c r="QJK156" s="461"/>
      <c r="QJL156" s="461"/>
      <c r="QJM156" s="461"/>
      <c r="QJN156" s="461"/>
      <c r="QJO156" s="461"/>
      <c r="QJP156" s="461"/>
      <c r="QJQ156" s="461"/>
      <c r="QJR156" s="461"/>
      <c r="QJS156" s="461"/>
      <c r="QJT156" s="461"/>
      <c r="QJU156" s="461"/>
      <c r="QJV156" s="461"/>
      <c r="QJW156" s="461"/>
      <c r="QJX156" s="461"/>
      <c r="QJY156" s="461"/>
      <c r="QJZ156" s="461"/>
      <c r="QKA156" s="461"/>
      <c r="QKB156" s="461"/>
      <c r="QKC156" s="461"/>
      <c r="QKD156" s="461"/>
      <c r="QKE156" s="461"/>
      <c r="QKF156" s="461"/>
      <c r="QKG156" s="461"/>
      <c r="QKH156" s="461"/>
      <c r="QKI156" s="461"/>
      <c r="QKJ156" s="461"/>
      <c r="QKK156" s="461"/>
      <c r="QKL156" s="461"/>
      <c r="QKM156" s="461"/>
      <c r="QKN156" s="461"/>
      <c r="QKO156" s="461"/>
      <c r="QKP156" s="461"/>
      <c r="QKQ156" s="461"/>
      <c r="QKR156" s="461"/>
      <c r="QKS156" s="461"/>
      <c r="QKT156" s="461"/>
      <c r="QKU156" s="461"/>
      <c r="QKV156" s="461"/>
      <c r="QKW156" s="461"/>
      <c r="QKX156" s="461"/>
      <c r="QKY156" s="461"/>
      <c r="QKZ156" s="461"/>
      <c r="QLA156" s="461"/>
      <c r="QLB156" s="461"/>
      <c r="QLC156" s="461"/>
      <c r="QLD156" s="461"/>
      <c r="QLE156" s="461"/>
      <c r="QLF156" s="461"/>
      <c r="QLG156" s="461"/>
      <c r="QLH156" s="461"/>
      <c r="QLI156" s="461"/>
      <c r="QLJ156" s="461"/>
      <c r="QLK156" s="461"/>
      <c r="QLL156" s="461"/>
      <c r="QLM156" s="461"/>
      <c r="QLN156" s="461"/>
      <c r="QLO156" s="461"/>
      <c r="QLP156" s="461"/>
      <c r="QLQ156" s="461"/>
      <c r="QLR156" s="461"/>
      <c r="QLS156" s="461"/>
      <c r="QLT156" s="461"/>
      <c r="QLU156" s="461"/>
      <c r="QLV156" s="461"/>
      <c r="QLW156" s="461"/>
      <c r="QLX156" s="461"/>
      <c r="QLY156" s="461"/>
      <c r="QLZ156" s="461"/>
      <c r="QMA156" s="461"/>
      <c r="QMB156" s="461"/>
      <c r="QMC156" s="461"/>
      <c r="QMD156" s="461"/>
      <c r="QME156" s="461"/>
      <c r="QMF156" s="461"/>
      <c r="QMG156" s="461"/>
      <c r="QMH156" s="461"/>
      <c r="QMI156" s="461"/>
      <c r="QMJ156" s="461"/>
      <c r="QMK156" s="461"/>
      <c r="QML156" s="461"/>
      <c r="QMM156" s="461"/>
      <c r="QMN156" s="461"/>
      <c r="QMO156" s="461"/>
      <c r="QMP156" s="461"/>
      <c r="QMQ156" s="461"/>
      <c r="QMR156" s="461"/>
      <c r="QMS156" s="461"/>
      <c r="QMT156" s="461"/>
      <c r="QMU156" s="461"/>
      <c r="QMV156" s="461"/>
      <c r="QMW156" s="461"/>
      <c r="QMX156" s="461"/>
      <c r="QMY156" s="461"/>
      <c r="QMZ156" s="461"/>
      <c r="QNA156" s="461"/>
      <c r="QNB156" s="461"/>
      <c r="QNC156" s="461"/>
      <c r="QND156" s="461"/>
      <c r="QNE156" s="461"/>
      <c r="QNF156" s="461"/>
      <c r="QNG156" s="461"/>
      <c r="QNH156" s="461"/>
      <c r="QNI156" s="461"/>
      <c r="QNJ156" s="461"/>
      <c r="QNK156" s="461"/>
      <c r="QNL156" s="461"/>
      <c r="QNM156" s="461"/>
      <c r="QNN156" s="461"/>
      <c r="QNO156" s="461"/>
      <c r="QNP156" s="461"/>
      <c r="QNQ156" s="461"/>
      <c r="QNR156" s="461"/>
      <c r="QNS156" s="461"/>
      <c r="QNT156" s="461"/>
      <c r="QNU156" s="461"/>
      <c r="QNV156" s="461"/>
      <c r="QNW156" s="461"/>
      <c r="QNX156" s="461"/>
      <c r="QNY156" s="461"/>
      <c r="QNZ156" s="461"/>
      <c r="QOA156" s="461"/>
      <c r="QOB156" s="461"/>
      <c r="QOC156" s="461"/>
      <c r="QOD156" s="461"/>
      <c r="QOE156" s="461"/>
      <c r="QOF156" s="461"/>
      <c r="QOG156" s="461"/>
      <c r="QOH156" s="461"/>
      <c r="QOI156" s="461"/>
      <c r="QOJ156" s="461"/>
      <c r="QOK156" s="461"/>
      <c r="QOL156" s="461"/>
      <c r="QOM156" s="461"/>
      <c r="QON156" s="461"/>
      <c r="QOO156" s="461"/>
      <c r="QOP156" s="461"/>
      <c r="QOQ156" s="461"/>
      <c r="QOR156" s="461"/>
      <c r="QOS156" s="461"/>
      <c r="QOT156" s="461"/>
      <c r="QOU156" s="461"/>
      <c r="QOV156" s="461"/>
      <c r="QOW156" s="461"/>
      <c r="QOX156" s="461"/>
      <c r="QOY156" s="461"/>
      <c r="QOZ156" s="461"/>
      <c r="QPA156" s="461"/>
      <c r="QPB156" s="461"/>
      <c r="QPC156" s="461"/>
      <c r="QPD156" s="461"/>
      <c r="QPE156" s="461"/>
      <c r="QPF156" s="461"/>
      <c r="QPG156" s="461"/>
      <c r="QPH156" s="461"/>
      <c r="QPI156" s="461"/>
      <c r="QPJ156" s="461"/>
      <c r="QPK156" s="461"/>
      <c r="QPL156" s="461"/>
      <c r="QPM156" s="461"/>
      <c r="QPN156" s="461"/>
      <c r="QPO156" s="461"/>
      <c r="QPP156" s="461"/>
      <c r="QPQ156" s="461"/>
      <c r="QPR156" s="461"/>
      <c r="QPS156" s="461"/>
      <c r="QPT156" s="461"/>
      <c r="QPU156" s="461"/>
      <c r="QPV156" s="461"/>
      <c r="QPW156" s="461"/>
      <c r="QPX156" s="461"/>
      <c r="QPY156" s="461"/>
      <c r="QPZ156" s="461"/>
      <c r="QQA156" s="461"/>
      <c r="QQB156" s="461"/>
      <c r="QQC156" s="461"/>
      <c r="QQD156" s="461"/>
      <c r="QQE156" s="461"/>
      <c r="QQF156" s="461"/>
      <c r="QQG156" s="461"/>
      <c r="QQH156" s="461"/>
      <c r="QQI156" s="461"/>
      <c r="QQJ156" s="461"/>
      <c r="QQK156" s="461"/>
      <c r="QQL156" s="461"/>
      <c r="QQM156" s="461"/>
      <c r="QQN156" s="461"/>
      <c r="QQO156" s="461"/>
      <c r="QQP156" s="461"/>
      <c r="QQQ156" s="461"/>
      <c r="QQR156" s="461"/>
      <c r="QQS156" s="461"/>
      <c r="QQT156" s="461"/>
      <c r="QQU156" s="461"/>
      <c r="QQV156" s="461"/>
      <c r="QQW156" s="461"/>
      <c r="QQX156" s="461"/>
      <c r="QQY156" s="461"/>
      <c r="QQZ156" s="461"/>
      <c r="QRA156" s="461"/>
      <c r="QRB156" s="461"/>
      <c r="QRC156" s="461"/>
      <c r="QRD156" s="461"/>
      <c r="QRE156" s="461"/>
      <c r="QRF156" s="461"/>
      <c r="QRG156" s="461"/>
      <c r="QRH156" s="461"/>
      <c r="QRI156" s="461"/>
      <c r="QRJ156" s="461"/>
      <c r="QRK156" s="461"/>
      <c r="QRL156" s="461"/>
      <c r="QRM156" s="461"/>
      <c r="QRN156" s="461"/>
      <c r="QRO156" s="461"/>
      <c r="QRP156" s="461"/>
      <c r="QRQ156" s="461"/>
      <c r="QRR156" s="461"/>
      <c r="QRS156" s="461"/>
      <c r="QRT156" s="461"/>
      <c r="QRU156" s="461"/>
      <c r="QRV156" s="461"/>
      <c r="QRW156" s="461"/>
      <c r="QRX156" s="461"/>
      <c r="QRY156" s="461"/>
      <c r="QRZ156" s="461"/>
      <c r="QSA156" s="461"/>
      <c r="QSB156" s="461"/>
      <c r="QSC156" s="461"/>
      <c r="QSD156" s="461"/>
      <c r="QSE156" s="461"/>
      <c r="QSF156" s="461"/>
      <c r="QSG156" s="461"/>
      <c r="QSH156" s="461"/>
      <c r="QSI156" s="461"/>
      <c r="QSJ156" s="461"/>
      <c r="QSK156" s="461"/>
      <c r="QSL156" s="461"/>
      <c r="QSM156" s="461"/>
      <c r="QSN156" s="461"/>
      <c r="QSO156" s="461"/>
      <c r="QSP156" s="461"/>
      <c r="QSQ156" s="461"/>
      <c r="QSR156" s="461"/>
      <c r="QSS156" s="461"/>
      <c r="QST156" s="461"/>
      <c r="QSU156" s="461"/>
      <c r="QSV156" s="461"/>
      <c r="QSW156" s="461"/>
      <c r="QSX156" s="461"/>
      <c r="QSY156" s="461"/>
      <c r="QSZ156" s="461"/>
      <c r="QTA156" s="461"/>
      <c r="QTB156" s="461"/>
      <c r="QTC156" s="461"/>
      <c r="QTD156" s="461"/>
      <c r="QTE156" s="461"/>
      <c r="QTF156" s="461"/>
      <c r="QTG156" s="461"/>
      <c r="QTH156" s="461"/>
      <c r="QTI156" s="461"/>
      <c r="QTJ156" s="461"/>
      <c r="QTK156" s="461"/>
      <c r="QTL156" s="461"/>
      <c r="QTM156" s="461"/>
      <c r="QTN156" s="461"/>
      <c r="QTO156" s="461"/>
      <c r="QTP156" s="461"/>
      <c r="QTQ156" s="461"/>
      <c r="QTR156" s="461"/>
      <c r="QTS156" s="461"/>
      <c r="QTT156" s="461"/>
      <c r="QTU156" s="461"/>
      <c r="QTV156" s="461"/>
      <c r="QTW156" s="461"/>
      <c r="QTX156" s="461"/>
      <c r="QTY156" s="461"/>
      <c r="QTZ156" s="461"/>
      <c r="QUA156" s="461"/>
      <c r="QUB156" s="461"/>
      <c r="QUC156" s="461"/>
      <c r="QUD156" s="461"/>
      <c r="QUE156" s="461"/>
      <c r="QUF156" s="461"/>
      <c r="QUG156" s="461"/>
      <c r="QUH156" s="461"/>
      <c r="QUI156" s="461"/>
      <c r="QUJ156" s="461"/>
      <c r="QUK156" s="461"/>
      <c r="QUL156" s="461"/>
      <c r="QUM156" s="461"/>
      <c r="QUN156" s="461"/>
      <c r="QUO156" s="461"/>
      <c r="QUP156" s="461"/>
      <c r="QUQ156" s="461"/>
      <c r="QUR156" s="461"/>
      <c r="QUS156" s="461"/>
      <c r="QUT156" s="461"/>
      <c r="QUU156" s="461"/>
      <c r="QUV156" s="461"/>
      <c r="QUW156" s="461"/>
      <c r="QUX156" s="461"/>
      <c r="QUY156" s="461"/>
      <c r="QUZ156" s="461"/>
      <c r="QVA156" s="461"/>
      <c r="QVB156" s="461"/>
      <c r="QVC156" s="461"/>
      <c r="QVD156" s="461"/>
      <c r="QVE156" s="461"/>
      <c r="QVF156" s="461"/>
      <c r="QVG156" s="461"/>
      <c r="QVH156" s="461"/>
      <c r="QVI156" s="461"/>
      <c r="QVJ156" s="461"/>
      <c r="QVK156" s="461"/>
      <c r="QVL156" s="461"/>
      <c r="QVM156" s="461"/>
      <c r="QVN156" s="461"/>
      <c r="QVO156" s="461"/>
      <c r="QVP156" s="461"/>
      <c r="QVQ156" s="461"/>
      <c r="QVR156" s="461"/>
      <c r="QVS156" s="461"/>
      <c r="QVT156" s="461"/>
      <c r="QVU156" s="461"/>
      <c r="QVV156" s="461"/>
      <c r="QVW156" s="461"/>
      <c r="QVX156" s="461"/>
      <c r="QVY156" s="461"/>
      <c r="QVZ156" s="461"/>
      <c r="QWA156" s="461"/>
      <c r="QWB156" s="461"/>
      <c r="QWC156" s="461"/>
      <c r="QWD156" s="461"/>
      <c r="QWE156" s="461"/>
      <c r="QWF156" s="461"/>
      <c r="QWG156" s="461"/>
      <c r="QWH156" s="461"/>
      <c r="QWI156" s="461"/>
      <c r="QWJ156" s="461"/>
      <c r="QWK156" s="461"/>
      <c r="QWL156" s="461"/>
      <c r="QWM156" s="461"/>
      <c r="QWN156" s="461"/>
      <c r="QWO156" s="461"/>
      <c r="QWP156" s="461"/>
      <c r="QWQ156" s="461"/>
      <c r="QWR156" s="461"/>
      <c r="QWS156" s="461"/>
      <c r="QWT156" s="461"/>
      <c r="QWU156" s="461"/>
      <c r="QWV156" s="461"/>
      <c r="QWW156" s="461"/>
      <c r="QWX156" s="461"/>
      <c r="QWY156" s="461"/>
      <c r="QWZ156" s="461"/>
      <c r="QXA156" s="461"/>
      <c r="QXB156" s="461"/>
      <c r="QXC156" s="461"/>
      <c r="QXD156" s="461"/>
      <c r="QXE156" s="461"/>
      <c r="QXF156" s="461"/>
      <c r="QXG156" s="461"/>
      <c r="QXH156" s="461"/>
      <c r="QXI156" s="461"/>
      <c r="QXJ156" s="461"/>
      <c r="QXK156" s="461"/>
      <c r="QXL156" s="461"/>
      <c r="QXM156" s="461"/>
      <c r="QXN156" s="461"/>
      <c r="QXO156" s="461"/>
      <c r="QXP156" s="461"/>
      <c r="QXQ156" s="461"/>
      <c r="QXR156" s="461"/>
      <c r="QXS156" s="461"/>
      <c r="QXT156" s="461"/>
      <c r="QXU156" s="461"/>
      <c r="QXV156" s="461"/>
      <c r="QXW156" s="461"/>
      <c r="QXX156" s="461"/>
      <c r="QXY156" s="461"/>
      <c r="QXZ156" s="461"/>
      <c r="QYA156" s="461"/>
      <c r="QYB156" s="461"/>
      <c r="QYC156" s="461"/>
      <c r="QYD156" s="461"/>
      <c r="QYE156" s="461"/>
      <c r="QYF156" s="461"/>
      <c r="QYG156" s="461"/>
      <c r="QYH156" s="461"/>
      <c r="QYI156" s="461"/>
      <c r="QYJ156" s="461"/>
      <c r="QYK156" s="461"/>
      <c r="QYL156" s="461"/>
      <c r="QYM156" s="461"/>
      <c r="QYN156" s="461"/>
      <c r="QYO156" s="461"/>
      <c r="QYP156" s="461"/>
      <c r="QYQ156" s="461"/>
      <c r="QYR156" s="461"/>
      <c r="QYS156" s="461"/>
      <c r="QYT156" s="461"/>
      <c r="QYU156" s="461"/>
      <c r="QYV156" s="461"/>
      <c r="QYW156" s="461"/>
      <c r="QYX156" s="461"/>
      <c r="QYY156" s="461"/>
      <c r="QYZ156" s="461"/>
      <c r="QZA156" s="461"/>
      <c r="QZB156" s="461"/>
      <c r="QZC156" s="461"/>
      <c r="QZD156" s="461"/>
      <c r="QZE156" s="461"/>
      <c r="QZF156" s="461"/>
      <c r="QZG156" s="461"/>
      <c r="QZH156" s="461"/>
      <c r="QZI156" s="461"/>
      <c r="QZJ156" s="461"/>
      <c r="QZK156" s="461"/>
      <c r="QZL156" s="461"/>
      <c r="QZM156" s="461"/>
      <c r="QZN156" s="461"/>
      <c r="QZO156" s="461"/>
      <c r="QZP156" s="461"/>
      <c r="QZQ156" s="461"/>
      <c r="QZR156" s="461"/>
      <c r="QZS156" s="461"/>
      <c r="QZT156" s="461"/>
      <c r="QZU156" s="461"/>
      <c r="QZV156" s="461"/>
      <c r="QZW156" s="461"/>
      <c r="QZX156" s="461"/>
      <c r="QZY156" s="461"/>
      <c r="QZZ156" s="461"/>
      <c r="RAA156" s="461"/>
      <c r="RAB156" s="461"/>
      <c r="RAC156" s="461"/>
      <c r="RAD156" s="461"/>
      <c r="RAE156" s="461"/>
      <c r="RAF156" s="461"/>
      <c r="RAG156" s="461"/>
      <c r="RAH156" s="461"/>
      <c r="RAI156" s="461"/>
      <c r="RAJ156" s="461"/>
      <c r="RAK156" s="461"/>
      <c r="RAL156" s="461"/>
      <c r="RAM156" s="461"/>
      <c r="RAN156" s="461"/>
      <c r="RAO156" s="461"/>
      <c r="RAP156" s="461"/>
      <c r="RAQ156" s="461"/>
      <c r="RAR156" s="461"/>
      <c r="RAS156" s="461"/>
      <c r="RAT156" s="461"/>
      <c r="RAU156" s="461"/>
      <c r="RAV156" s="461"/>
      <c r="RAW156" s="461"/>
      <c r="RAX156" s="461"/>
      <c r="RAY156" s="461"/>
      <c r="RAZ156" s="461"/>
      <c r="RBA156" s="461"/>
      <c r="RBB156" s="461"/>
      <c r="RBC156" s="461"/>
      <c r="RBD156" s="461"/>
      <c r="RBE156" s="461"/>
      <c r="RBF156" s="461"/>
      <c r="RBG156" s="461"/>
      <c r="RBH156" s="461"/>
      <c r="RBI156" s="461"/>
      <c r="RBJ156" s="461"/>
      <c r="RBK156" s="461"/>
      <c r="RBL156" s="461"/>
      <c r="RBM156" s="461"/>
      <c r="RBN156" s="461"/>
      <c r="RBO156" s="461"/>
      <c r="RBP156" s="461"/>
      <c r="RBQ156" s="461"/>
      <c r="RBR156" s="461"/>
      <c r="RBS156" s="461"/>
      <c r="RBT156" s="461"/>
      <c r="RBU156" s="461"/>
      <c r="RBV156" s="461"/>
      <c r="RBW156" s="461"/>
      <c r="RBX156" s="461"/>
      <c r="RBY156" s="461"/>
      <c r="RBZ156" s="461"/>
      <c r="RCA156" s="461"/>
      <c r="RCB156" s="461"/>
      <c r="RCC156" s="461"/>
      <c r="RCD156" s="461"/>
      <c r="RCE156" s="461"/>
      <c r="RCF156" s="461"/>
      <c r="RCG156" s="461"/>
      <c r="RCH156" s="461"/>
      <c r="RCI156" s="461"/>
      <c r="RCJ156" s="461"/>
      <c r="RCK156" s="461"/>
      <c r="RCL156" s="461"/>
      <c r="RCM156" s="461"/>
      <c r="RCN156" s="461"/>
      <c r="RCO156" s="461"/>
      <c r="RCP156" s="461"/>
      <c r="RCQ156" s="461"/>
      <c r="RCR156" s="461"/>
      <c r="RCS156" s="461"/>
      <c r="RCT156" s="461"/>
      <c r="RCU156" s="461"/>
      <c r="RCV156" s="461"/>
      <c r="RCW156" s="461"/>
      <c r="RCX156" s="461"/>
      <c r="RCY156" s="461"/>
      <c r="RCZ156" s="461"/>
      <c r="RDA156" s="461"/>
      <c r="RDB156" s="461"/>
      <c r="RDC156" s="461"/>
      <c r="RDD156" s="461"/>
      <c r="RDE156" s="461"/>
      <c r="RDF156" s="461"/>
      <c r="RDG156" s="461"/>
      <c r="RDH156" s="461"/>
      <c r="RDI156" s="461"/>
      <c r="RDJ156" s="461"/>
      <c r="RDK156" s="461"/>
      <c r="RDL156" s="461"/>
      <c r="RDM156" s="461"/>
      <c r="RDN156" s="461"/>
      <c r="RDO156" s="461"/>
      <c r="RDP156" s="461"/>
      <c r="RDQ156" s="461"/>
      <c r="RDR156" s="461"/>
      <c r="RDS156" s="461"/>
      <c r="RDT156" s="461"/>
      <c r="RDU156" s="461"/>
      <c r="RDV156" s="461"/>
      <c r="RDW156" s="461"/>
      <c r="RDX156" s="461"/>
      <c r="RDY156" s="461"/>
      <c r="RDZ156" s="461"/>
      <c r="REA156" s="461"/>
      <c r="REB156" s="461"/>
      <c r="REC156" s="461"/>
      <c r="RED156" s="461"/>
      <c r="REE156" s="461"/>
      <c r="REF156" s="461"/>
      <c r="REG156" s="461"/>
      <c r="REH156" s="461"/>
      <c r="REI156" s="461"/>
      <c r="REJ156" s="461"/>
      <c r="REK156" s="461"/>
      <c r="REL156" s="461"/>
      <c r="REM156" s="461"/>
      <c r="REN156" s="461"/>
      <c r="REO156" s="461"/>
      <c r="REP156" s="461"/>
      <c r="REQ156" s="461"/>
      <c r="RER156" s="461"/>
      <c r="RES156" s="461"/>
      <c r="RET156" s="461"/>
      <c r="REU156" s="461"/>
      <c r="REV156" s="461"/>
      <c r="REW156" s="461"/>
      <c r="REX156" s="461"/>
      <c r="REY156" s="461"/>
      <c r="REZ156" s="461"/>
      <c r="RFA156" s="461"/>
      <c r="RFB156" s="461"/>
      <c r="RFC156" s="461"/>
      <c r="RFD156" s="461"/>
      <c r="RFE156" s="461"/>
      <c r="RFF156" s="461"/>
      <c r="RFG156" s="461"/>
      <c r="RFH156" s="461"/>
      <c r="RFI156" s="461"/>
      <c r="RFJ156" s="461"/>
      <c r="RFK156" s="461"/>
      <c r="RFL156" s="461"/>
      <c r="RFM156" s="461"/>
      <c r="RFN156" s="461"/>
      <c r="RFO156" s="461"/>
      <c r="RFP156" s="461"/>
      <c r="RFQ156" s="461"/>
      <c r="RFR156" s="461"/>
      <c r="RFS156" s="461"/>
      <c r="RFT156" s="461"/>
      <c r="RFU156" s="461"/>
      <c r="RFV156" s="461"/>
      <c r="RFW156" s="461"/>
      <c r="RFX156" s="461"/>
      <c r="RFY156" s="461"/>
      <c r="RFZ156" s="461"/>
      <c r="RGA156" s="461"/>
      <c r="RGB156" s="461"/>
      <c r="RGC156" s="461"/>
      <c r="RGD156" s="461"/>
      <c r="RGE156" s="461"/>
      <c r="RGF156" s="461"/>
      <c r="RGG156" s="461"/>
      <c r="RGH156" s="461"/>
      <c r="RGI156" s="461"/>
      <c r="RGJ156" s="461"/>
      <c r="RGK156" s="461"/>
      <c r="RGL156" s="461"/>
      <c r="RGM156" s="461"/>
      <c r="RGN156" s="461"/>
      <c r="RGO156" s="461"/>
      <c r="RGP156" s="461"/>
      <c r="RGQ156" s="461"/>
      <c r="RGR156" s="461"/>
      <c r="RGS156" s="461"/>
      <c r="RGT156" s="461"/>
      <c r="RGU156" s="461"/>
      <c r="RGV156" s="461"/>
      <c r="RGW156" s="461"/>
      <c r="RGX156" s="461"/>
      <c r="RGY156" s="461"/>
      <c r="RGZ156" s="461"/>
      <c r="RHA156" s="461"/>
      <c r="RHB156" s="461"/>
      <c r="RHC156" s="461"/>
      <c r="RHD156" s="461"/>
      <c r="RHE156" s="461"/>
      <c r="RHF156" s="461"/>
      <c r="RHG156" s="461"/>
      <c r="RHH156" s="461"/>
      <c r="RHI156" s="461"/>
      <c r="RHJ156" s="461"/>
      <c r="RHK156" s="461"/>
      <c r="RHL156" s="461"/>
      <c r="RHM156" s="461"/>
      <c r="RHN156" s="461"/>
      <c r="RHO156" s="461"/>
      <c r="RHP156" s="461"/>
      <c r="RHQ156" s="461"/>
      <c r="RHR156" s="461"/>
      <c r="RHS156" s="461"/>
      <c r="RHT156" s="461"/>
      <c r="RHU156" s="461"/>
      <c r="RHV156" s="461"/>
      <c r="RHW156" s="461"/>
      <c r="RHX156" s="461"/>
      <c r="RHY156" s="461"/>
      <c r="RHZ156" s="461"/>
      <c r="RIA156" s="461"/>
      <c r="RIB156" s="461"/>
      <c r="RIC156" s="461"/>
      <c r="RID156" s="461"/>
      <c r="RIE156" s="461"/>
      <c r="RIF156" s="461"/>
      <c r="RIG156" s="461"/>
      <c r="RIH156" s="461"/>
      <c r="RII156" s="461"/>
      <c r="RIJ156" s="461"/>
      <c r="RIK156" s="461"/>
      <c r="RIL156" s="461"/>
      <c r="RIM156" s="461"/>
      <c r="RIN156" s="461"/>
      <c r="RIO156" s="461"/>
      <c r="RIP156" s="461"/>
      <c r="RIQ156" s="461"/>
      <c r="RIR156" s="461"/>
      <c r="RIS156" s="461"/>
      <c r="RIT156" s="461"/>
      <c r="RIU156" s="461"/>
      <c r="RIV156" s="461"/>
      <c r="RIW156" s="461"/>
      <c r="RIX156" s="461"/>
      <c r="RIY156" s="461"/>
      <c r="RIZ156" s="461"/>
      <c r="RJA156" s="461"/>
      <c r="RJB156" s="461"/>
      <c r="RJC156" s="461"/>
      <c r="RJD156" s="461"/>
      <c r="RJE156" s="461"/>
      <c r="RJF156" s="461"/>
      <c r="RJG156" s="461"/>
      <c r="RJH156" s="461"/>
      <c r="RJI156" s="461"/>
      <c r="RJJ156" s="461"/>
      <c r="RJK156" s="461"/>
      <c r="RJL156" s="461"/>
      <c r="RJM156" s="461"/>
      <c r="RJN156" s="461"/>
      <c r="RJO156" s="461"/>
      <c r="RJP156" s="461"/>
      <c r="RJQ156" s="461"/>
      <c r="RJR156" s="461"/>
      <c r="RJS156" s="461"/>
      <c r="RJT156" s="461"/>
      <c r="RJU156" s="461"/>
      <c r="RJV156" s="461"/>
      <c r="RJW156" s="461"/>
      <c r="RJX156" s="461"/>
      <c r="RJY156" s="461"/>
      <c r="RJZ156" s="461"/>
      <c r="RKA156" s="461"/>
      <c r="RKB156" s="461"/>
      <c r="RKC156" s="461"/>
      <c r="RKD156" s="461"/>
      <c r="RKE156" s="461"/>
      <c r="RKF156" s="461"/>
      <c r="RKG156" s="461"/>
      <c r="RKH156" s="461"/>
      <c r="RKI156" s="461"/>
      <c r="RKJ156" s="461"/>
      <c r="RKK156" s="461"/>
      <c r="RKL156" s="461"/>
      <c r="RKM156" s="461"/>
      <c r="RKN156" s="461"/>
      <c r="RKO156" s="461"/>
      <c r="RKP156" s="461"/>
      <c r="RKQ156" s="461"/>
      <c r="RKR156" s="461"/>
      <c r="RKS156" s="461"/>
      <c r="RKT156" s="461"/>
      <c r="RKU156" s="461"/>
      <c r="RKV156" s="461"/>
      <c r="RKW156" s="461"/>
      <c r="RKX156" s="461"/>
      <c r="RKY156" s="461"/>
      <c r="RKZ156" s="461"/>
      <c r="RLA156" s="461"/>
      <c r="RLB156" s="461"/>
      <c r="RLC156" s="461"/>
      <c r="RLD156" s="461"/>
      <c r="RLE156" s="461"/>
      <c r="RLF156" s="461"/>
      <c r="RLG156" s="461"/>
      <c r="RLH156" s="461"/>
      <c r="RLI156" s="461"/>
      <c r="RLJ156" s="461"/>
      <c r="RLK156" s="461"/>
      <c r="RLL156" s="461"/>
      <c r="RLM156" s="461"/>
      <c r="RLN156" s="461"/>
      <c r="RLO156" s="461"/>
      <c r="RLP156" s="461"/>
      <c r="RLQ156" s="461"/>
      <c r="RLR156" s="461"/>
      <c r="RLS156" s="461"/>
      <c r="RLT156" s="461"/>
      <c r="RLU156" s="461"/>
      <c r="RLV156" s="461"/>
      <c r="RLW156" s="461"/>
      <c r="RLX156" s="461"/>
      <c r="RLY156" s="461"/>
      <c r="RLZ156" s="461"/>
      <c r="RMA156" s="461"/>
      <c r="RMB156" s="461"/>
      <c r="RMC156" s="461"/>
      <c r="RMD156" s="461"/>
      <c r="RME156" s="461"/>
      <c r="RMF156" s="461"/>
      <c r="RMG156" s="461"/>
      <c r="RMH156" s="461"/>
      <c r="RMI156" s="461"/>
      <c r="RMJ156" s="461"/>
      <c r="RMK156" s="461"/>
      <c r="RML156" s="461"/>
      <c r="RMM156" s="461"/>
      <c r="RMN156" s="461"/>
      <c r="RMO156" s="461"/>
      <c r="RMP156" s="461"/>
      <c r="RMQ156" s="461"/>
      <c r="RMR156" s="461"/>
      <c r="RMS156" s="461"/>
      <c r="RMT156" s="461"/>
      <c r="RMU156" s="461"/>
      <c r="RMV156" s="461"/>
      <c r="RMW156" s="461"/>
      <c r="RMX156" s="461"/>
      <c r="RMY156" s="461"/>
      <c r="RMZ156" s="461"/>
      <c r="RNA156" s="461"/>
      <c r="RNB156" s="461"/>
      <c r="RNC156" s="461"/>
      <c r="RND156" s="461"/>
      <c r="RNE156" s="461"/>
      <c r="RNF156" s="461"/>
      <c r="RNG156" s="461"/>
      <c r="RNH156" s="461"/>
      <c r="RNI156" s="461"/>
      <c r="RNJ156" s="461"/>
      <c r="RNK156" s="461"/>
      <c r="RNL156" s="461"/>
      <c r="RNM156" s="461"/>
      <c r="RNN156" s="461"/>
      <c r="RNO156" s="461"/>
      <c r="RNP156" s="461"/>
      <c r="RNQ156" s="461"/>
      <c r="RNR156" s="461"/>
      <c r="RNS156" s="461"/>
      <c r="RNT156" s="461"/>
      <c r="RNU156" s="461"/>
      <c r="RNV156" s="461"/>
      <c r="RNW156" s="461"/>
      <c r="RNX156" s="461"/>
      <c r="RNY156" s="461"/>
      <c r="RNZ156" s="461"/>
      <c r="ROA156" s="461"/>
      <c r="ROB156" s="461"/>
      <c r="ROC156" s="461"/>
      <c r="ROD156" s="461"/>
      <c r="ROE156" s="461"/>
      <c r="ROF156" s="461"/>
      <c r="ROG156" s="461"/>
      <c r="ROH156" s="461"/>
      <c r="ROI156" s="461"/>
      <c r="ROJ156" s="461"/>
      <c r="ROK156" s="461"/>
      <c r="ROL156" s="461"/>
      <c r="ROM156" s="461"/>
      <c r="RON156" s="461"/>
      <c r="ROO156" s="461"/>
      <c r="ROP156" s="461"/>
      <c r="ROQ156" s="461"/>
      <c r="ROR156" s="461"/>
      <c r="ROS156" s="461"/>
      <c r="ROT156" s="461"/>
      <c r="ROU156" s="461"/>
      <c r="ROV156" s="461"/>
      <c r="ROW156" s="461"/>
      <c r="ROX156" s="461"/>
      <c r="ROY156" s="461"/>
      <c r="ROZ156" s="461"/>
      <c r="RPA156" s="461"/>
      <c r="RPB156" s="461"/>
      <c r="RPC156" s="461"/>
      <c r="RPD156" s="461"/>
      <c r="RPE156" s="461"/>
      <c r="RPF156" s="461"/>
      <c r="RPG156" s="461"/>
      <c r="RPH156" s="461"/>
      <c r="RPI156" s="461"/>
      <c r="RPJ156" s="461"/>
      <c r="RPK156" s="461"/>
      <c r="RPL156" s="461"/>
      <c r="RPM156" s="461"/>
      <c r="RPN156" s="461"/>
      <c r="RPO156" s="461"/>
      <c r="RPP156" s="461"/>
      <c r="RPQ156" s="461"/>
      <c r="RPR156" s="461"/>
      <c r="RPS156" s="461"/>
      <c r="RPT156" s="461"/>
      <c r="RPU156" s="461"/>
      <c r="RPV156" s="461"/>
      <c r="RPW156" s="461"/>
      <c r="RPX156" s="461"/>
      <c r="RPY156" s="461"/>
      <c r="RPZ156" s="461"/>
      <c r="RQA156" s="461"/>
      <c r="RQB156" s="461"/>
      <c r="RQC156" s="461"/>
      <c r="RQD156" s="461"/>
      <c r="RQE156" s="461"/>
      <c r="RQF156" s="461"/>
      <c r="RQG156" s="461"/>
      <c r="RQH156" s="461"/>
      <c r="RQI156" s="461"/>
      <c r="RQJ156" s="461"/>
      <c r="RQK156" s="461"/>
      <c r="RQL156" s="461"/>
      <c r="RQM156" s="461"/>
      <c r="RQN156" s="461"/>
      <c r="RQO156" s="461"/>
      <c r="RQP156" s="461"/>
      <c r="RQQ156" s="461"/>
      <c r="RQR156" s="461"/>
      <c r="RQS156" s="461"/>
      <c r="RQT156" s="461"/>
      <c r="RQU156" s="461"/>
      <c r="RQV156" s="461"/>
      <c r="RQW156" s="461"/>
      <c r="RQX156" s="461"/>
      <c r="RQY156" s="461"/>
      <c r="RQZ156" s="461"/>
      <c r="RRA156" s="461"/>
      <c r="RRB156" s="461"/>
      <c r="RRC156" s="461"/>
      <c r="RRD156" s="461"/>
      <c r="RRE156" s="461"/>
      <c r="RRF156" s="461"/>
      <c r="RRG156" s="461"/>
      <c r="RRH156" s="461"/>
      <c r="RRI156" s="461"/>
      <c r="RRJ156" s="461"/>
      <c r="RRK156" s="461"/>
      <c r="RRL156" s="461"/>
      <c r="RRM156" s="461"/>
      <c r="RRN156" s="461"/>
      <c r="RRO156" s="461"/>
      <c r="RRP156" s="461"/>
      <c r="RRQ156" s="461"/>
      <c r="RRR156" s="461"/>
      <c r="RRS156" s="461"/>
      <c r="RRT156" s="461"/>
      <c r="RRU156" s="461"/>
      <c r="RRV156" s="461"/>
      <c r="RRW156" s="461"/>
      <c r="RRX156" s="461"/>
      <c r="RRY156" s="461"/>
      <c r="RRZ156" s="461"/>
      <c r="RSA156" s="461"/>
      <c r="RSB156" s="461"/>
      <c r="RSC156" s="461"/>
      <c r="RSD156" s="461"/>
      <c r="RSE156" s="461"/>
      <c r="RSF156" s="461"/>
      <c r="RSG156" s="461"/>
      <c r="RSH156" s="461"/>
      <c r="RSI156" s="461"/>
      <c r="RSJ156" s="461"/>
      <c r="RSK156" s="461"/>
      <c r="RSL156" s="461"/>
      <c r="RSM156" s="461"/>
      <c r="RSN156" s="461"/>
      <c r="RSO156" s="461"/>
      <c r="RSP156" s="461"/>
      <c r="RSQ156" s="461"/>
      <c r="RSR156" s="461"/>
      <c r="RSS156" s="461"/>
      <c r="RST156" s="461"/>
      <c r="RSU156" s="461"/>
      <c r="RSV156" s="461"/>
      <c r="RSW156" s="461"/>
      <c r="RSX156" s="461"/>
      <c r="RSY156" s="461"/>
      <c r="RSZ156" s="461"/>
      <c r="RTA156" s="461"/>
      <c r="RTB156" s="461"/>
      <c r="RTC156" s="461"/>
      <c r="RTD156" s="461"/>
      <c r="RTE156" s="461"/>
      <c r="RTF156" s="461"/>
      <c r="RTG156" s="461"/>
      <c r="RTH156" s="461"/>
      <c r="RTI156" s="461"/>
      <c r="RTJ156" s="461"/>
      <c r="RTK156" s="461"/>
      <c r="RTL156" s="461"/>
      <c r="RTM156" s="461"/>
      <c r="RTN156" s="461"/>
      <c r="RTO156" s="461"/>
      <c r="RTP156" s="461"/>
      <c r="RTQ156" s="461"/>
      <c r="RTR156" s="461"/>
      <c r="RTS156" s="461"/>
      <c r="RTT156" s="461"/>
      <c r="RTU156" s="461"/>
      <c r="RTV156" s="461"/>
      <c r="RTW156" s="461"/>
      <c r="RTX156" s="461"/>
      <c r="RTY156" s="461"/>
      <c r="RTZ156" s="461"/>
      <c r="RUA156" s="461"/>
      <c r="RUB156" s="461"/>
      <c r="RUC156" s="461"/>
      <c r="RUD156" s="461"/>
      <c r="RUE156" s="461"/>
      <c r="RUF156" s="461"/>
      <c r="RUG156" s="461"/>
      <c r="RUH156" s="461"/>
      <c r="RUI156" s="461"/>
      <c r="RUJ156" s="461"/>
      <c r="RUK156" s="461"/>
      <c r="RUL156" s="461"/>
      <c r="RUM156" s="461"/>
      <c r="RUN156" s="461"/>
      <c r="RUO156" s="461"/>
      <c r="RUP156" s="461"/>
      <c r="RUQ156" s="461"/>
      <c r="RUR156" s="461"/>
      <c r="RUS156" s="461"/>
      <c r="RUT156" s="461"/>
      <c r="RUU156" s="461"/>
      <c r="RUV156" s="461"/>
      <c r="RUW156" s="461"/>
      <c r="RUX156" s="461"/>
      <c r="RUY156" s="461"/>
      <c r="RUZ156" s="461"/>
      <c r="RVA156" s="461"/>
      <c r="RVB156" s="461"/>
      <c r="RVC156" s="461"/>
      <c r="RVD156" s="461"/>
      <c r="RVE156" s="461"/>
      <c r="RVF156" s="461"/>
      <c r="RVG156" s="461"/>
      <c r="RVH156" s="461"/>
      <c r="RVI156" s="461"/>
      <c r="RVJ156" s="461"/>
      <c r="RVK156" s="461"/>
      <c r="RVL156" s="461"/>
      <c r="RVM156" s="461"/>
      <c r="RVN156" s="461"/>
      <c r="RVO156" s="461"/>
      <c r="RVP156" s="461"/>
      <c r="RVQ156" s="461"/>
      <c r="RVR156" s="461"/>
      <c r="RVS156" s="461"/>
      <c r="RVT156" s="461"/>
      <c r="RVU156" s="461"/>
      <c r="RVV156" s="461"/>
      <c r="RVW156" s="461"/>
      <c r="RVX156" s="461"/>
      <c r="RVY156" s="461"/>
      <c r="RVZ156" s="461"/>
      <c r="RWA156" s="461"/>
      <c r="RWB156" s="461"/>
      <c r="RWC156" s="461"/>
      <c r="RWD156" s="461"/>
      <c r="RWE156" s="461"/>
      <c r="RWF156" s="461"/>
      <c r="RWG156" s="461"/>
      <c r="RWH156" s="461"/>
      <c r="RWI156" s="461"/>
      <c r="RWJ156" s="461"/>
      <c r="RWK156" s="461"/>
      <c r="RWL156" s="461"/>
      <c r="RWM156" s="461"/>
      <c r="RWN156" s="461"/>
      <c r="RWO156" s="461"/>
      <c r="RWP156" s="461"/>
      <c r="RWQ156" s="461"/>
      <c r="RWR156" s="461"/>
      <c r="RWS156" s="461"/>
      <c r="RWT156" s="461"/>
      <c r="RWU156" s="461"/>
      <c r="RWV156" s="461"/>
      <c r="RWW156" s="461"/>
      <c r="RWX156" s="461"/>
      <c r="RWY156" s="461"/>
      <c r="RWZ156" s="461"/>
      <c r="RXA156" s="461"/>
      <c r="RXB156" s="461"/>
      <c r="RXC156" s="461"/>
      <c r="RXD156" s="461"/>
      <c r="RXE156" s="461"/>
      <c r="RXF156" s="461"/>
      <c r="RXG156" s="461"/>
      <c r="RXH156" s="461"/>
      <c r="RXI156" s="461"/>
      <c r="RXJ156" s="461"/>
      <c r="RXK156" s="461"/>
      <c r="RXL156" s="461"/>
      <c r="RXM156" s="461"/>
      <c r="RXN156" s="461"/>
      <c r="RXO156" s="461"/>
      <c r="RXP156" s="461"/>
      <c r="RXQ156" s="461"/>
      <c r="RXR156" s="461"/>
      <c r="RXS156" s="461"/>
      <c r="RXT156" s="461"/>
      <c r="RXU156" s="461"/>
      <c r="RXV156" s="461"/>
      <c r="RXW156" s="461"/>
      <c r="RXX156" s="461"/>
      <c r="RXY156" s="461"/>
      <c r="RXZ156" s="461"/>
      <c r="RYA156" s="461"/>
      <c r="RYB156" s="461"/>
      <c r="RYC156" s="461"/>
      <c r="RYD156" s="461"/>
      <c r="RYE156" s="461"/>
      <c r="RYF156" s="461"/>
      <c r="RYG156" s="461"/>
      <c r="RYH156" s="461"/>
      <c r="RYI156" s="461"/>
      <c r="RYJ156" s="461"/>
      <c r="RYK156" s="461"/>
      <c r="RYL156" s="461"/>
      <c r="RYM156" s="461"/>
      <c r="RYN156" s="461"/>
      <c r="RYO156" s="461"/>
      <c r="RYP156" s="461"/>
      <c r="RYQ156" s="461"/>
      <c r="RYR156" s="461"/>
      <c r="RYS156" s="461"/>
      <c r="RYT156" s="461"/>
      <c r="RYU156" s="461"/>
      <c r="RYV156" s="461"/>
      <c r="RYW156" s="461"/>
      <c r="RYX156" s="461"/>
      <c r="RYY156" s="461"/>
      <c r="RYZ156" s="461"/>
      <c r="RZA156" s="461"/>
      <c r="RZB156" s="461"/>
      <c r="RZC156" s="461"/>
      <c r="RZD156" s="461"/>
      <c r="RZE156" s="461"/>
      <c r="RZF156" s="461"/>
      <c r="RZG156" s="461"/>
      <c r="RZH156" s="461"/>
      <c r="RZI156" s="461"/>
      <c r="RZJ156" s="461"/>
      <c r="RZK156" s="461"/>
      <c r="RZL156" s="461"/>
      <c r="RZM156" s="461"/>
      <c r="RZN156" s="461"/>
      <c r="RZO156" s="461"/>
      <c r="RZP156" s="461"/>
      <c r="RZQ156" s="461"/>
      <c r="RZR156" s="461"/>
      <c r="RZS156" s="461"/>
      <c r="RZT156" s="461"/>
      <c r="RZU156" s="461"/>
      <c r="RZV156" s="461"/>
      <c r="RZW156" s="461"/>
      <c r="RZX156" s="461"/>
      <c r="RZY156" s="461"/>
      <c r="RZZ156" s="461"/>
      <c r="SAA156" s="461"/>
      <c r="SAB156" s="461"/>
      <c r="SAC156" s="461"/>
      <c r="SAD156" s="461"/>
      <c r="SAE156" s="461"/>
      <c r="SAF156" s="461"/>
      <c r="SAG156" s="461"/>
      <c r="SAH156" s="461"/>
      <c r="SAI156" s="461"/>
      <c r="SAJ156" s="461"/>
      <c r="SAK156" s="461"/>
      <c r="SAL156" s="461"/>
      <c r="SAM156" s="461"/>
      <c r="SAN156" s="461"/>
      <c r="SAO156" s="461"/>
      <c r="SAP156" s="461"/>
      <c r="SAQ156" s="461"/>
      <c r="SAR156" s="461"/>
      <c r="SAS156" s="461"/>
      <c r="SAT156" s="461"/>
      <c r="SAU156" s="461"/>
      <c r="SAV156" s="461"/>
      <c r="SAW156" s="461"/>
      <c r="SAX156" s="461"/>
      <c r="SAY156" s="461"/>
      <c r="SAZ156" s="461"/>
      <c r="SBA156" s="461"/>
      <c r="SBB156" s="461"/>
      <c r="SBC156" s="461"/>
      <c r="SBD156" s="461"/>
      <c r="SBE156" s="461"/>
      <c r="SBF156" s="461"/>
      <c r="SBG156" s="461"/>
      <c r="SBH156" s="461"/>
      <c r="SBI156" s="461"/>
      <c r="SBJ156" s="461"/>
      <c r="SBK156" s="461"/>
      <c r="SBL156" s="461"/>
      <c r="SBM156" s="461"/>
      <c r="SBN156" s="461"/>
      <c r="SBO156" s="461"/>
      <c r="SBP156" s="461"/>
      <c r="SBQ156" s="461"/>
      <c r="SBR156" s="461"/>
      <c r="SBS156" s="461"/>
      <c r="SBT156" s="461"/>
      <c r="SBU156" s="461"/>
      <c r="SBV156" s="461"/>
      <c r="SBW156" s="461"/>
      <c r="SBX156" s="461"/>
      <c r="SBY156" s="461"/>
      <c r="SBZ156" s="461"/>
      <c r="SCA156" s="461"/>
      <c r="SCB156" s="461"/>
      <c r="SCC156" s="461"/>
      <c r="SCD156" s="461"/>
      <c r="SCE156" s="461"/>
      <c r="SCF156" s="461"/>
      <c r="SCG156" s="461"/>
      <c r="SCH156" s="461"/>
      <c r="SCI156" s="461"/>
      <c r="SCJ156" s="461"/>
      <c r="SCK156" s="461"/>
      <c r="SCL156" s="461"/>
      <c r="SCM156" s="461"/>
      <c r="SCN156" s="461"/>
      <c r="SCO156" s="461"/>
      <c r="SCP156" s="461"/>
      <c r="SCQ156" s="461"/>
      <c r="SCR156" s="461"/>
      <c r="SCS156" s="461"/>
      <c r="SCT156" s="461"/>
      <c r="SCU156" s="461"/>
      <c r="SCV156" s="461"/>
      <c r="SCW156" s="461"/>
      <c r="SCX156" s="461"/>
      <c r="SCY156" s="461"/>
      <c r="SCZ156" s="461"/>
      <c r="SDA156" s="461"/>
      <c r="SDB156" s="461"/>
      <c r="SDC156" s="461"/>
      <c r="SDD156" s="461"/>
      <c r="SDE156" s="461"/>
      <c r="SDF156" s="461"/>
      <c r="SDG156" s="461"/>
      <c r="SDH156" s="461"/>
      <c r="SDI156" s="461"/>
      <c r="SDJ156" s="461"/>
      <c r="SDK156" s="461"/>
      <c r="SDL156" s="461"/>
      <c r="SDM156" s="461"/>
      <c r="SDN156" s="461"/>
      <c r="SDO156" s="461"/>
      <c r="SDP156" s="461"/>
      <c r="SDQ156" s="461"/>
      <c r="SDR156" s="461"/>
      <c r="SDS156" s="461"/>
      <c r="SDT156" s="461"/>
      <c r="SDU156" s="461"/>
      <c r="SDV156" s="461"/>
      <c r="SDW156" s="461"/>
      <c r="SDX156" s="461"/>
      <c r="SDY156" s="461"/>
      <c r="SDZ156" s="461"/>
      <c r="SEA156" s="461"/>
      <c r="SEB156" s="461"/>
      <c r="SEC156" s="461"/>
      <c r="SED156" s="461"/>
      <c r="SEE156" s="461"/>
      <c r="SEF156" s="461"/>
      <c r="SEG156" s="461"/>
      <c r="SEH156" s="461"/>
      <c r="SEI156" s="461"/>
      <c r="SEJ156" s="461"/>
      <c r="SEK156" s="461"/>
      <c r="SEL156" s="461"/>
      <c r="SEM156" s="461"/>
      <c r="SEN156" s="461"/>
      <c r="SEO156" s="461"/>
      <c r="SEP156" s="461"/>
      <c r="SEQ156" s="461"/>
      <c r="SER156" s="461"/>
      <c r="SES156" s="461"/>
      <c r="SET156" s="461"/>
      <c r="SEU156" s="461"/>
      <c r="SEV156" s="461"/>
      <c r="SEW156" s="461"/>
      <c r="SEX156" s="461"/>
      <c r="SEY156" s="461"/>
      <c r="SEZ156" s="461"/>
      <c r="SFA156" s="461"/>
      <c r="SFB156" s="461"/>
      <c r="SFC156" s="461"/>
      <c r="SFD156" s="461"/>
      <c r="SFE156" s="461"/>
      <c r="SFF156" s="461"/>
      <c r="SFG156" s="461"/>
      <c r="SFH156" s="461"/>
      <c r="SFI156" s="461"/>
      <c r="SFJ156" s="461"/>
      <c r="SFK156" s="461"/>
      <c r="SFL156" s="461"/>
      <c r="SFM156" s="461"/>
      <c r="SFN156" s="461"/>
      <c r="SFO156" s="461"/>
      <c r="SFP156" s="461"/>
      <c r="SFQ156" s="461"/>
      <c r="SFR156" s="461"/>
      <c r="SFS156" s="461"/>
      <c r="SFT156" s="461"/>
      <c r="SFU156" s="461"/>
      <c r="SFV156" s="461"/>
      <c r="SFW156" s="461"/>
      <c r="SFX156" s="461"/>
      <c r="SFY156" s="461"/>
      <c r="SFZ156" s="461"/>
      <c r="SGA156" s="461"/>
      <c r="SGB156" s="461"/>
      <c r="SGC156" s="461"/>
      <c r="SGD156" s="461"/>
      <c r="SGE156" s="461"/>
      <c r="SGF156" s="461"/>
      <c r="SGG156" s="461"/>
      <c r="SGH156" s="461"/>
      <c r="SGI156" s="461"/>
      <c r="SGJ156" s="461"/>
      <c r="SGK156" s="461"/>
      <c r="SGL156" s="461"/>
      <c r="SGM156" s="461"/>
      <c r="SGN156" s="461"/>
      <c r="SGO156" s="461"/>
      <c r="SGP156" s="461"/>
      <c r="SGQ156" s="461"/>
      <c r="SGR156" s="461"/>
      <c r="SGS156" s="461"/>
      <c r="SGT156" s="461"/>
      <c r="SGU156" s="461"/>
      <c r="SGV156" s="461"/>
      <c r="SGW156" s="461"/>
      <c r="SGX156" s="461"/>
      <c r="SGY156" s="461"/>
      <c r="SGZ156" s="461"/>
      <c r="SHA156" s="461"/>
      <c r="SHB156" s="461"/>
      <c r="SHC156" s="461"/>
      <c r="SHD156" s="461"/>
      <c r="SHE156" s="461"/>
      <c r="SHF156" s="461"/>
      <c r="SHG156" s="461"/>
      <c r="SHH156" s="461"/>
      <c r="SHI156" s="461"/>
      <c r="SHJ156" s="461"/>
      <c r="SHK156" s="461"/>
      <c r="SHL156" s="461"/>
      <c r="SHM156" s="461"/>
      <c r="SHN156" s="461"/>
      <c r="SHO156" s="461"/>
      <c r="SHP156" s="461"/>
      <c r="SHQ156" s="461"/>
      <c r="SHR156" s="461"/>
      <c r="SHS156" s="461"/>
      <c r="SHT156" s="461"/>
      <c r="SHU156" s="461"/>
      <c r="SHV156" s="461"/>
      <c r="SHW156" s="461"/>
      <c r="SHX156" s="461"/>
      <c r="SHY156" s="461"/>
      <c r="SHZ156" s="461"/>
      <c r="SIA156" s="461"/>
      <c r="SIB156" s="461"/>
      <c r="SIC156" s="461"/>
      <c r="SID156" s="461"/>
      <c r="SIE156" s="461"/>
      <c r="SIF156" s="461"/>
      <c r="SIG156" s="461"/>
      <c r="SIH156" s="461"/>
      <c r="SII156" s="461"/>
      <c r="SIJ156" s="461"/>
      <c r="SIK156" s="461"/>
      <c r="SIL156" s="461"/>
      <c r="SIM156" s="461"/>
      <c r="SIN156" s="461"/>
      <c r="SIO156" s="461"/>
      <c r="SIP156" s="461"/>
      <c r="SIQ156" s="461"/>
      <c r="SIR156" s="461"/>
      <c r="SIS156" s="461"/>
      <c r="SIT156" s="461"/>
      <c r="SIU156" s="461"/>
      <c r="SIV156" s="461"/>
      <c r="SIW156" s="461"/>
      <c r="SIX156" s="461"/>
      <c r="SIY156" s="461"/>
      <c r="SIZ156" s="461"/>
      <c r="SJA156" s="461"/>
      <c r="SJB156" s="461"/>
      <c r="SJC156" s="461"/>
      <c r="SJD156" s="461"/>
      <c r="SJE156" s="461"/>
      <c r="SJF156" s="461"/>
      <c r="SJG156" s="461"/>
      <c r="SJH156" s="461"/>
      <c r="SJI156" s="461"/>
      <c r="SJJ156" s="461"/>
      <c r="SJK156" s="461"/>
      <c r="SJL156" s="461"/>
      <c r="SJM156" s="461"/>
      <c r="SJN156" s="461"/>
      <c r="SJO156" s="461"/>
      <c r="SJP156" s="461"/>
      <c r="SJQ156" s="461"/>
      <c r="SJR156" s="461"/>
      <c r="SJS156" s="461"/>
      <c r="SJT156" s="461"/>
      <c r="SJU156" s="461"/>
      <c r="SJV156" s="461"/>
      <c r="SJW156" s="461"/>
      <c r="SJX156" s="461"/>
      <c r="SJY156" s="461"/>
      <c r="SJZ156" s="461"/>
      <c r="SKA156" s="461"/>
      <c r="SKB156" s="461"/>
      <c r="SKC156" s="461"/>
      <c r="SKD156" s="461"/>
      <c r="SKE156" s="461"/>
      <c r="SKF156" s="461"/>
      <c r="SKG156" s="461"/>
      <c r="SKH156" s="461"/>
      <c r="SKI156" s="461"/>
      <c r="SKJ156" s="461"/>
      <c r="SKK156" s="461"/>
      <c r="SKL156" s="461"/>
      <c r="SKM156" s="461"/>
      <c r="SKN156" s="461"/>
      <c r="SKO156" s="461"/>
      <c r="SKP156" s="461"/>
      <c r="SKQ156" s="461"/>
      <c r="SKR156" s="461"/>
      <c r="SKS156" s="461"/>
      <c r="SKT156" s="461"/>
      <c r="SKU156" s="461"/>
      <c r="SKV156" s="461"/>
      <c r="SKW156" s="461"/>
      <c r="SKX156" s="461"/>
      <c r="SKY156" s="461"/>
      <c r="SKZ156" s="461"/>
      <c r="SLA156" s="461"/>
      <c r="SLB156" s="461"/>
      <c r="SLC156" s="461"/>
      <c r="SLD156" s="461"/>
      <c r="SLE156" s="461"/>
      <c r="SLF156" s="461"/>
      <c r="SLG156" s="461"/>
      <c r="SLH156" s="461"/>
      <c r="SLI156" s="461"/>
      <c r="SLJ156" s="461"/>
      <c r="SLK156" s="461"/>
      <c r="SLL156" s="461"/>
      <c r="SLM156" s="461"/>
      <c r="SLN156" s="461"/>
      <c r="SLO156" s="461"/>
      <c r="SLP156" s="461"/>
      <c r="SLQ156" s="461"/>
      <c r="SLR156" s="461"/>
      <c r="SLS156" s="461"/>
      <c r="SLT156" s="461"/>
      <c r="SLU156" s="461"/>
      <c r="SLV156" s="461"/>
      <c r="SLW156" s="461"/>
      <c r="SLX156" s="461"/>
      <c r="SLY156" s="461"/>
      <c r="SLZ156" s="461"/>
      <c r="SMA156" s="461"/>
      <c r="SMB156" s="461"/>
      <c r="SMC156" s="461"/>
      <c r="SMD156" s="461"/>
      <c r="SME156" s="461"/>
      <c r="SMF156" s="461"/>
      <c r="SMG156" s="461"/>
      <c r="SMH156" s="461"/>
      <c r="SMI156" s="461"/>
      <c r="SMJ156" s="461"/>
      <c r="SMK156" s="461"/>
      <c r="SML156" s="461"/>
      <c r="SMM156" s="461"/>
      <c r="SMN156" s="461"/>
      <c r="SMO156" s="461"/>
      <c r="SMP156" s="461"/>
      <c r="SMQ156" s="461"/>
      <c r="SMR156" s="461"/>
      <c r="SMS156" s="461"/>
      <c r="SMT156" s="461"/>
      <c r="SMU156" s="461"/>
      <c r="SMV156" s="461"/>
      <c r="SMW156" s="461"/>
      <c r="SMX156" s="461"/>
      <c r="SMY156" s="461"/>
      <c r="SMZ156" s="461"/>
      <c r="SNA156" s="461"/>
      <c r="SNB156" s="461"/>
      <c r="SNC156" s="461"/>
      <c r="SND156" s="461"/>
      <c r="SNE156" s="461"/>
      <c r="SNF156" s="461"/>
      <c r="SNG156" s="461"/>
      <c r="SNH156" s="461"/>
      <c r="SNI156" s="461"/>
      <c r="SNJ156" s="461"/>
      <c r="SNK156" s="461"/>
      <c r="SNL156" s="461"/>
      <c r="SNM156" s="461"/>
      <c r="SNN156" s="461"/>
      <c r="SNO156" s="461"/>
      <c r="SNP156" s="461"/>
      <c r="SNQ156" s="461"/>
      <c r="SNR156" s="461"/>
      <c r="SNS156" s="461"/>
      <c r="SNT156" s="461"/>
      <c r="SNU156" s="461"/>
      <c r="SNV156" s="461"/>
      <c r="SNW156" s="461"/>
      <c r="SNX156" s="461"/>
      <c r="SNY156" s="461"/>
      <c r="SNZ156" s="461"/>
      <c r="SOA156" s="461"/>
      <c r="SOB156" s="461"/>
      <c r="SOC156" s="461"/>
      <c r="SOD156" s="461"/>
      <c r="SOE156" s="461"/>
      <c r="SOF156" s="461"/>
      <c r="SOG156" s="461"/>
      <c r="SOH156" s="461"/>
      <c r="SOI156" s="461"/>
      <c r="SOJ156" s="461"/>
      <c r="SOK156" s="461"/>
      <c r="SOL156" s="461"/>
      <c r="SOM156" s="461"/>
      <c r="SON156" s="461"/>
      <c r="SOO156" s="461"/>
      <c r="SOP156" s="461"/>
      <c r="SOQ156" s="461"/>
      <c r="SOR156" s="461"/>
      <c r="SOS156" s="461"/>
      <c r="SOT156" s="461"/>
      <c r="SOU156" s="461"/>
      <c r="SOV156" s="461"/>
      <c r="SOW156" s="461"/>
      <c r="SOX156" s="461"/>
      <c r="SOY156" s="461"/>
      <c r="SOZ156" s="461"/>
      <c r="SPA156" s="461"/>
      <c r="SPB156" s="461"/>
      <c r="SPC156" s="461"/>
      <c r="SPD156" s="461"/>
      <c r="SPE156" s="461"/>
      <c r="SPF156" s="461"/>
      <c r="SPG156" s="461"/>
      <c r="SPH156" s="461"/>
      <c r="SPI156" s="461"/>
      <c r="SPJ156" s="461"/>
      <c r="SPK156" s="461"/>
      <c r="SPL156" s="461"/>
      <c r="SPM156" s="461"/>
      <c r="SPN156" s="461"/>
      <c r="SPO156" s="461"/>
      <c r="SPP156" s="461"/>
      <c r="SPQ156" s="461"/>
      <c r="SPR156" s="461"/>
      <c r="SPS156" s="461"/>
      <c r="SPT156" s="461"/>
      <c r="SPU156" s="461"/>
      <c r="SPV156" s="461"/>
      <c r="SPW156" s="461"/>
      <c r="SPX156" s="461"/>
      <c r="SPY156" s="461"/>
      <c r="SPZ156" s="461"/>
      <c r="SQA156" s="461"/>
      <c r="SQB156" s="461"/>
      <c r="SQC156" s="461"/>
      <c r="SQD156" s="461"/>
      <c r="SQE156" s="461"/>
      <c r="SQF156" s="461"/>
      <c r="SQG156" s="461"/>
      <c r="SQH156" s="461"/>
      <c r="SQI156" s="461"/>
      <c r="SQJ156" s="461"/>
      <c r="SQK156" s="461"/>
      <c r="SQL156" s="461"/>
      <c r="SQM156" s="461"/>
      <c r="SQN156" s="461"/>
      <c r="SQO156" s="461"/>
      <c r="SQP156" s="461"/>
      <c r="SQQ156" s="461"/>
      <c r="SQR156" s="461"/>
      <c r="SQS156" s="461"/>
      <c r="SQT156" s="461"/>
      <c r="SQU156" s="461"/>
      <c r="SQV156" s="461"/>
      <c r="SQW156" s="461"/>
      <c r="SQX156" s="461"/>
      <c r="SQY156" s="461"/>
      <c r="SQZ156" s="461"/>
      <c r="SRA156" s="461"/>
      <c r="SRB156" s="461"/>
      <c r="SRC156" s="461"/>
      <c r="SRD156" s="461"/>
      <c r="SRE156" s="461"/>
      <c r="SRF156" s="461"/>
      <c r="SRG156" s="461"/>
      <c r="SRH156" s="461"/>
      <c r="SRI156" s="461"/>
      <c r="SRJ156" s="461"/>
      <c r="SRK156" s="461"/>
      <c r="SRL156" s="461"/>
      <c r="SRM156" s="461"/>
      <c r="SRN156" s="461"/>
      <c r="SRO156" s="461"/>
      <c r="SRP156" s="461"/>
      <c r="SRQ156" s="461"/>
      <c r="SRR156" s="461"/>
      <c r="SRS156" s="461"/>
      <c r="SRT156" s="461"/>
      <c r="SRU156" s="461"/>
      <c r="SRV156" s="461"/>
      <c r="SRW156" s="461"/>
      <c r="SRX156" s="461"/>
      <c r="SRY156" s="461"/>
      <c r="SRZ156" s="461"/>
      <c r="SSA156" s="461"/>
      <c r="SSB156" s="461"/>
      <c r="SSC156" s="461"/>
      <c r="SSD156" s="461"/>
      <c r="SSE156" s="461"/>
      <c r="SSF156" s="461"/>
      <c r="SSG156" s="461"/>
      <c r="SSH156" s="461"/>
      <c r="SSI156" s="461"/>
      <c r="SSJ156" s="461"/>
      <c r="SSK156" s="461"/>
      <c r="SSL156" s="461"/>
      <c r="SSM156" s="461"/>
      <c r="SSN156" s="461"/>
      <c r="SSO156" s="461"/>
      <c r="SSP156" s="461"/>
      <c r="SSQ156" s="461"/>
      <c r="SSR156" s="461"/>
      <c r="SSS156" s="461"/>
      <c r="SST156" s="461"/>
      <c r="SSU156" s="461"/>
      <c r="SSV156" s="461"/>
      <c r="SSW156" s="461"/>
      <c r="SSX156" s="461"/>
      <c r="SSY156" s="461"/>
      <c r="SSZ156" s="461"/>
      <c r="STA156" s="461"/>
      <c r="STB156" s="461"/>
      <c r="STC156" s="461"/>
      <c r="STD156" s="461"/>
      <c r="STE156" s="461"/>
      <c r="STF156" s="461"/>
      <c r="STG156" s="461"/>
      <c r="STH156" s="461"/>
      <c r="STI156" s="461"/>
      <c r="STJ156" s="461"/>
      <c r="STK156" s="461"/>
      <c r="STL156" s="461"/>
      <c r="STM156" s="461"/>
      <c r="STN156" s="461"/>
      <c r="STO156" s="461"/>
      <c r="STP156" s="461"/>
      <c r="STQ156" s="461"/>
      <c r="STR156" s="461"/>
      <c r="STS156" s="461"/>
      <c r="STT156" s="461"/>
      <c r="STU156" s="461"/>
      <c r="STV156" s="461"/>
      <c r="STW156" s="461"/>
      <c r="STX156" s="461"/>
      <c r="STY156" s="461"/>
      <c r="STZ156" s="461"/>
      <c r="SUA156" s="461"/>
      <c r="SUB156" s="461"/>
      <c r="SUC156" s="461"/>
      <c r="SUD156" s="461"/>
      <c r="SUE156" s="461"/>
      <c r="SUF156" s="461"/>
      <c r="SUG156" s="461"/>
      <c r="SUH156" s="461"/>
      <c r="SUI156" s="461"/>
      <c r="SUJ156" s="461"/>
      <c r="SUK156" s="461"/>
      <c r="SUL156" s="461"/>
      <c r="SUM156" s="461"/>
      <c r="SUN156" s="461"/>
      <c r="SUO156" s="461"/>
      <c r="SUP156" s="461"/>
      <c r="SUQ156" s="461"/>
      <c r="SUR156" s="461"/>
      <c r="SUS156" s="461"/>
      <c r="SUT156" s="461"/>
      <c r="SUU156" s="461"/>
      <c r="SUV156" s="461"/>
      <c r="SUW156" s="461"/>
      <c r="SUX156" s="461"/>
      <c r="SUY156" s="461"/>
      <c r="SUZ156" s="461"/>
      <c r="SVA156" s="461"/>
      <c r="SVB156" s="461"/>
      <c r="SVC156" s="461"/>
      <c r="SVD156" s="461"/>
      <c r="SVE156" s="461"/>
      <c r="SVF156" s="461"/>
      <c r="SVG156" s="461"/>
      <c r="SVH156" s="461"/>
      <c r="SVI156" s="461"/>
      <c r="SVJ156" s="461"/>
      <c r="SVK156" s="461"/>
      <c r="SVL156" s="461"/>
      <c r="SVM156" s="461"/>
      <c r="SVN156" s="461"/>
      <c r="SVO156" s="461"/>
      <c r="SVP156" s="461"/>
      <c r="SVQ156" s="461"/>
      <c r="SVR156" s="461"/>
      <c r="SVS156" s="461"/>
      <c r="SVT156" s="461"/>
      <c r="SVU156" s="461"/>
      <c r="SVV156" s="461"/>
      <c r="SVW156" s="461"/>
      <c r="SVX156" s="461"/>
      <c r="SVY156" s="461"/>
      <c r="SVZ156" s="461"/>
      <c r="SWA156" s="461"/>
      <c r="SWB156" s="461"/>
      <c r="SWC156" s="461"/>
      <c r="SWD156" s="461"/>
      <c r="SWE156" s="461"/>
      <c r="SWF156" s="461"/>
      <c r="SWG156" s="461"/>
      <c r="SWH156" s="461"/>
      <c r="SWI156" s="461"/>
      <c r="SWJ156" s="461"/>
      <c r="SWK156" s="461"/>
      <c r="SWL156" s="461"/>
      <c r="SWM156" s="461"/>
      <c r="SWN156" s="461"/>
      <c r="SWO156" s="461"/>
      <c r="SWP156" s="461"/>
      <c r="SWQ156" s="461"/>
      <c r="SWR156" s="461"/>
      <c r="SWS156" s="461"/>
      <c r="SWT156" s="461"/>
      <c r="SWU156" s="461"/>
      <c r="SWV156" s="461"/>
      <c r="SWW156" s="461"/>
      <c r="SWX156" s="461"/>
      <c r="SWY156" s="461"/>
      <c r="SWZ156" s="461"/>
      <c r="SXA156" s="461"/>
      <c r="SXB156" s="461"/>
      <c r="SXC156" s="461"/>
      <c r="SXD156" s="461"/>
      <c r="SXE156" s="461"/>
      <c r="SXF156" s="461"/>
      <c r="SXG156" s="461"/>
      <c r="SXH156" s="461"/>
      <c r="SXI156" s="461"/>
      <c r="SXJ156" s="461"/>
      <c r="SXK156" s="461"/>
      <c r="SXL156" s="461"/>
      <c r="SXM156" s="461"/>
      <c r="SXN156" s="461"/>
      <c r="SXO156" s="461"/>
      <c r="SXP156" s="461"/>
      <c r="SXQ156" s="461"/>
      <c r="SXR156" s="461"/>
      <c r="SXS156" s="461"/>
      <c r="SXT156" s="461"/>
      <c r="SXU156" s="461"/>
      <c r="SXV156" s="461"/>
      <c r="SXW156" s="461"/>
      <c r="SXX156" s="461"/>
      <c r="SXY156" s="461"/>
      <c r="SXZ156" s="461"/>
      <c r="SYA156" s="461"/>
      <c r="SYB156" s="461"/>
      <c r="SYC156" s="461"/>
      <c r="SYD156" s="461"/>
      <c r="SYE156" s="461"/>
      <c r="SYF156" s="461"/>
      <c r="SYG156" s="461"/>
      <c r="SYH156" s="461"/>
      <c r="SYI156" s="461"/>
      <c r="SYJ156" s="461"/>
      <c r="SYK156" s="461"/>
      <c r="SYL156" s="461"/>
      <c r="SYM156" s="461"/>
      <c r="SYN156" s="461"/>
      <c r="SYO156" s="461"/>
      <c r="SYP156" s="461"/>
      <c r="SYQ156" s="461"/>
      <c r="SYR156" s="461"/>
      <c r="SYS156" s="461"/>
      <c r="SYT156" s="461"/>
      <c r="SYU156" s="461"/>
      <c r="SYV156" s="461"/>
      <c r="SYW156" s="461"/>
      <c r="SYX156" s="461"/>
      <c r="SYY156" s="461"/>
      <c r="SYZ156" s="461"/>
      <c r="SZA156" s="461"/>
      <c r="SZB156" s="461"/>
      <c r="SZC156" s="461"/>
      <c r="SZD156" s="461"/>
      <c r="SZE156" s="461"/>
      <c r="SZF156" s="461"/>
      <c r="SZG156" s="461"/>
      <c r="SZH156" s="461"/>
      <c r="SZI156" s="461"/>
      <c r="SZJ156" s="461"/>
      <c r="SZK156" s="461"/>
      <c r="SZL156" s="461"/>
      <c r="SZM156" s="461"/>
      <c r="SZN156" s="461"/>
      <c r="SZO156" s="461"/>
      <c r="SZP156" s="461"/>
      <c r="SZQ156" s="461"/>
      <c r="SZR156" s="461"/>
      <c r="SZS156" s="461"/>
      <c r="SZT156" s="461"/>
      <c r="SZU156" s="461"/>
      <c r="SZV156" s="461"/>
      <c r="SZW156" s="461"/>
      <c r="SZX156" s="461"/>
      <c r="SZY156" s="461"/>
      <c r="SZZ156" s="461"/>
      <c r="TAA156" s="461"/>
      <c r="TAB156" s="461"/>
      <c r="TAC156" s="461"/>
      <c r="TAD156" s="461"/>
      <c r="TAE156" s="461"/>
      <c r="TAF156" s="461"/>
      <c r="TAG156" s="461"/>
      <c r="TAH156" s="461"/>
      <c r="TAI156" s="461"/>
      <c r="TAJ156" s="461"/>
      <c r="TAK156" s="461"/>
      <c r="TAL156" s="461"/>
      <c r="TAM156" s="461"/>
      <c r="TAN156" s="461"/>
      <c r="TAO156" s="461"/>
      <c r="TAP156" s="461"/>
      <c r="TAQ156" s="461"/>
      <c r="TAR156" s="461"/>
      <c r="TAS156" s="461"/>
      <c r="TAT156" s="461"/>
      <c r="TAU156" s="461"/>
      <c r="TAV156" s="461"/>
      <c r="TAW156" s="461"/>
      <c r="TAX156" s="461"/>
      <c r="TAY156" s="461"/>
      <c r="TAZ156" s="461"/>
      <c r="TBA156" s="461"/>
      <c r="TBB156" s="461"/>
      <c r="TBC156" s="461"/>
      <c r="TBD156" s="461"/>
      <c r="TBE156" s="461"/>
      <c r="TBF156" s="461"/>
      <c r="TBG156" s="461"/>
      <c r="TBH156" s="461"/>
      <c r="TBI156" s="461"/>
      <c r="TBJ156" s="461"/>
      <c r="TBK156" s="461"/>
      <c r="TBL156" s="461"/>
      <c r="TBM156" s="461"/>
      <c r="TBN156" s="461"/>
      <c r="TBO156" s="461"/>
      <c r="TBP156" s="461"/>
      <c r="TBQ156" s="461"/>
      <c r="TBR156" s="461"/>
      <c r="TBS156" s="461"/>
      <c r="TBT156" s="461"/>
      <c r="TBU156" s="461"/>
      <c r="TBV156" s="461"/>
      <c r="TBW156" s="461"/>
      <c r="TBX156" s="461"/>
      <c r="TBY156" s="461"/>
      <c r="TBZ156" s="461"/>
      <c r="TCA156" s="461"/>
      <c r="TCB156" s="461"/>
      <c r="TCC156" s="461"/>
      <c r="TCD156" s="461"/>
      <c r="TCE156" s="461"/>
      <c r="TCF156" s="461"/>
      <c r="TCG156" s="461"/>
      <c r="TCH156" s="461"/>
      <c r="TCI156" s="461"/>
      <c r="TCJ156" s="461"/>
      <c r="TCK156" s="461"/>
      <c r="TCL156" s="461"/>
      <c r="TCM156" s="461"/>
      <c r="TCN156" s="461"/>
      <c r="TCO156" s="461"/>
      <c r="TCP156" s="461"/>
      <c r="TCQ156" s="461"/>
      <c r="TCR156" s="461"/>
      <c r="TCS156" s="461"/>
      <c r="TCT156" s="461"/>
      <c r="TCU156" s="461"/>
      <c r="TCV156" s="461"/>
      <c r="TCW156" s="461"/>
      <c r="TCX156" s="461"/>
      <c r="TCY156" s="461"/>
      <c r="TCZ156" s="461"/>
      <c r="TDA156" s="461"/>
      <c r="TDB156" s="461"/>
      <c r="TDC156" s="461"/>
      <c r="TDD156" s="461"/>
      <c r="TDE156" s="461"/>
      <c r="TDF156" s="461"/>
      <c r="TDG156" s="461"/>
      <c r="TDH156" s="461"/>
      <c r="TDI156" s="461"/>
      <c r="TDJ156" s="461"/>
      <c r="TDK156" s="461"/>
      <c r="TDL156" s="461"/>
      <c r="TDM156" s="461"/>
      <c r="TDN156" s="461"/>
      <c r="TDO156" s="461"/>
      <c r="TDP156" s="461"/>
      <c r="TDQ156" s="461"/>
      <c r="TDR156" s="461"/>
      <c r="TDS156" s="461"/>
      <c r="TDT156" s="461"/>
      <c r="TDU156" s="461"/>
      <c r="TDV156" s="461"/>
      <c r="TDW156" s="461"/>
      <c r="TDX156" s="461"/>
      <c r="TDY156" s="461"/>
      <c r="TDZ156" s="461"/>
      <c r="TEA156" s="461"/>
      <c r="TEB156" s="461"/>
      <c r="TEC156" s="461"/>
      <c r="TED156" s="461"/>
      <c r="TEE156" s="461"/>
      <c r="TEF156" s="461"/>
      <c r="TEG156" s="461"/>
      <c r="TEH156" s="461"/>
      <c r="TEI156" s="461"/>
      <c r="TEJ156" s="461"/>
      <c r="TEK156" s="461"/>
      <c r="TEL156" s="461"/>
      <c r="TEM156" s="461"/>
      <c r="TEN156" s="461"/>
      <c r="TEO156" s="461"/>
      <c r="TEP156" s="461"/>
      <c r="TEQ156" s="461"/>
      <c r="TER156" s="461"/>
      <c r="TES156" s="461"/>
      <c r="TET156" s="461"/>
      <c r="TEU156" s="461"/>
      <c r="TEV156" s="461"/>
      <c r="TEW156" s="461"/>
      <c r="TEX156" s="461"/>
      <c r="TEY156" s="461"/>
      <c r="TEZ156" s="461"/>
      <c r="TFA156" s="461"/>
      <c r="TFB156" s="461"/>
      <c r="TFC156" s="461"/>
      <c r="TFD156" s="461"/>
      <c r="TFE156" s="461"/>
      <c r="TFF156" s="461"/>
      <c r="TFG156" s="461"/>
      <c r="TFH156" s="461"/>
      <c r="TFI156" s="461"/>
      <c r="TFJ156" s="461"/>
      <c r="TFK156" s="461"/>
      <c r="TFL156" s="461"/>
      <c r="TFM156" s="461"/>
      <c r="TFN156" s="461"/>
      <c r="TFO156" s="461"/>
      <c r="TFP156" s="461"/>
      <c r="TFQ156" s="461"/>
      <c r="TFR156" s="461"/>
      <c r="TFS156" s="461"/>
      <c r="TFT156" s="461"/>
      <c r="TFU156" s="461"/>
      <c r="TFV156" s="461"/>
      <c r="TFW156" s="461"/>
      <c r="TFX156" s="461"/>
      <c r="TFY156" s="461"/>
      <c r="TFZ156" s="461"/>
      <c r="TGA156" s="461"/>
      <c r="TGB156" s="461"/>
      <c r="TGC156" s="461"/>
      <c r="TGD156" s="461"/>
      <c r="TGE156" s="461"/>
      <c r="TGF156" s="461"/>
      <c r="TGG156" s="461"/>
      <c r="TGH156" s="461"/>
      <c r="TGI156" s="461"/>
      <c r="TGJ156" s="461"/>
      <c r="TGK156" s="461"/>
      <c r="TGL156" s="461"/>
      <c r="TGM156" s="461"/>
      <c r="TGN156" s="461"/>
      <c r="TGO156" s="461"/>
      <c r="TGP156" s="461"/>
      <c r="TGQ156" s="461"/>
      <c r="TGR156" s="461"/>
      <c r="TGS156" s="461"/>
      <c r="TGT156" s="461"/>
      <c r="TGU156" s="461"/>
      <c r="TGV156" s="461"/>
      <c r="TGW156" s="461"/>
      <c r="TGX156" s="461"/>
      <c r="TGY156" s="461"/>
      <c r="TGZ156" s="461"/>
      <c r="THA156" s="461"/>
      <c r="THB156" s="461"/>
      <c r="THC156" s="461"/>
      <c r="THD156" s="461"/>
      <c r="THE156" s="461"/>
      <c r="THF156" s="461"/>
      <c r="THG156" s="461"/>
      <c r="THH156" s="461"/>
      <c r="THI156" s="461"/>
      <c r="THJ156" s="461"/>
      <c r="THK156" s="461"/>
      <c r="THL156" s="461"/>
      <c r="THM156" s="461"/>
      <c r="THN156" s="461"/>
      <c r="THO156" s="461"/>
      <c r="THP156" s="461"/>
      <c r="THQ156" s="461"/>
      <c r="THR156" s="461"/>
      <c r="THS156" s="461"/>
      <c r="THT156" s="461"/>
      <c r="THU156" s="461"/>
      <c r="THV156" s="461"/>
      <c r="THW156" s="461"/>
      <c r="THX156" s="461"/>
      <c r="THY156" s="461"/>
      <c r="THZ156" s="461"/>
      <c r="TIA156" s="461"/>
      <c r="TIB156" s="461"/>
      <c r="TIC156" s="461"/>
      <c r="TID156" s="461"/>
      <c r="TIE156" s="461"/>
      <c r="TIF156" s="461"/>
      <c r="TIG156" s="461"/>
      <c r="TIH156" s="461"/>
      <c r="TII156" s="461"/>
      <c r="TIJ156" s="461"/>
      <c r="TIK156" s="461"/>
      <c r="TIL156" s="461"/>
      <c r="TIM156" s="461"/>
      <c r="TIN156" s="461"/>
      <c r="TIO156" s="461"/>
      <c r="TIP156" s="461"/>
      <c r="TIQ156" s="461"/>
      <c r="TIR156" s="461"/>
      <c r="TIS156" s="461"/>
      <c r="TIT156" s="461"/>
      <c r="TIU156" s="461"/>
      <c r="TIV156" s="461"/>
      <c r="TIW156" s="461"/>
      <c r="TIX156" s="461"/>
      <c r="TIY156" s="461"/>
      <c r="TIZ156" s="461"/>
      <c r="TJA156" s="461"/>
      <c r="TJB156" s="461"/>
      <c r="TJC156" s="461"/>
      <c r="TJD156" s="461"/>
      <c r="TJE156" s="461"/>
      <c r="TJF156" s="461"/>
      <c r="TJG156" s="461"/>
      <c r="TJH156" s="461"/>
      <c r="TJI156" s="461"/>
      <c r="TJJ156" s="461"/>
      <c r="TJK156" s="461"/>
      <c r="TJL156" s="461"/>
      <c r="TJM156" s="461"/>
      <c r="TJN156" s="461"/>
      <c r="TJO156" s="461"/>
      <c r="TJP156" s="461"/>
      <c r="TJQ156" s="461"/>
      <c r="TJR156" s="461"/>
      <c r="TJS156" s="461"/>
      <c r="TJT156" s="461"/>
      <c r="TJU156" s="461"/>
      <c r="TJV156" s="461"/>
      <c r="TJW156" s="461"/>
      <c r="TJX156" s="461"/>
      <c r="TJY156" s="461"/>
      <c r="TJZ156" s="461"/>
      <c r="TKA156" s="461"/>
      <c r="TKB156" s="461"/>
      <c r="TKC156" s="461"/>
      <c r="TKD156" s="461"/>
      <c r="TKE156" s="461"/>
      <c r="TKF156" s="461"/>
      <c r="TKG156" s="461"/>
      <c r="TKH156" s="461"/>
      <c r="TKI156" s="461"/>
      <c r="TKJ156" s="461"/>
      <c r="TKK156" s="461"/>
      <c r="TKL156" s="461"/>
      <c r="TKM156" s="461"/>
      <c r="TKN156" s="461"/>
      <c r="TKO156" s="461"/>
      <c r="TKP156" s="461"/>
      <c r="TKQ156" s="461"/>
      <c r="TKR156" s="461"/>
      <c r="TKS156" s="461"/>
      <c r="TKT156" s="461"/>
      <c r="TKU156" s="461"/>
      <c r="TKV156" s="461"/>
      <c r="TKW156" s="461"/>
      <c r="TKX156" s="461"/>
      <c r="TKY156" s="461"/>
      <c r="TKZ156" s="461"/>
      <c r="TLA156" s="461"/>
      <c r="TLB156" s="461"/>
      <c r="TLC156" s="461"/>
      <c r="TLD156" s="461"/>
      <c r="TLE156" s="461"/>
      <c r="TLF156" s="461"/>
      <c r="TLG156" s="461"/>
      <c r="TLH156" s="461"/>
      <c r="TLI156" s="461"/>
      <c r="TLJ156" s="461"/>
      <c r="TLK156" s="461"/>
      <c r="TLL156" s="461"/>
      <c r="TLM156" s="461"/>
      <c r="TLN156" s="461"/>
      <c r="TLO156" s="461"/>
      <c r="TLP156" s="461"/>
      <c r="TLQ156" s="461"/>
      <c r="TLR156" s="461"/>
      <c r="TLS156" s="461"/>
      <c r="TLT156" s="461"/>
      <c r="TLU156" s="461"/>
      <c r="TLV156" s="461"/>
      <c r="TLW156" s="461"/>
      <c r="TLX156" s="461"/>
      <c r="TLY156" s="461"/>
      <c r="TLZ156" s="461"/>
      <c r="TMA156" s="461"/>
      <c r="TMB156" s="461"/>
      <c r="TMC156" s="461"/>
      <c r="TMD156" s="461"/>
      <c r="TME156" s="461"/>
      <c r="TMF156" s="461"/>
      <c r="TMG156" s="461"/>
      <c r="TMH156" s="461"/>
      <c r="TMI156" s="461"/>
      <c r="TMJ156" s="461"/>
      <c r="TMK156" s="461"/>
      <c r="TML156" s="461"/>
      <c r="TMM156" s="461"/>
      <c r="TMN156" s="461"/>
      <c r="TMO156" s="461"/>
      <c r="TMP156" s="461"/>
      <c r="TMQ156" s="461"/>
      <c r="TMR156" s="461"/>
      <c r="TMS156" s="461"/>
      <c r="TMT156" s="461"/>
      <c r="TMU156" s="461"/>
      <c r="TMV156" s="461"/>
      <c r="TMW156" s="461"/>
      <c r="TMX156" s="461"/>
      <c r="TMY156" s="461"/>
      <c r="TMZ156" s="461"/>
      <c r="TNA156" s="461"/>
      <c r="TNB156" s="461"/>
      <c r="TNC156" s="461"/>
      <c r="TND156" s="461"/>
      <c r="TNE156" s="461"/>
      <c r="TNF156" s="461"/>
      <c r="TNG156" s="461"/>
      <c r="TNH156" s="461"/>
      <c r="TNI156" s="461"/>
      <c r="TNJ156" s="461"/>
      <c r="TNK156" s="461"/>
      <c r="TNL156" s="461"/>
      <c r="TNM156" s="461"/>
      <c r="TNN156" s="461"/>
      <c r="TNO156" s="461"/>
      <c r="TNP156" s="461"/>
      <c r="TNQ156" s="461"/>
      <c r="TNR156" s="461"/>
      <c r="TNS156" s="461"/>
      <c r="TNT156" s="461"/>
      <c r="TNU156" s="461"/>
      <c r="TNV156" s="461"/>
      <c r="TNW156" s="461"/>
      <c r="TNX156" s="461"/>
      <c r="TNY156" s="461"/>
      <c r="TNZ156" s="461"/>
      <c r="TOA156" s="461"/>
      <c r="TOB156" s="461"/>
      <c r="TOC156" s="461"/>
      <c r="TOD156" s="461"/>
      <c r="TOE156" s="461"/>
      <c r="TOF156" s="461"/>
      <c r="TOG156" s="461"/>
      <c r="TOH156" s="461"/>
      <c r="TOI156" s="461"/>
      <c r="TOJ156" s="461"/>
      <c r="TOK156" s="461"/>
      <c r="TOL156" s="461"/>
      <c r="TOM156" s="461"/>
      <c r="TON156" s="461"/>
      <c r="TOO156" s="461"/>
      <c r="TOP156" s="461"/>
      <c r="TOQ156" s="461"/>
      <c r="TOR156" s="461"/>
      <c r="TOS156" s="461"/>
      <c r="TOT156" s="461"/>
      <c r="TOU156" s="461"/>
      <c r="TOV156" s="461"/>
      <c r="TOW156" s="461"/>
      <c r="TOX156" s="461"/>
      <c r="TOY156" s="461"/>
      <c r="TOZ156" s="461"/>
      <c r="TPA156" s="461"/>
      <c r="TPB156" s="461"/>
      <c r="TPC156" s="461"/>
      <c r="TPD156" s="461"/>
      <c r="TPE156" s="461"/>
      <c r="TPF156" s="461"/>
      <c r="TPG156" s="461"/>
      <c r="TPH156" s="461"/>
      <c r="TPI156" s="461"/>
      <c r="TPJ156" s="461"/>
      <c r="TPK156" s="461"/>
      <c r="TPL156" s="461"/>
      <c r="TPM156" s="461"/>
      <c r="TPN156" s="461"/>
      <c r="TPO156" s="461"/>
      <c r="TPP156" s="461"/>
      <c r="TPQ156" s="461"/>
      <c r="TPR156" s="461"/>
      <c r="TPS156" s="461"/>
      <c r="TPT156" s="461"/>
      <c r="TPU156" s="461"/>
      <c r="TPV156" s="461"/>
      <c r="TPW156" s="461"/>
      <c r="TPX156" s="461"/>
      <c r="TPY156" s="461"/>
      <c r="TPZ156" s="461"/>
      <c r="TQA156" s="461"/>
      <c r="TQB156" s="461"/>
      <c r="TQC156" s="461"/>
      <c r="TQD156" s="461"/>
      <c r="TQE156" s="461"/>
      <c r="TQF156" s="461"/>
      <c r="TQG156" s="461"/>
      <c r="TQH156" s="461"/>
      <c r="TQI156" s="461"/>
      <c r="TQJ156" s="461"/>
      <c r="TQK156" s="461"/>
      <c r="TQL156" s="461"/>
      <c r="TQM156" s="461"/>
      <c r="TQN156" s="461"/>
      <c r="TQO156" s="461"/>
      <c r="TQP156" s="461"/>
      <c r="TQQ156" s="461"/>
      <c r="TQR156" s="461"/>
      <c r="TQS156" s="461"/>
      <c r="TQT156" s="461"/>
      <c r="TQU156" s="461"/>
      <c r="TQV156" s="461"/>
      <c r="TQW156" s="461"/>
      <c r="TQX156" s="461"/>
      <c r="TQY156" s="461"/>
      <c r="TQZ156" s="461"/>
      <c r="TRA156" s="461"/>
      <c r="TRB156" s="461"/>
      <c r="TRC156" s="461"/>
      <c r="TRD156" s="461"/>
      <c r="TRE156" s="461"/>
      <c r="TRF156" s="461"/>
      <c r="TRG156" s="461"/>
      <c r="TRH156" s="461"/>
      <c r="TRI156" s="461"/>
      <c r="TRJ156" s="461"/>
      <c r="TRK156" s="461"/>
      <c r="TRL156" s="461"/>
      <c r="TRM156" s="461"/>
      <c r="TRN156" s="461"/>
      <c r="TRO156" s="461"/>
      <c r="TRP156" s="461"/>
      <c r="TRQ156" s="461"/>
      <c r="TRR156" s="461"/>
      <c r="TRS156" s="461"/>
      <c r="TRT156" s="461"/>
      <c r="TRU156" s="461"/>
      <c r="TRV156" s="461"/>
      <c r="TRW156" s="461"/>
      <c r="TRX156" s="461"/>
      <c r="TRY156" s="461"/>
      <c r="TRZ156" s="461"/>
      <c r="TSA156" s="461"/>
      <c r="TSB156" s="461"/>
      <c r="TSC156" s="461"/>
      <c r="TSD156" s="461"/>
      <c r="TSE156" s="461"/>
      <c r="TSF156" s="461"/>
      <c r="TSG156" s="461"/>
      <c r="TSH156" s="461"/>
      <c r="TSI156" s="461"/>
      <c r="TSJ156" s="461"/>
      <c r="TSK156" s="461"/>
      <c r="TSL156" s="461"/>
      <c r="TSM156" s="461"/>
      <c r="TSN156" s="461"/>
      <c r="TSO156" s="461"/>
      <c r="TSP156" s="461"/>
      <c r="TSQ156" s="461"/>
      <c r="TSR156" s="461"/>
      <c r="TSS156" s="461"/>
      <c r="TST156" s="461"/>
      <c r="TSU156" s="461"/>
      <c r="TSV156" s="461"/>
      <c r="TSW156" s="461"/>
      <c r="TSX156" s="461"/>
      <c r="TSY156" s="461"/>
      <c r="TSZ156" s="461"/>
      <c r="TTA156" s="461"/>
      <c r="TTB156" s="461"/>
      <c r="TTC156" s="461"/>
      <c r="TTD156" s="461"/>
      <c r="TTE156" s="461"/>
      <c r="TTF156" s="461"/>
      <c r="TTG156" s="461"/>
      <c r="TTH156" s="461"/>
      <c r="TTI156" s="461"/>
      <c r="TTJ156" s="461"/>
      <c r="TTK156" s="461"/>
      <c r="TTL156" s="461"/>
      <c r="TTM156" s="461"/>
      <c r="TTN156" s="461"/>
      <c r="TTO156" s="461"/>
      <c r="TTP156" s="461"/>
      <c r="TTQ156" s="461"/>
      <c r="TTR156" s="461"/>
      <c r="TTS156" s="461"/>
      <c r="TTT156" s="461"/>
      <c r="TTU156" s="461"/>
      <c r="TTV156" s="461"/>
      <c r="TTW156" s="461"/>
      <c r="TTX156" s="461"/>
      <c r="TTY156" s="461"/>
      <c r="TTZ156" s="461"/>
      <c r="TUA156" s="461"/>
      <c r="TUB156" s="461"/>
      <c r="TUC156" s="461"/>
      <c r="TUD156" s="461"/>
      <c r="TUE156" s="461"/>
      <c r="TUF156" s="461"/>
      <c r="TUG156" s="461"/>
      <c r="TUH156" s="461"/>
      <c r="TUI156" s="461"/>
      <c r="TUJ156" s="461"/>
      <c r="TUK156" s="461"/>
      <c r="TUL156" s="461"/>
      <c r="TUM156" s="461"/>
      <c r="TUN156" s="461"/>
      <c r="TUO156" s="461"/>
      <c r="TUP156" s="461"/>
      <c r="TUQ156" s="461"/>
      <c r="TUR156" s="461"/>
      <c r="TUS156" s="461"/>
      <c r="TUT156" s="461"/>
      <c r="TUU156" s="461"/>
      <c r="TUV156" s="461"/>
      <c r="TUW156" s="461"/>
      <c r="TUX156" s="461"/>
      <c r="TUY156" s="461"/>
      <c r="TUZ156" s="461"/>
      <c r="TVA156" s="461"/>
      <c r="TVB156" s="461"/>
      <c r="TVC156" s="461"/>
      <c r="TVD156" s="461"/>
      <c r="TVE156" s="461"/>
      <c r="TVF156" s="461"/>
      <c r="TVG156" s="461"/>
      <c r="TVH156" s="461"/>
      <c r="TVI156" s="461"/>
      <c r="TVJ156" s="461"/>
      <c r="TVK156" s="461"/>
      <c r="TVL156" s="461"/>
      <c r="TVM156" s="461"/>
      <c r="TVN156" s="461"/>
      <c r="TVO156" s="461"/>
      <c r="TVP156" s="461"/>
      <c r="TVQ156" s="461"/>
      <c r="TVR156" s="461"/>
      <c r="TVS156" s="461"/>
      <c r="TVT156" s="461"/>
      <c r="TVU156" s="461"/>
      <c r="TVV156" s="461"/>
      <c r="TVW156" s="461"/>
      <c r="TVX156" s="461"/>
      <c r="TVY156" s="461"/>
      <c r="TVZ156" s="461"/>
      <c r="TWA156" s="461"/>
      <c r="TWB156" s="461"/>
      <c r="TWC156" s="461"/>
      <c r="TWD156" s="461"/>
      <c r="TWE156" s="461"/>
      <c r="TWF156" s="461"/>
      <c r="TWG156" s="461"/>
      <c r="TWH156" s="461"/>
      <c r="TWI156" s="461"/>
      <c r="TWJ156" s="461"/>
      <c r="TWK156" s="461"/>
      <c r="TWL156" s="461"/>
      <c r="TWM156" s="461"/>
      <c r="TWN156" s="461"/>
      <c r="TWO156" s="461"/>
      <c r="TWP156" s="461"/>
      <c r="TWQ156" s="461"/>
      <c r="TWR156" s="461"/>
      <c r="TWS156" s="461"/>
      <c r="TWT156" s="461"/>
      <c r="TWU156" s="461"/>
      <c r="TWV156" s="461"/>
      <c r="TWW156" s="461"/>
      <c r="TWX156" s="461"/>
      <c r="TWY156" s="461"/>
      <c r="TWZ156" s="461"/>
      <c r="TXA156" s="461"/>
      <c r="TXB156" s="461"/>
      <c r="TXC156" s="461"/>
      <c r="TXD156" s="461"/>
      <c r="TXE156" s="461"/>
      <c r="TXF156" s="461"/>
      <c r="TXG156" s="461"/>
      <c r="TXH156" s="461"/>
      <c r="TXI156" s="461"/>
      <c r="TXJ156" s="461"/>
      <c r="TXK156" s="461"/>
      <c r="TXL156" s="461"/>
      <c r="TXM156" s="461"/>
      <c r="TXN156" s="461"/>
      <c r="TXO156" s="461"/>
      <c r="TXP156" s="461"/>
      <c r="TXQ156" s="461"/>
      <c r="TXR156" s="461"/>
      <c r="TXS156" s="461"/>
      <c r="TXT156" s="461"/>
      <c r="TXU156" s="461"/>
      <c r="TXV156" s="461"/>
      <c r="TXW156" s="461"/>
      <c r="TXX156" s="461"/>
      <c r="TXY156" s="461"/>
      <c r="TXZ156" s="461"/>
      <c r="TYA156" s="461"/>
      <c r="TYB156" s="461"/>
      <c r="TYC156" s="461"/>
      <c r="TYD156" s="461"/>
      <c r="TYE156" s="461"/>
      <c r="TYF156" s="461"/>
      <c r="TYG156" s="461"/>
      <c r="TYH156" s="461"/>
      <c r="TYI156" s="461"/>
      <c r="TYJ156" s="461"/>
      <c r="TYK156" s="461"/>
      <c r="TYL156" s="461"/>
      <c r="TYM156" s="461"/>
      <c r="TYN156" s="461"/>
      <c r="TYO156" s="461"/>
      <c r="TYP156" s="461"/>
      <c r="TYQ156" s="461"/>
      <c r="TYR156" s="461"/>
      <c r="TYS156" s="461"/>
      <c r="TYT156" s="461"/>
      <c r="TYU156" s="461"/>
      <c r="TYV156" s="461"/>
      <c r="TYW156" s="461"/>
      <c r="TYX156" s="461"/>
      <c r="TYY156" s="461"/>
      <c r="TYZ156" s="461"/>
      <c r="TZA156" s="461"/>
      <c r="TZB156" s="461"/>
      <c r="TZC156" s="461"/>
      <c r="TZD156" s="461"/>
      <c r="TZE156" s="461"/>
      <c r="TZF156" s="461"/>
      <c r="TZG156" s="461"/>
      <c r="TZH156" s="461"/>
      <c r="TZI156" s="461"/>
      <c r="TZJ156" s="461"/>
      <c r="TZK156" s="461"/>
      <c r="TZL156" s="461"/>
      <c r="TZM156" s="461"/>
      <c r="TZN156" s="461"/>
      <c r="TZO156" s="461"/>
      <c r="TZP156" s="461"/>
      <c r="TZQ156" s="461"/>
      <c r="TZR156" s="461"/>
      <c r="TZS156" s="461"/>
      <c r="TZT156" s="461"/>
      <c r="TZU156" s="461"/>
      <c r="TZV156" s="461"/>
      <c r="TZW156" s="461"/>
      <c r="TZX156" s="461"/>
      <c r="TZY156" s="461"/>
      <c r="TZZ156" s="461"/>
      <c r="UAA156" s="461"/>
      <c r="UAB156" s="461"/>
      <c r="UAC156" s="461"/>
      <c r="UAD156" s="461"/>
      <c r="UAE156" s="461"/>
      <c r="UAF156" s="461"/>
      <c r="UAG156" s="461"/>
      <c r="UAH156" s="461"/>
      <c r="UAI156" s="461"/>
      <c r="UAJ156" s="461"/>
      <c r="UAK156" s="461"/>
      <c r="UAL156" s="461"/>
      <c r="UAM156" s="461"/>
      <c r="UAN156" s="461"/>
      <c r="UAO156" s="461"/>
      <c r="UAP156" s="461"/>
      <c r="UAQ156" s="461"/>
      <c r="UAR156" s="461"/>
      <c r="UAS156" s="461"/>
      <c r="UAT156" s="461"/>
      <c r="UAU156" s="461"/>
      <c r="UAV156" s="461"/>
      <c r="UAW156" s="461"/>
      <c r="UAX156" s="461"/>
      <c r="UAY156" s="461"/>
      <c r="UAZ156" s="461"/>
      <c r="UBA156" s="461"/>
      <c r="UBB156" s="461"/>
      <c r="UBC156" s="461"/>
      <c r="UBD156" s="461"/>
      <c r="UBE156" s="461"/>
      <c r="UBF156" s="461"/>
      <c r="UBG156" s="461"/>
      <c r="UBH156" s="461"/>
      <c r="UBI156" s="461"/>
      <c r="UBJ156" s="461"/>
      <c r="UBK156" s="461"/>
      <c r="UBL156" s="461"/>
      <c r="UBM156" s="461"/>
      <c r="UBN156" s="461"/>
      <c r="UBO156" s="461"/>
      <c r="UBP156" s="461"/>
      <c r="UBQ156" s="461"/>
      <c r="UBR156" s="461"/>
      <c r="UBS156" s="461"/>
      <c r="UBT156" s="461"/>
      <c r="UBU156" s="461"/>
      <c r="UBV156" s="461"/>
      <c r="UBW156" s="461"/>
      <c r="UBX156" s="461"/>
      <c r="UBY156" s="461"/>
      <c r="UBZ156" s="461"/>
      <c r="UCA156" s="461"/>
      <c r="UCB156" s="461"/>
      <c r="UCC156" s="461"/>
      <c r="UCD156" s="461"/>
      <c r="UCE156" s="461"/>
      <c r="UCF156" s="461"/>
      <c r="UCG156" s="461"/>
      <c r="UCH156" s="461"/>
      <c r="UCI156" s="461"/>
      <c r="UCJ156" s="461"/>
      <c r="UCK156" s="461"/>
      <c r="UCL156" s="461"/>
      <c r="UCM156" s="461"/>
      <c r="UCN156" s="461"/>
      <c r="UCO156" s="461"/>
      <c r="UCP156" s="461"/>
      <c r="UCQ156" s="461"/>
      <c r="UCR156" s="461"/>
      <c r="UCS156" s="461"/>
      <c r="UCT156" s="461"/>
      <c r="UCU156" s="461"/>
      <c r="UCV156" s="461"/>
      <c r="UCW156" s="461"/>
      <c r="UCX156" s="461"/>
      <c r="UCY156" s="461"/>
      <c r="UCZ156" s="461"/>
      <c r="UDA156" s="461"/>
      <c r="UDB156" s="461"/>
      <c r="UDC156" s="461"/>
      <c r="UDD156" s="461"/>
      <c r="UDE156" s="461"/>
      <c r="UDF156" s="461"/>
      <c r="UDG156" s="461"/>
      <c r="UDH156" s="461"/>
      <c r="UDI156" s="461"/>
      <c r="UDJ156" s="461"/>
      <c r="UDK156" s="461"/>
      <c r="UDL156" s="461"/>
      <c r="UDM156" s="461"/>
      <c r="UDN156" s="461"/>
      <c r="UDO156" s="461"/>
      <c r="UDP156" s="461"/>
      <c r="UDQ156" s="461"/>
      <c r="UDR156" s="461"/>
      <c r="UDS156" s="461"/>
      <c r="UDT156" s="461"/>
      <c r="UDU156" s="461"/>
      <c r="UDV156" s="461"/>
      <c r="UDW156" s="461"/>
      <c r="UDX156" s="461"/>
      <c r="UDY156" s="461"/>
      <c r="UDZ156" s="461"/>
      <c r="UEA156" s="461"/>
      <c r="UEB156" s="461"/>
      <c r="UEC156" s="461"/>
      <c r="UED156" s="461"/>
      <c r="UEE156" s="461"/>
      <c r="UEF156" s="461"/>
      <c r="UEG156" s="461"/>
      <c r="UEH156" s="461"/>
      <c r="UEI156" s="461"/>
      <c r="UEJ156" s="461"/>
      <c r="UEK156" s="461"/>
      <c r="UEL156" s="461"/>
      <c r="UEM156" s="461"/>
      <c r="UEN156" s="461"/>
      <c r="UEO156" s="461"/>
      <c r="UEP156" s="461"/>
      <c r="UEQ156" s="461"/>
      <c r="UER156" s="461"/>
      <c r="UES156" s="461"/>
      <c r="UET156" s="461"/>
      <c r="UEU156" s="461"/>
      <c r="UEV156" s="461"/>
      <c r="UEW156" s="461"/>
      <c r="UEX156" s="461"/>
      <c r="UEY156" s="461"/>
      <c r="UEZ156" s="461"/>
      <c r="UFA156" s="461"/>
      <c r="UFB156" s="461"/>
      <c r="UFC156" s="461"/>
      <c r="UFD156" s="461"/>
      <c r="UFE156" s="461"/>
      <c r="UFF156" s="461"/>
      <c r="UFG156" s="461"/>
      <c r="UFH156" s="461"/>
      <c r="UFI156" s="461"/>
      <c r="UFJ156" s="461"/>
      <c r="UFK156" s="461"/>
      <c r="UFL156" s="461"/>
      <c r="UFM156" s="461"/>
      <c r="UFN156" s="461"/>
      <c r="UFO156" s="461"/>
      <c r="UFP156" s="461"/>
      <c r="UFQ156" s="461"/>
      <c r="UFR156" s="461"/>
      <c r="UFS156" s="461"/>
      <c r="UFT156" s="461"/>
      <c r="UFU156" s="461"/>
      <c r="UFV156" s="461"/>
      <c r="UFW156" s="461"/>
      <c r="UFX156" s="461"/>
      <c r="UFY156" s="461"/>
      <c r="UFZ156" s="461"/>
      <c r="UGA156" s="461"/>
      <c r="UGB156" s="461"/>
      <c r="UGC156" s="461"/>
      <c r="UGD156" s="461"/>
      <c r="UGE156" s="461"/>
      <c r="UGF156" s="461"/>
      <c r="UGG156" s="461"/>
      <c r="UGH156" s="461"/>
      <c r="UGI156" s="461"/>
      <c r="UGJ156" s="461"/>
      <c r="UGK156" s="461"/>
      <c r="UGL156" s="461"/>
      <c r="UGM156" s="461"/>
      <c r="UGN156" s="461"/>
      <c r="UGO156" s="461"/>
      <c r="UGP156" s="461"/>
      <c r="UGQ156" s="461"/>
      <c r="UGR156" s="461"/>
      <c r="UGS156" s="461"/>
      <c r="UGT156" s="461"/>
      <c r="UGU156" s="461"/>
      <c r="UGV156" s="461"/>
      <c r="UGW156" s="461"/>
      <c r="UGX156" s="461"/>
      <c r="UGY156" s="461"/>
      <c r="UGZ156" s="461"/>
      <c r="UHA156" s="461"/>
      <c r="UHB156" s="461"/>
      <c r="UHC156" s="461"/>
      <c r="UHD156" s="461"/>
      <c r="UHE156" s="461"/>
      <c r="UHF156" s="461"/>
      <c r="UHG156" s="461"/>
      <c r="UHH156" s="461"/>
      <c r="UHI156" s="461"/>
      <c r="UHJ156" s="461"/>
      <c r="UHK156" s="461"/>
      <c r="UHL156" s="461"/>
      <c r="UHM156" s="461"/>
      <c r="UHN156" s="461"/>
      <c r="UHO156" s="461"/>
      <c r="UHP156" s="461"/>
      <c r="UHQ156" s="461"/>
      <c r="UHR156" s="461"/>
      <c r="UHS156" s="461"/>
      <c r="UHT156" s="461"/>
      <c r="UHU156" s="461"/>
      <c r="UHV156" s="461"/>
      <c r="UHW156" s="461"/>
      <c r="UHX156" s="461"/>
      <c r="UHY156" s="461"/>
      <c r="UHZ156" s="461"/>
      <c r="UIA156" s="461"/>
      <c r="UIB156" s="461"/>
      <c r="UIC156" s="461"/>
      <c r="UID156" s="461"/>
      <c r="UIE156" s="461"/>
      <c r="UIF156" s="461"/>
      <c r="UIG156" s="461"/>
      <c r="UIH156" s="461"/>
      <c r="UII156" s="461"/>
      <c r="UIJ156" s="461"/>
      <c r="UIK156" s="461"/>
      <c r="UIL156" s="461"/>
      <c r="UIM156" s="461"/>
      <c r="UIN156" s="461"/>
      <c r="UIO156" s="461"/>
      <c r="UIP156" s="461"/>
      <c r="UIQ156" s="461"/>
      <c r="UIR156" s="461"/>
      <c r="UIS156" s="461"/>
      <c r="UIT156" s="461"/>
      <c r="UIU156" s="461"/>
      <c r="UIV156" s="461"/>
      <c r="UIW156" s="461"/>
      <c r="UIX156" s="461"/>
      <c r="UIY156" s="461"/>
      <c r="UIZ156" s="461"/>
      <c r="UJA156" s="461"/>
      <c r="UJB156" s="461"/>
      <c r="UJC156" s="461"/>
      <c r="UJD156" s="461"/>
      <c r="UJE156" s="461"/>
      <c r="UJF156" s="461"/>
      <c r="UJG156" s="461"/>
      <c r="UJH156" s="461"/>
      <c r="UJI156" s="461"/>
      <c r="UJJ156" s="461"/>
      <c r="UJK156" s="461"/>
      <c r="UJL156" s="461"/>
      <c r="UJM156" s="461"/>
      <c r="UJN156" s="461"/>
      <c r="UJO156" s="461"/>
      <c r="UJP156" s="461"/>
      <c r="UJQ156" s="461"/>
      <c r="UJR156" s="461"/>
      <c r="UJS156" s="461"/>
      <c r="UJT156" s="461"/>
      <c r="UJU156" s="461"/>
      <c r="UJV156" s="461"/>
      <c r="UJW156" s="461"/>
      <c r="UJX156" s="461"/>
      <c r="UJY156" s="461"/>
      <c r="UJZ156" s="461"/>
      <c r="UKA156" s="461"/>
      <c r="UKB156" s="461"/>
      <c r="UKC156" s="461"/>
      <c r="UKD156" s="461"/>
      <c r="UKE156" s="461"/>
      <c r="UKF156" s="461"/>
      <c r="UKG156" s="461"/>
      <c r="UKH156" s="461"/>
      <c r="UKI156" s="461"/>
      <c r="UKJ156" s="461"/>
      <c r="UKK156" s="461"/>
      <c r="UKL156" s="461"/>
      <c r="UKM156" s="461"/>
      <c r="UKN156" s="461"/>
      <c r="UKO156" s="461"/>
      <c r="UKP156" s="461"/>
      <c r="UKQ156" s="461"/>
      <c r="UKR156" s="461"/>
      <c r="UKS156" s="461"/>
      <c r="UKT156" s="461"/>
      <c r="UKU156" s="461"/>
      <c r="UKV156" s="461"/>
      <c r="UKW156" s="461"/>
      <c r="UKX156" s="461"/>
      <c r="UKY156" s="461"/>
      <c r="UKZ156" s="461"/>
      <c r="ULA156" s="461"/>
      <c r="ULB156" s="461"/>
      <c r="ULC156" s="461"/>
      <c r="ULD156" s="461"/>
      <c r="ULE156" s="461"/>
      <c r="ULF156" s="461"/>
      <c r="ULG156" s="461"/>
      <c r="ULH156" s="461"/>
      <c r="ULI156" s="461"/>
      <c r="ULJ156" s="461"/>
      <c r="ULK156" s="461"/>
      <c r="ULL156" s="461"/>
      <c r="ULM156" s="461"/>
      <c r="ULN156" s="461"/>
      <c r="ULO156" s="461"/>
      <c r="ULP156" s="461"/>
      <c r="ULQ156" s="461"/>
      <c r="ULR156" s="461"/>
      <c r="ULS156" s="461"/>
      <c r="ULT156" s="461"/>
      <c r="ULU156" s="461"/>
      <c r="ULV156" s="461"/>
      <c r="ULW156" s="461"/>
      <c r="ULX156" s="461"/>
      <c r="ULY156" s="461"/>
      <c r="ULZ156" s="461"/>
      <c r="UMA156" s="461"/>
      <c r="UMB156" s="461"/>
      <c r="UMC156" s="461"/>
      <c r="UMD156" s="461"/>
      <c r="UME156" s="461"/>
      <c r="UMF156" s="461"/>
      <c r="UMG156" s="461"/>
      <c r="UMH156" s="461"/>
      <c r="UMI156" s="461"/>
      <c r="UMJ156" s="461"/>
      <c r="UMK156" s="461"/>
      <c r="UML156" s="461"/>
      <c r="UMM156" s="461"/>
      <c r="UMN156" s="461"/>
      <c r="UMO156" s="461"/>
      <c r="UMP156" s="461"/>
      <c r="UMQ156" s="461"/>
      <c r="UMR156" s="461"/>
      <c r="UMS156" s="461"/>
      <c r="UMT156" s="461"/>
      <c r="UMU156" s="461"/>
      <c r="UMV156" s="461"/>
      <c r="UMW156" s="461"/>
      <c r="UMX156" s="461"/>
      <c r="UMY156" s="461"/>
      <c r="UMZ156" s="461"/>
      <c r="UNA156" s="461"/>
      <c r="UNB156" s="461"/>
      <c r="UNC156" s="461"/>
      <c r="UND156" s="461"/>
      <c r="UNE156" s="461"/>
      <c r="UNF156" s="461"/>
      <c r="UNG156" s="461"/>
      <c r="UNH156" s="461"/>
      <c r="UNI156" s="461"/>
      <c r="UNJ156" s="461"/>
      <c r="UNK156" s="461"/>
      <c r="UNL156" s="461"/>
      <c r="UNM156" s="461"/>
      <c r="UNN156" s="461"/>
      <c r="UNO156" s="461"/>
      <c r="UNP156" s="461"/>
      <c r="UNQ156" s="461"/>
      <c r="UNR156" s="461"/>
      <c r="UNS156" s="461"/>
      <c r="UNT156" s="461"/>
      <c r="UNU156" s="461"/>
      <c r="UNV156" s="461"/>
      <c r="UNW156" s="461"/>
      <c r="UNX156" s="461"/>
      <c r="UNY156" s="461"/>
      <c r="UNZ156" s="461"/>
      <c r="UOA156" s="461"/>
      <c r="UOB156" s="461"/>
      <c r="UOC156" s="461"/>
      <c r="UOD156" s="461"/>
      <c r="UOE156" s="461"/>
      <c r="UOF156" s="461"/>
      <c r="UOG156" s="461"/>
      <c r="UOH156" s="461"/>
      <c r="UOI156" s="461"/>
      <c r="UOJ156" s="461"/>
      <c r="UOK156" s="461"/>
      <c r="UOL156" s="461"/>
      <c r="UOM156" s="461"/>
      <c r="UON156" s="461"/>
      <c r="UOO156" s="461"/>
      <c r="UOP156" s="461"/>
      <c r="UOQ156" s="461"/>
      <c r="UOR156" s="461"/>
      <c r="UOS156" s="461"/>
      <c r="UOT156" s="461"/>
      <c r="UOU156" s="461"/>
      <c r="UOV156" s="461"/>
      <c r="UOW156" s="461"/>
      <c r="UOX156" s="461"/>
      <c r="UOY156" s="461"/>
      <c r="UOZ156" s="461"/>
      <c r="UPA156" s="461"/>
      <c r="UPB156" s="461"/>
      <c r="UPC156" s="461"/>
      <c r="UPD156" s="461"/>
      <c r="UPE156" s="461"/>
      <c r="UPF156" s="461"/>
      <c r="UPG156" s="461"/>
      <c r="UPH156" s="461"/>
      <c r="UPI156" s="461"/>
      <c r="UPJ156" s="461"/>
      <c r="UPK156" s="461"/>
      <c r="UPL156" s="461"/>
      <c r="UPM156" s="461"/>
      <c r="UPN156" s="461"/>
      <c r="UPO156" s="461"/>
      <c r="UPP156" s="461"/>
      <c r="UPQ156" s="461"/>
      <c r="UPR156" s="461"/>
      <c r="UPS156" s="461"/>
      <c r="UPT156" s="461"/>
      <c r="UPU156" s="461"/>
      <c r="UPV156" s="461"/>
      <c r="UPW156" s="461"/>
      <c r="UPX156" s="461"/>
      <c r="UPY156" s="461"/>
      <c r="UPZ156" s="461"/>
      <c r="UQA156" s="461"/>
      <c r="UQB156" s="461"/>
      <c r="UQC156" s="461"/>
      <c r="UQD156" s="461"/>
      <c r="UQE156" s="461"/>
      <c r="UQF156" s="461"/>
      <c r="UQG156" s="461"/>
      <c r="UQH156" s="461"/>
      <c r="UQI156" s="461"/>
      <c r="UQJ156" s="461"/>
      <c r="UQK156" s="461"/>
      <c r="UQL156" s="461"/>
      <c r="UQM156" s="461"/>
      <c r="UQN156" s="461"/>
      <c r="UQO156" s="461"/>
      <c r="UQP156" s="461"/>
      <c r="UQQ156" s="461"/>
      <c r="UQR156" s="461"/>
      <c r="UQS156" s="461"/>
      <c r="UQT156" s="461"/>
      <c r="UQU156" s="461"/>
      <c r="UQV156" s="461"/>
      <c r="UQW156" s="461"/>
      <c r="UQX156" s="461"/>
      <c r="UQY156" s="461"/>
      <c r="UQZ156" s="461"/>
      <c r="URA156" s="461"/>
      <c r="URB156" s="461"/>
      <c r="URC156" s="461"/>
      <c r="URD156" s="461"/>
      <c r="URE156" s="461"/>
      <c r="URF156" s="461"/>
      <c r="URG156" s="461"/>
      <c r="URH156" s="461"/>
      <c r="URI156" s="461"/>
      <c r="URJ156" s="461"/>
      <c r="URK156" s="461"/>
      <c r="URL156" s="461"/>
      <c r="URM156" s="461"/>
      <c r="URN156" s="461"/>
      <c r="URO156" s="461"/>
      <c r="URP156" s="461"/>
      <c r="URQ156" s="461"/>
      <c r="URR156" s="461"/>
      <c r="URS156" s="461"/>
      <c r="URT156" s="461"/>
      <c r="URU156" s="461"/>
      <c r="URV156" s="461"/>
      <c r="URW156" s="461"/>
      <c r="URX156" s="461"/>
      <c r="URY156" s="461"/>
      <c r="URZ156" s="461"/>
      <c r="USA156" s="461"/>
      <c r="USB156" s="461"/>
      <c r="USC156" s="461"/>
      <c r="USD156" s="461"/>
      <c r="USE156" s="461"/>
      <c r="USF156" s="461"/>
      <c r="USG156" s="461"/>
      <c r="USH156" s="461"/>
      <c r="USI156" s="461"/>
      <c r="USJ156" s="461"/>
      <c r="USK156" s="461"/>
      <c r="USL156" s="461"/>
      <c r="USM156" s="461"/>
      <c r="USN156" s="461"/>
      <c r="USO156" s="461"/>
      <c r="USP156" s="461"/>
      <c r="USQ156" s="461"/>
      <c r="USR156" s="461"/>
      <c r="USS156" s="461"/>
      <c r="UST156" s="461"/>
      <c r="USU156" s="461"/>
      <c r="USV156" s="461"/>
      <c r="USW156" s="461"/>
      <c r="USX156" s="461"/>
      <c r="USY156" s="461"/>
      <c r="USZ156" s="461"/>
      <c r="UTA156" s="461"/>
      <c r="UTB156" s="461"/>
      <c r="UTC156" s="461"/>
      <c r="UTD156" s="461"/>
      <c r="UTE156" s="461"/>
      <c r="UTF156" s="461"/>
      <c r="UTG156" s="461"/>
      <c r="UTH156" s="461"/>
      <c r="UTI156" s="461"/>
      <c r="UTJ156" s="461"/>
      <c r="UTK156" s="461"/>
      <c r="UTL156" s="461"/>
      <c r="UTM156" s="461"/>
      <c r="UTN156" s="461"/>
      <c r="UTO156" s="461"/>
      <c r="UTP156" s="461"/>
      <c r="UTQ156" s="461"/>
      <c r="UTR156" s="461"/>
      <c r="UTS156" s="461"/>
      <c r="UTT156" s="461"/>
      <c r="UTU156" s="461"/>
      <c r="UTV156" s="461"/>
      <c r="UTW156" s="461"/>
      <c r="UTX156" s="461"/>
      <c r="UTY156" s="461"/>
      <c r="UTZ156" s="461"/>
      <c r="UUA156" s="461"/>
      <c r="UUB156" s="461"/>
      <c r="UUC156" s="461"/>
      <c r="UUD156" s="461"/>
      <c r="UUE156" s="461"/>
      <c r="UUF156" s="461"/>
      <c r="UUG156" s="461"/>
      <c r="UUH156" s="461"/>
      <c r="UUI156" s="461"/>
      <c r="UUJ156" s="461"/>
      <c r="UUK156" s="461"/>
      <c r="UUL156" s="461"/>
      <c r="UUM156" s="461"/>
      <c r="UUN156" s="461"/>
      <c r="UUO156" s="461"/>
      <c r="UUP156" s="461"/>
      <c r="UUQ156" s="461"/>
      <c r="UUR156" s="461"/>
      <c r="UUS156" s="461"/>
      <c r="UUT156" s="461"/>
      <c r="UUU156" s="461"/>
      <c r="UUV156" s="461"/>
      <c r="UUW156" s="461"/>
      <c r="UUX156" s="461"/>
      <c r="UUY156" s="461"/>
      <c r="UUZ156" s="461"/>
      <c r="UVA156" s="461"/>
      <c r="UVB156" s="461"/>
      <c r="UVC156" s="461"/>
      <c r="UVD156" s="461"/>
      <c r="UVE156" s="461"/>
      <c r="UVF156" s="461"/>
      <c r="UVG156" s="461"/>
      <c r="UVH156" s="461"/>
      <c r="UVI156" s="461"/>
      <c r="UVJ156" s="461"/>
      <c r="UVK156" s="461"/>
      <c r="UVL156" s="461"/>
      <c r="UVM156" s="461"/>
      <c r="UVN156" s="461"/>
      <c r="UVO156" s="461"/>
      <c r="UVP156" s="461"/>
      <c r="UVQ156" s="461"/>
      <c r="UVR156" s="461"/>
      <c r="UVS156" s="461"/>
      <c r="UVT156" s="461"/>
      <c r="UVU156" s="461"/>
      <c r="UVV156" s="461"/>
      <c r="UVW156" s="461"/>
      <c r="UVX156" s="461"/>
      <c r="UVY156" s="461"/>
      <c r="UVZ156" s="461"/>
      <c r="UWA156" s="461"/>
      <c r="UWB156" s="461"/>
      <c r="UWC156" s="461"/>
      <c r="UWD156" s="461"/>
      <c r="UWE156" s="461"/>
      <c r="UWF156" s="461"/>
      <c r="UWG156" s="461"/>
      <c r="UWH156" s="461"/>
      <c r="UWI156" s="461"/>
      <c r="UWJ156" s="461"/>
      <c r="UWK156" s="461"/>
      <c r="UWL156" s="461"/>
      <c r="UWM156" s="461"/>
      <c r="UWN156" s="461"/>
      <c r="UWO156" s="461"/>
      <c r="UWP156" s="461"/>
      <c r="UWQ156" s="461"/>
      <c r="UWR156" s="461"/>
      <c r="UWS156" s="461"/>
      <c r="UWT156" s="461"/>
      <c r="UWU156" s="461"/>
      <c r="UWV156" s="461"/>
      <c r="UWW156" s="461"/>
      <c r="UWX156" s="461"/>
      <c r="UWY156" s="461"/>
      <c r="UWZ156" s="461"/>
      <c r="UXA156" s="461"/>
      <c r="UXB156" s="461"/>
      <c r="UXC156" s="461"/>
      <c r="UXD156" s="461"/>
      <c r="UXE156" s="461"/>
      <c r="UXF156" s="461"/>
      <c r="UXG156" s="461"/>
      <c r="UXH156" s="461"/>
      <c r="UXI156" s="461"/>
      <c r="UXJ156" s="461"/>
      <c r="UXK156" s="461"/>
      <c r="UXL156" s="461"/>
      <c r="UXM156" s="461"/>
      <c r="UXN156" s="461"/>
      <c r="UXO156" s="461"/>
      <c r="UXP156" s="461"/>
      <c r="UXQ156" s="461"/>
      <c r="UXR156" s="461"/>
      <c r="UXS156" s="461"/>
      <c r="UXT156" s="461"/>
      <c r="UXU156" s="461"/>
      <c r="UXV156" s="461"/>
      <c r="UXW156" s="461"/>
      <c r="UXX156" s="461"/>
      <c r="UXY156" s="461"/>
      <c r="UXZ156" s="461"/>
      <c r="UYA156" s="461"/>
      <c r="UYB156" s="461"/>
      <c r="UYC156" s="461"/>
      <c r="UYD156" s="461"/>
      <c r="UYE156" s="461"/>
      <c r="UYF156" s="461"/>
      <c r="UYG156" s="461"/>
      <c r="UYH156" s="461"/>
      <c r="UYI156" s="461"/>
      <c r="UYJ156" s="461"/>
      <c r="UYK156" s="461"/>
      <c r="UYL156" s="461"/>
      <c r="UYM156" s="461"/>
      <c r="UYN156" s="461"/>
      <c r="UYO156" s="461"/>
      <c r="UYP156" s="461"/>
      <c r="UYQ156" s="461"/>
      <c r="UYR156" s="461"/>
      <c r="UYS156" s="461"/>
      <c r="UYT156" s="461"/>
      <c r="UYU156" s="461"/>
      <c r="UYV156" s="461"/>
      <c r="UYW156" s="461"/>
      <c r="UYX156" s="461"/>
      <c r="UYY156" s="461"/>
      <c r="UYZ156" s="461"/>
      <c r="UZA156" s="461"/>
      <c r="UZB156" s="461"/>
      <c r="UZC156" s="461"/>
      <c r="UZD156" s="461"/>
      <c r="UZE156" s="461"/>
      <c r="UZF156" s="461"/>
      <c r="UZG156" s="461"/>
      <c r="UZH156" s="461"/>
      <c r="UZI156" s="461"/>
      <c r="UZJ156" s="461"/>
      <c r="UZK156" s="461"/>
      <c r="UZL156" s="461"/>
      <c r="UZM156" s="461"/>
      <c r="UZN156" s="461"/>
      <c r="UZO156" s="461"/>
      <c r="UZP156" s="461"/>
      <c r="UZQ156" s="461"/>
      <c r="UZR156" s="461"/>
      <c r="UZS156" s="461"/>
      <c r="UZT156" s="461"/>
      <c r="UZU156" s="461"/>
      <c r="UZV156" s="461"/>
      <c r="UZW156" s="461"/>
      <c r="UZX156" s="461"/>
      <c r="UZY156" s="461"/>
      <c r="UZZ156" s="461"/>
      <c r="VAA156" s="461"/>
      <c r="VAB156" s="461"/>
      <c r="VAC156" s="461"/>
      <c r="VAD156" s="461"/>
      <c r="VAE156" s="461"/>
      <c r="VAF156" s="461"/>
      <c r="VAG156" s="461"/>
      <c r="VAH156" s="461"/>
      <c r="VAI156" s="461"/>
      <c r="VAJ156" s="461"/>
      <c r="VAK156" s="461"/>
      <c r="VAL156" s="461"/>
      <c r="VAM156" s="461"/>
      <c r="VAN156" s="461"/>
      <c r="VAO156" s="461"/>
      <c r="VAP156" s="461"/>
      <c r="VAQ156" s="461"/>
      <c r="VAR156" s="461"/>
      <c r="VAS156" s="461"/>
      <c r="VAT156" s="461"/>
      <c r="VAU156" s="461"/>
      <c r="VAV156" s="461"/>
      <c r="VAW156" s="461"/>
      <c r="VAX156" s="461"/>
      <c r="VAY156" s="461"/>
      <c r="VAZ156" s="461"/>
      <c r="VBA156" s="461"/>
      <c r="VBB156" s="461"/>
      <c r="VBC156" s="461"/>
      <c r="VBD156" s="461"/>
      <c r="VBE156" s="461"/>
      <c r="VBF156" s="461"/>
      <c r="VBG156" s="461"/>
      <c r="VBH156" s="461"/>
      <c r="VBI156" s="461"/>
      <c r="VBJ156" s="461"/>
      <c r="VBK156" s="461"/>
      <c r="VBL156" s="461"/>
      <c r="VBM156" s="461"/>
      <c r="VBN156" s="461"/>
      <c r="VBO156" s="461"/>
      <c r="VBP156" s="461"/>
      <c r="VBQ156" s="461"/>
      <c r="VBR156" s="461"/>
      <c r="VBS156" s="461"/>
      <c r="VBT156" s="461"/>
      <c r="VBU156" s="461"/>
      <c r="VBV156" s="461"/>
      <c r="VBW156" s="461"/>
      <c r="VBX156" s="461"/>
      <c r="VBY156" s="461"/>
      <c r="VBZ156" s="461"/>
      <c r="VCA156" s="461"/>
      <c r="VCB156" s="461"/>
      <c r="VCC156" s="461"/>
      <c r="VCD156" s="461"/>
      <c r="VCE156" s="461"/>
      <c r="VCF156" s="461"/>
      <c r="VCG156" s="461"/>
      <c r="VCH156" s="461"/>
      <c r="VCI156" s="461"/>
      <c r="VCJ156" s="461"/>
      <c r="VCK156" s="461"/>
      <c r="VCL156" s="461"/>
      <c r="VCM156" s="461"/>
      <c r="VCN156" s="461"/>
      <c r="VCO156" s="461"/>
      <c r="VCP156" s="461"/>
      <c r="VCQ156" s="461"/>
      <c r="VCR156" s="461"/>
      <c r="VCS156" s="461"/>
      <c r="VCT156" s="461"/>
      <c r="VCU156" s="461"/>
      <c r="VCV156" s="461"/>
      <c r="VCW156" s="461"/>
      <c r="VCX156" s="461"/>
      <c r="VCY156" s="461"/>
      <c r="VCZ156" s="461"/>
      <c r="VDA156" s="461"/>
      <c r="VDB156" s="461"/>
      <c r="VDC156" s="461"/>
      <c r="VDD156" s="461"/>
      <c r="VDE156" s="461"/>
      <c r="VDF156" s="461"/>
      <c r="VDG156" s="461"/>
      <c r="VDH156" s="461"/>
      <c r="VDI156" s="461"/>
      <c r="VDJ156" s="461"/>
      <c r="VDK156" s="461"/>
      <c r="VDL156" s="461"/>
      <c r="VDM156" s="461"/>
      <c r="VDN156" s="461"/>
      <c r="VDO156" s="461"/>
      <c r="VDP156" s="461"/>
      <c r="VDQ156" s="461"/>
      <c r="VDR156" s="461"/>
      <c r="VDS156" s="461"/>
      <c r="VDT156" s="461"/>
      <c r="VDU156" s="461"/>
      <c r="VDV156" s="461"/>
      <c r="VDW156" s="461"/>
      <c r="VDX156" s="461"/>
      <c r="VDY156" s="461"/>
      <c r="VDZ156" s="461"/>
      <c r="VEA156" s="461"/>
      <c r="VEB156" s="461"/>
      <c r="VEC156" s="461"/>
      <c r="VED156" s="461"/>
      <c r="VEE156" s="461"/>
      <c r="VEF156" s="461"/>
      <c r="VEG156" s="461"/>
      <c r="VEH156" s="461"/>
      <c r="VEI156" s="461"/>
      <c r="VEJ156" s="461"/>
      <c r="VEK156" s="461"/>
      <c r="VEL156" s="461"/>
      <c r="VEM156" s="461"/>
      <c r="VEN156" s="461"/>
      <c r="VEO156" s="461"/>
      <c r="VEP156" s="461"/>
      <c r="VEQ156" s="461"/>
      <c r="VER156" s="461"/>
      <c r="VES156" s="461"/>
      <c r="VET156" s="461"/>
      <c r="VEU156" s="461"/>
      <c r="VEV156" s="461"/>
      <c r="VEW156" s="461"/>
      <c r="VEX156" s="461"/>
      <c r="VEY156" s="461"/>
      <c r="VEZ156" s="461"/>
      <c r="VFA156" s="461"/>
      <c r="VFB156" s="461"/>
      <c r="VFC156" s="461"/>
      <c r="VFD156" s="461"/>
      <c r="VFE156" s="461"/>
      <c r="VFF156" s="461"/>
      <c r="VFG156" s="461"/>
      <c r="VFH156" s="461"/>
      <c r="VFI156" s="461"/>
      <c r="VFJ156" s="461"/>
      <c r="VFK156" s="461"/>
      <c r="VFL156" s="461"/>
      <c r="VFM156" s="461"/>
      <c r="VFN156" s="461"/>
      <c r="VFO156" s="461"/>
      <c r="VFP156" s="461"/>
      <c r="VFQ156" s="461"/>
      <c r="VFR156" s="461"/>
      <c r="VFS156" s="461"/>
      <c r="VFT156" s="461"/>
      <c r="VFU156" s="461"/>
      <c r="VFV156" s="461"/>
      <c r="VFW156" s="461"/>
      <c r="VFX156" s="461"/>
      <c r="VFY156" s="461"/>
      <c r="VFZ156" s="461"/>
      <c r="VGA156" s="461"/>
      <c r="VGB156" s="461"/>
      <c r="VGC156" s="461"/>
      <c r="VGD156" s="461"/>
      <c r="VGE156" s="461"/>
      <c r="VGF156" s="461"/>
      <c r="VGG156" s="461"/>
      <c r="VGH156" s="461"/>
      <c r="VGI156" s="461"/>
      <c r="VGJ156" s="461"/>
      <c r="VGK156" s="461"/>
      <c r="VGL156" s="461"/>
      <c r="VGM156" s="461"/>
      <c r="VGN156" s="461"/>
      <c r="VGO156" s="461"/>
      <c r="VGP156" s="461"/>
      <c r="VGQ156" s="461"/>
      <c r="VGR156" s="461"/>
      <c r="VGS156" s="461"/>
      <c r="VGT156" s="461"/>
      <c r="VGU156" s="461"/>
      <c r="VGV156" s="461"/>
      <c r="VGW156" s="461"/>
      <c r="VGX156" s="461"/>
      <c r="VGY156" s="461"/>
      <c r="VGZ156" s="461"/>
      <c r="VHA156" s="461"/>
      <c r="VHB156" s="461"/>
      <c r="VHC156" s="461"/>
      <c r="VHD156" s="461"/>
      <c r="VHE156" s="461"/>
      <c r="VHF156" s="461"/>
      <c r="VHG156" s="461"/>
      <c r="VHH156" s="461"/>
      <c r="VHI156" s="461"/>
      <c r="VHJ156" s="461"/>
      <c r="VHK156" s="461"/>
      <c r="VHL156" s="461"/>
      <c r="VHM156" s="461"/>
      <c r="VHN156" s="461"/>
      <c r="VHO156" s="461"/>
      <c r="VHP156" s="461"/>
      <c r="VHQ156" s="461"/>
      <c r="VHR156" s="461"/>
      <c r="VHS156" s="461"/>
      <c r="VHT156" s="461"/>
      <c r="VHU156" s="461"/>
      <c r="VHV156" s="461"/>
      <c r="VHW156" s="461"/>
      <c r="VHX156" s="461"/>
      <c r="VHY156" s="461"/>
      <c r="VHZ156" s="461"/>
      <c r="VIA156" s="461"/>
      <c r="VIB156" s="461"/>
      <c r="VIC156" s="461"/>
      <c r="VID156" s="461"/>
      <c r="VIE156" s="461"/>
      <c r="VIF156" s="461"/>
      <c r="VIG156" s="461"/>
      <c r="VIH156" s="461"/>
      <c r="VII156" s="461"/>
      <c r="VIJ156" s="461"/>
      <c r="VIK156" s="461"/>
      <c r="VIL156" s="461"/>
      <c r="VIM156" s="461"/>
      <c r="VIN156" s="461"/>
      <c r="VIO156" s="461"/>
      <c r="VIP156" s="461"/>
      <c r="VIQ156" s="461"/>
      <c r="VIR156" s="461"/>
      <c r="VIS156" s="461"/>
      <c r="VIT156" s="461"/>
      <c r="VIU156" s="461"/>
      <c r="VIV156" s="461"/>
      <c r="VIW156" s="461"/>
      <c r="VIX156" s="461"/>
      <c r="VIY156" s="461"/>
      <c r="VIZ156" s="461"/>
      <c r="VJA156" s="461"/>
      <c r="VJB156" s="461"/>
      <c r="VJC156" s="461"/>
      <c r="VJD156" s="461"/>
      <c r="VJE156" s="461"/>
      <c r="VJF156" s="461"/>
      <c r="VJG156" s="461"/>
      <c r="VJH156" s="461"/>
      <c r="VJI156" s="461"/>
      <c r="VJJ156" s="461"/>
      <c r="VJK156" s="461"/>
      <c r="VJL156" s="461"/>
      <c r="VJM156" s="461"/>
      <c r="VJN156" s="461"/>
      <c r="VJO156" s="461"/>
      <c r="VJP156" s="461"/>
      <c r="VJQ156" s="461"/>
      <c r="VJR156" s="461"/>
      <c r="VJS156" s="461"/>
      <c r="VJT156" s="461"/>
      <c r="VJU156" s="461"/>
      <c r="VJV156" s="461"/>
      <c r="VJW156" s="461"/>
      <c r="VJX156" s="461"/>
      <c r="VJY156" s="461"/>
      <c r="VJZ156" s="461"/>
      <c r="VKA156" s="461"/>
      <c r="VKB156" s="461"/>
      <c r="VKC156" s="461"/>
      <c r="VKD156" s="461"/>
      <c r="VKE156" s="461"/>
      <c r="VKF156" s="461"/>
      <c r="VKG156" s="461"/>
      <c r="VKH156" s="461"/>
      <c r="VKI156" s="461"/>
      <c r="VKJ156" s="461"/>
      <c r="VKK156" s="461"/>
      <c r="VKL156" s="461"/>
      <c r="VKM156" s="461"/>
      <c r="VKN156" s="461"/>
      <c r="VKO156" s="461"/>
      <c r="VKP156" s="461"/>
      <c r="VKQ156" s="461"/>
      <c r="VKR156" s="461"/>
      <c r="VKS156" s="461"/>
      <c r="VKT156" s="461"/>
      <c r="VKU156" s="461"/>
      <c r="VKV156" s="461"/>
      <c r="VKW156" s="461"/>
      <c r="VKX156" s="461"/>
      <c r="VKY156" s="461"/>
      <c r="VKZ156" s="461"/>
      <c r="VLA156" s="461"/>
      <c r="VLB156" s="461"/>
      <c r="VLC156" s="461"/>
      <c r="VLD156" s="461"/>
      <c r="VLE156" s="461"/>
      <c r="VLF156" s="461"/>
      <c r="VLG156" s="461"/>
      <c r="VLH156" s="461"/>
      <c r="VLI156" s="461"/>
      <c r="VLJ156" s="461"/>
      <c r="VLK156" s="461"/>
      <c r="VLL156" s="461"/>
      <c r="VLM156" s="461"/>
      <c r="VLN156" s="461"/>
      <c r="VLO156" s="461"/>
      <c r="VLP156" s="461"/>
      <c r="VLQ156" s="461"/>
      <c r="VLR156" s="461"/>
      <c r="VLS156" s="461"/>
      <c r="VLT156" s="461"/>
      <c r="VLU156" s="461"/>
      <c r="VLV156" s="461"/>
      <c r="VLW156" s="461"/>
      <c r="VLX156" s="461"/>
      <c r="VLY156" s="461"/>
      <c r="VLZ156" s="461"/>
      <c r="VMA156" s="461"/>
      <c r="VMB156" s="461"/>
      <c r="VMC156" s="461"/>
      <c r="VMD156" s="461"/>
      <c r="VME156" s="461"/>
      <c r="VMF156" s="461"/>
      <c r="VMG156" s="461"/>
      <c r="VMH156" s="461"/>
      <c r="VMI156" s="461"/>
      <c r="VMJ156" s="461"/>
      <c r="VMK156" s="461"/>
      <c r="VML156" s="461"/>
      <c r="VMM156" s="461"/>
      <c r="VMN156" s="461"/>
      <c r="VMO156" s="461"/>
      <c r="VMP156" s="461"/>
      <c r="VMQ156" s="461"/>
      <c r="VMR156" s="461"/>
      <c r="VMS156" s="461"/>
      <c r="VMT156" s="461"/>
      <c r="VMU156" s="461"/>
      <c r="VMV156" s="461"/>
      <c r="VMW156" s="461"/>
      <c r="VMX156" s="461"/>
      <c r="VMY156" s="461"/>
      <c r="VMZ156" s="461"/>
      <c r="VNA156" s="461"/>
      <c r="VNB156" s="461"/>
      <c r="VNC156" s="461"/>
      <c r="VND156" s="461"/>
      <c r="VNE156" s="461"/>
      <c r="VNF156" s="461"/>
      <c r="VNG156" s="461"/>
      <c r="VNH156" s="461"/>
      <c r="VNI156" s="461"/>
      <c r="VNJ156" s="461"/>
      <c r="VNK156" s="461"/>
      <c r="VNL156" s="461"/>
      <c r="VNM156" s="461"/>
      <c r="VNN156" s="461"/>
      <c r="VNO156" s="461"/>
      <c r="VNP156" s="461"/>
      <c r="VNQ156" s="461"/>
      <c r="VNR156" s="461"/>
      <c r="VNS156" s="461"/>
      <c r="VNT156" s="461"/>
      <c r="VNU156" s="461"/>
      <c r="VNV156" s="461"/>
      <c r="VNW156" s="461"/>
      <c r="VNX156" s="461"/>
      <c r="VNY156" s="461"/>
      <c r="VNZ156" s="461"/>
      <c r="VOA156" s="461"/>
      <c r="VOB156" s="461"/>
      <c r="VOC156" s="461"/>
      <c r="VOD156" s="461"/>
      <c r="VOE156" s="461"/>
      <c r="VOF156" s="461"/>
      <c r="VOG156" s="461"/>
      <c r="VOH156" s="461"/>
      <c r="VOI156" s="461"/>
      <c r="VOJ156" s="461"/>
      <c r="VOK156" s="461"/>
      <c r="VOL156" s="461"/>
      <c r="VOM156" s="461"/>
      <c r="VON156" s="461"/>
      <c r="VOO156" s="461"/>
      <c r="VOP156" s="461"/>
      <c r="VOQ156" s="461"/>
      <c r="VOR156" s="461"/>
      <c r="VOS156" s="461"/>
      <c r="VOT156" s="461"/>
      <c r="VOU156" s="461"/>
      <c r="VOV156" s="461"/>
      <c r="VOW156" s="461"/>
      <c r="VOX156" s="461"/>
      <c r="VOY156" s="461"/>
      <c r="VOZ156" s="461"/>
      <c r="VPA156" s="461"/>
      <c r="VPB156" s="461"/>
      <c r="VPC156" s="461"/>
      <c r="VPD156" s="461"/>
      <c r="VPE156" s="461"/>
      <c r="VPF156" s="461"/>
      <c r="VPG156" s="461"/>
      <c r="VPH156" s="461"/>
      <c r="VPI156" s="461"/>
      <c r="VPJ156" s="461"/>
      <c r="VPK156" s="461"/>
      <c r="VPL156" s="461"/>
      <c r="VPM156" s="461"/>
      <c r="VPN156" s="461"/>
      <c r="VPO156" s="461"/>
      <c r="VPP156" s="461"/>
      <c r="VPQ156" s="461"/>
      <c r="VPR156" s="461"/>
      <c r="VPS156" s="461"/>
      <c r="VPT156" s="461"/>
      <c r="VPU156" s="461"/>
      <c r="VPV156" s="461"/>
      <c r="VPW156" s="461"/>
      <c r="VPX156" s="461"/>
      <c r="VPY156" s="461"/>
      <c r="VPZ156" s="461"/>
      <c r="VQA156" s="461"/>
      <c r="VQB156" s="461"/>
      <c r="VQC156" s="461"/>
      <c r="VQD156" s="461"/>
      <c r="VQE156" s="461"/>
      <c r="VQF156" s="461"/>
      <c r="VQG156" s="461"/>
      <c r="VQH156" s="461"/>
      <c r="VQI156" s="461"/>
      <c r="VQJ156" s="461"/>
      <c r="VQK156" s="461"/>
      <c r="VQL156" s="461"/>
      <c r="VQM156" s="461"/>
      <c r="VQN156" s="461"/>
      <c r="VQO156" s="461"/>
      <c r="VQP156" s="461"/>
      <c r="VQQ156" s="461"/>
      <c r="VQR156" s="461"/>
      <c r="VQS156" s="461"/>
      <c r="VQT156" s="461"/>
      <c r="VQU156" s="461"/>
      <c r="VQV156" s="461"/>
      <c r="VQW156" s="461"/>
      <c r="VQX156" s="461"/>
      <c r="VQY156" s="461"/>
      <c r="VQZ156" s="461"/>
      <c r="VRA156" s="461"/>
      <c r="VRB156" s="461"/>
      <c r="VRC156" s="461"/>
      <c r="VRD156" s="461"/>
      <c r="VRE156" s="461"/>
      <c r="VRF156" s="461"/>
      <c r="VRG156" s="461"/>
      <c r="VRH156" s="461"/>
      <c r="VRI156" s="461"/>
      <c r="VRJ156" s="461"/>
      <c r="VRK156" s="461"/>
      <c r="VRL156" s="461"/>
      <c r="VRM156" s="461"/>
      <c r="VRN156" s="461"/>
      <c r="VRO156" s="461"/>
      <c r="VRP156" s="461"/>
      <c r="VRQ156" s="461"/>
      <c r="VRR156" s="461"/>
      <c r="VRS156" s="461"/>
      <c r="VRT156" s="461"/>
      <c r="VRU156" s="461"/>
      <c r="VRV156" s="461"/>
      <c r="VRW156" s="461"/>
      <c r="VRX156" s="461"/>
      <c r="VRY156" s="461"/>
      <c r="VRZ156" s="461"/>
      <c r="VSA156" s="461"/>
      <c r="VSB156" s="461"/>
      <c r="VSC156" s="461"/>
      <c r="VSD156" s="461"/>
      <c r="VSE156" s="461"/>
      <c r="VSF156" s="461"/>
      <c r="VSG156" s="461"/>
      <c r="VSH156" s="461"/>
      <c r="VSI156" s="461"/>
      <c r="VSJ156" s="461"/>
      <c r="VSK156" s="461"/>
      <c r="VSL156" s="461"/>
      <c r="VSM156" s="461"/>
      <c r="VSN156" s="461"/>
      <c r="VSO156" s="461"/>
      <c r="VSP156" s="461"/>
      <c r="VSQ156" s="461"/>
      <c r="VSR156" s="461"/>
      <c r="VSS156" s="461"/>
      <c r="VST156" s="461"/>
      <c r="VSU156" s="461"/>
      <c r="VSV156" s="461"/>
      <c r="VSW156" s="461"/>
      <c r="VSX156" s="461"/>
      <c r="VSY156" s="461"/>
      <c r="VSZ156" s="461"/>
      <c r="VTA156" s="461"/>
      <c r="VTB156" s="461"/>
      <c r="VTC156" s="461"/>
      <c r="VTD156" s="461"/>
      <c r="VTE156" s="461"/>
      <c r="VTF156" s="461"/>
      <c r="VTG156" s="461"/>
      <c r="VTH156" s="461"/>
      <c r="VTI156" s="461"/>
      <c r="VTJ156" s="461"/>
      <c r="VTK156" s="461"/>
      <c r="VTL156" s="461"/>
      <c r="VTM156" s="461"/>
      <c r="VTN156" s="461"/>
      <c r="VTO156" s="461"/>
      <c r="VTP156" s="461"/>
      <c r="VTQ156" s="461"/>
      <c r="VTR156" s="461"/>
      <c r="VTS156" s="461"/>
      <c r="VTT156" s="461"/>
      <c r="VTU156" s="461"/>
      <c r="VTV156" s="461"/>
      <c r="VTW156" s="461"/>
      <c r="VTX156" s="461"/>
      <c r="VTY156" s="461"/>
      <c r="VTZ156" s="461"/>
      <c r="VUA156" s="461"/>
      <c r="VUB156" s="461"/>
      <c r="VUC156" s="461"/>
      <c r="VUD156" s="461"/>
      <c r="VUE156" s="461"/>
      <c r="VUF156" s="461"/>
      <c r="VUG156" s="461"/>
      <c r="VUH156" s="461"/>
      <c r="VUI156" s="461"/>
      <c r="VUJ156" s="461"/>
      <c r="VUK156" s="461"/>
      <c r="VUL156" s="461"/>
      <c r="VUM156" s="461"/>
      <c r="VUN156" s="461"/>
      <c r="VUO156" s="461"/>
      <c r="VUP156" s="461"/>
      <c r="VUQ156" s="461"/>
      <c r="VUR156" s="461"/>
      <c r="VUS156" s="461"/>
      <c r="VUT156" s="461"/>
      <c r="VUU156" s="461"/>
      <c r="VUV156" s="461"/>
      <c r="VUW156" s="461"/>
      <c r="VUX156" s="461"/>
      <c r="VUY156" s="461"/>
      <c r="VUZ156" s="461"/>
      <c r="VVA156" s="461"/>
      <c r="VVB156" s="461"/>
      <c r="VVC156" s="461"/>
      <c r="VVD156" s="461"/>
      <c r="VVE156" s="461"/>
      <c r="VVF156" s="461"/>
      <c r="VVG156" s="461"/>
      <c r="VVH156" s="461"/>
      <c r="VVI156" s="461"/>
      <c r="VVJ156" s="461"/>
      <c r="VVK156" s="461"/>
      <c r="VVL156" s="461"/>
      <c r="VVM156" s="461"/>
      <c r="VVN156" s="461"/>
      <c r="VVO156" s="461"/>
      <c r="VVP156" s="461"/>
      <c r="VVQ156" s="461"/>
      <c r="VVR156" s="461"/>
      <c r="VVS156" s="461"/>
      <c r="VVT156" s="461"/>
      <c r="VVU156" s="461"/>
      <c r="VVV156" s="461"/>
      <c r="VVW156" s="461"/>
      <c r="VVX156" s="461"/>
      <c r="VVY156" s="461"/>
      <c r="VVZ156" s="461"/>
      <c r="VWA156" s="461"/>
      <c r="VWB156" s="461"/>
      <c r="VWC156" s="461"/>
      <c r="VWD156" s="461"/>
      <c r="VWE156" s="461"/>
      <c r="VWF156" s="461"/>
      <c r="VWG156" s="461"/>
      <c r="VWH156" s="461"/>
      <c r="VWI156" s="461"/>
      <c r="VWJ156" s="461"/>
      <c r="VWK156" s="461"/>
      <c r="VWL156" s="461"/>
      <c r="VWM156" s="461"/>
      <c r="VWN156" s="461"/>
      <c r="VWO156" s="461"/>
      <c r="VWP156" s="461"/>
      <c r="VWQ156" s="461"/>
      <c r="VWR156" s="461"/>
      <c r="VWS156" s="461"/>
      <c r="VWT156" s="461"/>
      <c r="VWU156" s="461"/>
      <c r="VWV156" s="461"/>
      <c r="VWW156" s="461"/>
      <c r="VWX156" s="461"/>
      <c r="VWY156" s="461"/>
      <c r="VWZ156" s="461"/>
      <c r="VXA156" s="461"/>
      <c r="VXB156" s="461"/>
      <c r="VXC156" s="461"/>
      <c r="VXD156" s="461"/>
      <c r="VXE156" s="461"/>
      <c r="VXF156" s="461"/>
      <c r="VXG156" s="461"/>
      <c r="VXH156" s="461"/>
      <c r="VXI156" s="461"/>
      <c r="VXJ156" s="461"/>
      <c r="VXK156" s="461"/>
      <c r="VXL156" s="461"/>
      <c r="VXM156" s="461"/>
      <c r="VXN156" s="461"/>
      <c r="VXO156" s="461"/>
      <c r="VXP156" s="461"/>
      <c r="VXQ156" s="461"/>
      <c r="VXR156" s="461"/>
      <c r="VXS156" s="461"/>
      <c r="VXT156" s="461"/>
      <c r="VXU156" s="461"/>
      <c r="VXV156" s="461"/>
      <c r="VXW156" s="461"/>
      <c r="VXX156" s="461"/>
      <c r="VXY156" s="461"/>
      <c r="VXZ156" s="461"/>
      <c r="VYA156" s="461"/>
      <c r="VYB156" s="461"/>
      <c r="VYC156" s="461"/>
      <c r="VYD156" s="461"/>
      <c r="VYE156" s="461"/>
      <c r="VYF156" s="461"/>
      <c r="VYG156" s="461"/>
      <c r="VYH156" s="461"/>
      <c r="VYI156" s="461"/>
      <c r="VYJ156" s="461"/>
      <c r="VYK156" s="461"/>
      <c r="VYL156" s="461"/>
      <c r="VYM156" s="461"/>
      <c r="VYN156" s="461"/>
      <c r="VYO156" s="461"/>
      <c r="VYP156" s="461"/>
      <c r="VYQ156" s="461"/>
      <c r="VYR156" s="461"/>
      <c r="VYS156" s="461"/>
      <c r="VYT156" s="461"/>
      <c r="VYU156" s="461"/>
      <c r="VYV156" s="461"/>
      <c r="VYW156" s="461"/>
      <c r="VYX156" s="461"/>
      <c r="VYY156" s="461"/>
      <c r="VYZ156" s="461"/>
      <c r="VZA156" s="461"/>
      <c r="VZB156" s="461"/>
      <c r="VZC156" s="461"/>
      <c r="VZD156" s="461"/>
      <c r="VZE156" s="461"/>
      <c r="VZF156" s="461"/>
      <c r="VZG156" s="461"/>
      <c r="VZH156" s="461"/>
      <c r="VZI156" s="461"/>
      <c r="VZJ156" s="461"/>
      <c r="VZK156" s="461"/>
      <c r="VZL156" s="461"/>
      <c r="VZM156" s="461"/>
      <c r="VZN156" s="461"/>
      <c r="VZO156" s="461"/>
      <c r="VZP156" s="461"/>
      <c r="VZQ156" s="461"/>
      <c r="VZR156" s="461"/>
      <c r="VZS156" s="461"/>
      <c r="VZT156" s="461"/>
      <c r="VZU156" s="461"/>
      <c r="VZV156" s="461"/>
      <c r="VZW156" s="461"/>
      <c r="VZX156" s="461"/>
      <c r="VZY156" s="461"/>
      <c r="VZZ156" s="461"/>
      <c r="WAA156" s="461"/>
      <c r="WAB156" s="461"/>
      <c r="WAC156" s="461"/>
      <c r="WAD156" s="461"/>
      <c r="WAE156" s="461"/>
      <c r="WAF156" s="461"/>
      <c r="WAG156" s="461"/>
      <c r="WAH156" s="461"/>
      <c r="WAI156" s="461"/>
      <c r="WAJ156" s="461"/>
      <c r="WAK156" s="461"/>
      <c r="WAL156" s="461"/>
      <c r="WAM156" s="461"/>
      <c r="WAN156" s="461"/>
      <c r="WAO156" s="461"/>
      <c r="WAP156" s="461"/>
      <c r="WAQ156" s="461"/>
      <c r="WAR156" s="461"/>
      <c r="WAS156" s="461"/>
      <c r="WAT156" s="461"/>
      <c r="WAU156" s="461"/>
      <c r="WAV156" s="461"/>
      <c r="WAW156" s="461"/>
      <c r="WAX156" s="461"/>
      <c r="WAY156" s="461"/>
      <c r="WAZ156" s="461"/>
      <c r="WBA156" s="461"/>
      <c r="WBB156" s="461"/>
      <c r="WBC156" s="461"/>
      <c r="WBD156" s="461"/>
      <c r="WBE156" s="461"/>
      <c r="WBF156" s="461"/>
      <c r="WBG156" s="461"/>
      <c r="WBH156" s="461"/>
      <c r="WBI156" s="461"/>
      <c r="WBJ156" s="461"/>
      <c r="WBK156" s="461"/>
      <c r="WBL156" s="461"/>
      <c r="WBM156" s="461"/>
      <c r="WBN156" s="461"/>
      <c r="WBO156" s="461"/>
      <c r="WBP156" s="461"/>
      <c r="WBQ156" s="461"/>
      <c r="WBR156" s="461"/>
      <c r="WBS156" s="461"/>
      <c r="WBT156" s="461"/>
      <c r="WBU156" s="461"/>
      <c r="WBV156" s="461"/>
      <c r="WBW156" s="461"/>
      <c r="WBX156" s="461"/>
      <c r="WBY156" s="461"/>
      <c r="WBZ156" s="461"/>
      <c r="WCA156" s="461"/>
      <c r="WCB156" s="461"/>
      <c r="WCC156" s="461"/>
      <c r="WCD156" s="461"/>
      <c r="WCE156" s="461"/>
      <c r="WCF156" s="461"/>
      <c r="WCG156" s="461"/>
      <c r="WCH156" s="461"/>
      <c r="WCI156" s="461"/>
      <c r="WCJ156" s="461"/>
      <c r="WCK156" s="461"/>
      <c r="WCL156" s="461"/>
      <c r="WCM156" s="461"/>
      <c r="WCN156" s="461"/>
      <c r="WCO156" s="461"/>
      <c r="WCP156" s="461"/>
      <c r="WCQ156" s="461"/>
      <c r="WCR156" s="461"/>
      <c r="WCS156" s="461"/>
      <c r="WCT156" s="461"/>
      <c r="WCU156" s="461"/>
      <c r="WCV156" s="461"/>
      <c r="WCW156" s="461"/>
      <c r="WCX156" s="461"/>
      <c r="WCY156" s="461"/>
      <c r="WCZ156" s="461"/>
      <c r="WDA156" s="461"/>
      <c r="WDB156" s="461"/>
      <c r="WDC156" s="461"/>
      <c r="WDD156" s="461"/>
      <c r="WDE156" s="461"/>
      <c r="WDF156" s="461"/>
      <c r="WDG156" s="461"/>
      <c r="WDH156" s="461"/>
      <c r="WDI156" s="461"/>
      <c r="WDJ156" s="461"/>
      <c r="WDK156" s="461"/>
      <c r="WDL156" s="461"/>
      <c r="WDM156" s="461"/>
      <c r="WDN156" s="461"/>
      <c r="WDO156" s="461"/>
      <c r="WDP156" s="461"/>
      <c r="WDQ156" s="461"/>
      <c r="WDR156" s="461"/>
      <c r="WDS156" s="461"/>
      <c r="WDT156" s="461"/>
      <c r="WDU156" s="461"/>
      <c r="WDV156" s="461"/>
      <c r="WDW156" s="461"/>
      <c r="WDX156" s="461"/>
      <c r="WDY156" s="461"/>
      <c r="WDZ156" s="461"/>
      <c r="WEA156" s="461"/>
      <c r="WEB156" s="461"/>
      <c r="WEC156" s="461"/>
      <c r="WED156" s="461"/>
      <c r="WEE156" s="461"/>
      <c r="WEF156" s="461"/>
      <c r="WEG156" s="461"/>
      <c r="WEH156" s="461"/>
      <c r="WEI156" s="461"/>
      <c r="WEJ156" s="461"/>
      <c r="WEK156" s="461"/>
      <c r="WEL156" s="461"/>
      <c r="WEM156" s="461"/>
      <c r="WEN156" s="461"/>
      <c r="WEO156" s="461"/>
      <c r="WEP156" s="461"/>
      <c r="WEQ156" s="461"/>
      <c r="WER156" s="461"/>
      <c r="WES156" s="461"/>
      <c r="WET156" s="461"/>
      <c r="WEU156" s="461"/>
      <c r="WEV156" s="461"/>
      <c r="WEW156" s="461"/>
      <c r="WEX156" s="461"/>
      <c r="WEY156" s="461"/>
      <c r="WEZ156" s="461"/>
      <c r="WFA156" s="461"/>
      <c r="WFB156" s="461"/>
      <c r="WFC156" s="461"/>
      <c r="WFD156" s="461"/>
      <c r="WFE156" s="461"/>
      <c r="WFF156" s="461"/>
      <c r="WFG156" s="461"/>
      <c r="WFH156" s="461"/>
      <c r="WFI156" s="461"/>
      <c r="WFJ156" s="461"/>
      <c r="WFK156" s="461"/>
      <c r="WFL156" s="461"/>
      <c r="WFM156" s="461"/>
      <c r="WFN156" s="461"/>
      <c r="WFO156" s="461"/>
      <c r="WFP156" s="461"/>
      <c r="WFQ156" s="461"/>
      <c r="WFR156" s="461"/>
      <c r="WFS156" s="461"/>
      <c r="WFT156" s="461"/>
      <c r="WFU156" s="461"/>
      <c r="WFV156" s="461"/>
      <c r="WFW156" s="461"/>
      <c r="WFX156" s="461"/>
      <c r="WFY156" s="461"/>
      <c r="WFZ156" s="461"/>
      <c r="WGA156" s="461"/>
      <c r="WGB156" s="461"/>
      <c r="WGC156" s="461"/>
      <c r="WGD156" s="461"/>
      <c r="WGE156" s="461"/>
      <c r="WGF156" s="461"/>
      <c r="WGG156" s="461"/>
      <c r="WGH156" s="461"/>
      <c r="WGI156" s="461"/>
      <c r="WGJ156" s="461"/>
      <c r="WGK156" s="461"/>
      <c r="WGL156" s="461"/>
      <c r="WGM156" s="461"/>
      <c r="WGN156" s="461"/>
      <c r="WGO156" s="461"/>
      <c r="WGP156" s="461"/>
      <c r="WGQ156" s="461"/>
      <c r="WGR156" s="461"/>
      <c r="WGS156" s="461"/>
      <c r="WGT156" s="461"/>
      <c r="WGU156" s="461"/>
      <c r="WGV156" s="461"/>
      <c r="WGW156" s="461"/>
      <c r="WGX156" s="461"/>
      <c r="WGY156" s="461"/>
      <c r="WGZ156" s="461"/>
      <c r="WHA156" s="461"/>
      <c r="WHB156" s="461"/>
      <c r="WHC156" s="461"/>
      <c r="WHD156" s="461"/>
      <c r="WHE156" s="461"/>
      <c r="WHF156" s="461"/>
      <c r="WHG156" s="461"/>
      <c r="WHH156" s="461"/>
      <c r="WHI156" s="461"/>
      <c r="WHJ156" s="461"/>
      <c r="WHK156" s="461"/>
      <c r="WHL156" s="461"/>
      <c r="WHM156" s="461"/>
      <c r="WHN156" s="461"/>
      <c r="WHO156" s="461"/>
      <c r="WHP156" s="461"/>
      <c r="WHQ156" s="461"/>
      <c r="WHR156" s="461"/>
      <c r="WHS156" s="461"/>
      <c r="WHT156" s="461"/>
      <c r="WHU156" s="461"/>
      <c r="WHV156" s="461"/>
      <c r="WHW156" s="461"/>
      <c r="WHX156" s="461"/>
      <c r="WHY156" s="461"/>
      <c r="WHZ156" s="461"/>
      <c r="WIA156" s="461"/>
      <c r="WIB156" s="461"/>
      <c r="WIC156" s="461"/>
      <c r="WID156" s="461"/>
      <c r="WIE156" s="461"/>
      <c r="WIF156" s="461"/>
      <c r="WIG156" s="461"/>
      <c r="WIH156" s="461"/>
      <c r="WII156" s="461"/>
      <c r="WIJ156" s="461"/>
      <c r="WIK156" s="461"/>
      <c r="WIL156" s="461"/>
      <c r="WIM156" s="461"/>
      <c r="WIN156" s="461"/>
      <c r="WIO156" s="461"/>
      <c r="WIP156" s="461"/>
      <c r="WIQ156" s="461"/>
      <c r="WIR156" s="461"/>
      <c r="WIS156" s="461"/>
      <c r="WIT156" s="461"/>
      <c r="WIU156" s="461"/>
      <c r="WIV156" s="461"/>
      <c r="WIW156" s="461"/>
      <c r="WIX156" s="461"/>
      <c r="WIY156" s="461"/>
      <c r="WIZ156" s="461"/>
      <c r="WJA156" s="461"/>
      <c r="WJB156" s="461"/>
      <c r="WJC156" s="461"/>
      <c r="WJD156" s="461"/>
      <c r="WJE156" s="461"/>
      <c r="WJF156" s="461"/>
      <c r="WJG156" s="461"/>
      <c r="WJH156" s="461"/>
      <c r="WJI156" s="461"/>
      <c r="WJJ156" s="461"/>
      <c r="WJK156" s="461"/>
      <c r="WJL156" s="461"/>
      <c r="WJM156" s="461"/>
      <c r="WJN156" s="461"/>
      <c r="WJO156" s="461"/>
      <c r="WJP156" s="461"/>
      <c r="WJQ156" s="461"/>
      <c r="WJR156" s="461"/>
      <c r="WJS156" s="461"/>
      <c r="WJT156" s="461"/>
      <c r="WJU156" s="461"/>
      <c r="WJV156" s="461"/>
      <c r="WJW156" s="461"/>
      <c r="WJX156" s="461"/>
      <c r="WJY156" s="461"/>
      <c r="WJZ156" s="461"/>
      <c r="WKA156" s="461"/>
      <c r="WKB156" s="461"/>
      <c r="WKC156" s="461"/>
      <c r="WKD156" s="461"/>
      <c r="WKE156" s="461"/>
      <c r="WKF156" s="461"/>
      <c r="WKG156" s="461"/>
      <c r="WKH156" s="461"/>
      <c r="WKI156" s="461"/>
      <c r="WKJ156" s="461"/>
      <c r="WKK156" s="461"/>
      <c r="WKL156" s="461"/>
      <c r="WKM156" s="461"/>
      <c r="WKN156" s="461"/>
      <c r="WKO156" s="461"/>
      <c r="WKP156" s="461"/>
      <c r="WKQ156" s="461"/>
      <c r="WKR156" s="461"/>
      <c r="WKS156" s="461"/>
      <c r="WKT156" s="461"/>
      <c r="WKU156" s="461"/>
      <c r="WKV156" s="461"/>
      <c r="WKW156" s="461"/>
      <c r="WKX156" s="461"/>
      <c r="WKY156" s="461"/>
      <c r="WKZ156" s="461"/>
      <c r="WLA156" s="461"/>
      <c r="WLB156" s="461"/>
      <c r="WLC156" s="461"/>
      <c r="WLD156" s="461"/>
      <c r="WLE156" s="461"/>
      <c r="WLF156" s="461"/>
      <c r="WLG156" s="461"/>
      <c r="WLH156" s="461"/>
      <c r="WLI156" s="461"/>
      <c r="WLJ156" s="461"/>
      <c r="WLK156" s="461"/>
      <c r="WLL156" s="461"/>
      <c r="WLM156" s="461"/>
      <c r="WLN156" s="461"/>
      <c r="WLO156" s="461"/>
      <c r="WLP156" s="461"/>
      <c r="WLQ156" s="461"/>
      <c r="WLR156" s="461"/>
      <c r="WLS156" s="461"/>
      <c r="WLT156" s="461"/>
      <c r="WLU156" s="461"/>
      <c r="WLV156" s="461"/>
      <c r="WLW156" s="461"/>
      <c r="WLX156" s="461"/>
      <c r="WLY156" s="461"/>
      <c r="WLZ156" s="461"/>
      <c r="WMA156" s="461"/>
      <c r="WMB156" s="461"/>
      <c r="WMC156" s="461"/>
      <c r="WMD156" s="461"/>
      <c r="WME156" s="461"/>
      <c r="WMF156" s="461"/>
      <c r="WMG156" s="461"/>
      <c r="WMH156" s="461"/>
      <c r="WMI156" s="461"/>
      <c r="WMJ156" s="461"/>
      <c r="WMK156" s="461"/>
      <c r="WML156" s="461"/>
      <c r="WMM156" s="461"/>
      <c r="WMN156" s="461"/>
      <c r="WMO156" s="461"/>
      <c r="WMP156" s="461"/>
      <c r="WMQ156" s="461"/>
      <c r="WMR156" s="461"/>
      <c r="WMS156" s="461"/>
      <c r="WMT156" s="461"/>
      <c r="WMU156" s="461"/>
      <c r="WMV156" s="461"/>
      <c r="WMW156" s="461"/>
      <c r="WMX156" s="461"/>
      <c r="WMY156" s="461"/>
      <c r="WMZ156" s="461"/>
      <c r="WNA156" s="461"/>
      <c r="WNB156" s="461"/>
      <c r="WNC156" s="461"/>
      <c r="WND156" s="461"/>
      <c r="WNE156" s="461"/>
      <c r="WNF156" s="461"/>
      <c r="WNG156" s="461"/>
      <c r="WNH156" s="461"/>
      <c r="WNI156" s="461"/>
      <c r="WNJ156" s="461"/>
      <c r="WNK156" s="461"/>
      <c r="WNL156" s="461"/>
      <c r="WNM156" s="461"/>
      <c r="WNN156" s="461"/>
      <c r="WNO156" s="461"/>
      <c r="WNP156" s="461"/>
      <c r="WNQ156" s="461"/>
      <c r="WNR156" s="461"/>
      <c r="WNS156" s="461"/>
      <c r="WNT156" s="461"/>
      <c r="WNU156" s="461"/>
      <c r="WNV156" s="461"/>
      <c r="WNW156" s="461"/>
      <c r="WNX156" s="461"/>
      <c r="WNY156" s="461"/>
      <c r="WNZ156" s="461"/>
      <c r="WOA156" s="461"/>
      <c r="WOB156" s="461"/>
      <c r="WOC156" s="461"/>
      <c r="WOD156" s="461"/>
      <c r="WOE156" s="461"/>
      <c r="WOF156" s="461"/>
      <c r="WOG156" s="461"/>
      <c r="WOH156" s="461"/>
      <c r="WOI156" s="461"/>
      <c r="WOJ156" s="461"/>
      <c r="WOK156" s="461"/>
      <c r="WOL156" s="461"/>
      <c r="WOM156" s="461"/>
      <c r="WON156" s="461"/>
      <c r="WOO156" s="461"/>
      <c r="WOP156" s="461"/>
      <c r="WOQ156" s="461"/>
      <c r="WOR156" s="461"/>
      <c r="WOS156" s="461"/>
      <c r="WOT156" s="461"/>
      <c r="WOU156" s="461"/>
      <c r="WOV156" s="461"/>
      <c r="WOW156" s="461"/>
      <c r="WOX156" s="461"/>
      <c r="WOY156" s="461"/>
      <c r="WOZ156" s="461"/>
      <c r="WPA156" s="461"/>
      <c r="WPB156" s="461"/>
      <c r="WPC156" s="461"/>
      <c r="WPD156" s="461"/>
      <c r="WPE156" s="461"/>
      <c r="WPF156" s="461"/>
      <c r="WPG156" s="461"/>
      <c r="WPH156" s="461"/>
      <c r="WPI156" s="461"/>
      <c r="WPJ156" s="461"/>
      <c r="WPK156" s="461"/>
      <c r="WPL156" s="461"/>
      <c r="WPM156" s="461"/>
      <c r="WPN156" s="461"/>
      <c r="WPO156" s="461"/>
      <c r="WPP156" s="461"/>
      <c r="WPQ156" s="461"/>
      <c r="WPR156" s="461"/>
      <c r="WPS156" s="461"/>
      <c r="WPT156" s="461"/>
      <c r="WPU156" s="461"/>
      <c r="WPV156" s="461"/>
      <c r="WPW156" s="461"/>
      <c r="WPX156" s="461"/>
      <c r="WPY156" s="461"/>
      <c r="WPZ156" s="461"/>
      <c r="WQA156" s="461"/>
      <c r="WQB156" s="461"/>
      <c r="WQC156" s="461"/>
      <c r="WQD156" s="461"/>
      <c r="WQE156" s="461"/>
      <c r="WQF156" s="461"/>
      <c r="WQG156" s="461"/>
      <c r="WQH156" s="461"/>
      <c r="WQI156" s="461"/>
      <c r="WQJ156" s="461"/>
      <c r="WQK156" s="461"/>
      <c r="WQL156" s="461"/>
      <c r="WQM156" s="461"/>
      <c r="WQN156" s="461"/>
      <c r="WQO156" s="461"/>
      <c r="WQP156" s="461"/>
      <c r="WQQ156" s="461"/>
      <c r="WQR156" s="461"/>
      <c r="WQS156" s="461"/>
      <c r="WQT156" s="461"/>
      <c r="WQU156" s="461"/>
      <c r="WQV156" s="461"/>
      <c r="WQW156" s="461"/>
      <c r="WQX156" s="461"/>
      <c r="WQY156" s="461"/>
      <c r="WQZ156" s="461"/>
      <c r="WRA156" s="461"/>
      <c r="WRB156" s="461"/>
      <c r="WRC156" s="461"/>
      <c r="WRD156" s="461"/>
      <c r="WRE156" s="461"/>
      <c r="WRF156" s="461"/>
      <c r="WRG156" s="461"/>
      <c r="WRH156" s="461"/>
      <c r="WRI156" s="461"/>
      <c r="WRJ156" s="461"/>
      <c r="WRK156" s="461"/>
      <c r="WRL156" s="461"/>
      <c r="WRM156" s="461"/>
      <c r="WRN156" s="461"/>
      <c r="WRO156" s="461"/>
      <c r="WRP156" s="461"/>
      <c r="WRQ156" s="461"/>
      <c r="WRR156" s="461"/>
      <c r="WRS156" s="461"/>
      <c r="WRT156" s="461"/>
      <c r="WRU156" s="461"/>
      <c r="WRV156" s="461"/>
      <c r="WRW156" s="461"/>
      <c r="WRX156" s="461"/>
      <c r="WRY156" s="461"/>
      <c r="WRZ156" s="461"/>
      <c r="WSA156" s="461"/>
      <c r="WSB156" s="461"/>
      <c r="WSC156" s="461"/>
      <c r="WSD156" s="461"/>
      <c r="WSE156" s="461"/>
      <c r="WSF156" s="461"/>
      <c r="WSG156" s="461"/>
      <c r="WSH156" s="461"/>
      <c r="WSI156" s="461"/>
      <c r="WSJ156" s="461"/>
      <c r="WSK156" s="461"/>
      <c r="WSL156" s="461"/>
      <c r="WSM156" s="461"/>
      <c r="WSN156" s="461"/>
      <c r="WSO156" s="461"/>
      <c r="WSP156" s="461"/>
      <c r="WSQ156" s="461"/>
      <c r="WSR156" s="461"/>
      <c r="WSS156" s="461"/>
      <c r="WST156" s="461"/>
      <c r="WSU156" s="461"/>
      <c r="WSV156" s="461"/>
      <c r="WSW156" s="461"/>
      <c r="WSX156" s="461"/>
      <c r="WSY156" s="461"/>
      <c r="WSZ156" s="461"/>
      <c r="WTA156" s="461"/>
      <c r="WTB156" s="461"/>
      <c r="WTC156" s="461"/>
      <c r="WTD156" s="461"/>
      <c r="WTE156" s="461"/>
      <c r="WTF156" s="461"/>
      <c r="WTG156" s="461"/>
      <c r="WTH156" s="461"/>
      <c r="WTI156" s="461"/>
      <c r="WTJ156" s="461"/>
      <c r="WTK156" s="461"/>
      <c r="WTL156" s="461"/>
      <c r="WTM156" s="461"/>
      <c r="WTN156" s="461"/>
      <c r="WTO156" s="461"/>
      <c r="WTP156" s="461"/>
      <c r="WTQ156" s="461"/>
      <c r="WTR156" s="461"/>
      <c r="WTS156" s="461"/>
      <c r="WTT156" s="461"/>
      <c r="WTU156" s="461"/>
      <c r="WTV156" s="461"/>
      <c r="WTW156" s="461"/>
      <c r="WTX156" s="461"/>
      <c r="WTY156" s="461"/>
      <c r="WTZ156" s="461"/>
      <c r="WUA156" s="461"/>
      <c r="WUB156" s="461"/>
      <c r="WUC156" s="461"/>
      <c r="WUD156" s="461"/>
      <c r="WUE156" s="461"/>
      <c r="WUF156" s="461"/>
      <c r="WUG156" s="461"/>
      <c r="WUH156" s="461"/>
      <c r="WUI156" s="461"/>
      <c r="WUJ156" s="461"/>
      <c r="WUK156" s="461"/>
      <c r="WUL156" s="461"/>
      <c r="WUM156" s="461"/>
      <c r="WUN156" s="461"/>
      <c r="WUO156" s="461"/>
      <c r="WUP156" s="461"/>
      <c r="WUQ156" s="461"/>
      <c r="WUR156" s="461"/>
      <c r="WUS156" s="461"/>
      <c r="WUT156" s="461"/>
      <c r="WUU156" s="461"/>
      <c r="WUV156" s="461"/>
      <c r="WUW156" s="461"/>
      <c r="WUX156" s="461"/>
      <c r="WUY156" s="461"/>
      <c r="WUZ156" s="461"/>
      <c r="WVA156" s="461"/>
      <c r="WVB156" s="461"/>
      <c r="WVC156" s="461"/>
      <c r="WVD156" s="461"/>
      <c r="WVE156" s="461"/>
      <c r="WVF156" s="461"/>
      <c r="WVG156" s="461"/>
      <c r="WVH156" s="461"/>
      <c r="WVI156" s="461"/>
      <c r="WVJ156" s="461"/>
      <c r="WVK156" s="461"/>
      <c r="WVL156" s="461"/>
      <c r="WVM156" s="461"/>
      <c r="WVN156" s="461"/>
      <c r="WVO156" s="461"/>
      <c r="WVP156" s="461"/>
      <c r="WVQ156" s="461"/>
      <c r="WVR156" s="461"/>
      <c r="WVS156" s="461"/>
      <c r="WVT156" s="461"/>
      <c r="WVU156" s="461"/>
      <c r="WVV156" s="461"/>
      <c r="WVW156" s="461"/>
      <c r="WVX156" s="461"/>
      <c r="WVY156" s="461"/>
      <c r="WVZ156" s="461"/>
      <c r="WWA156" s="461"/>
      <c r="WWB156" s="461"/>
      <c r="WWC156" s="461"/>
      <c r="WWD156" s="461"/>
      <c r="WWE156" s="461"/>
      <c r="WWF156" s="461"/>
      <c r="WWG156" s="461"/>
      <c r="WWH156" s="461"/>
      <c r="WWI156" s="461"/>
      <c r="WWJ156" s="461"/>
      <c r="WWK156" s="461"/>
      <c r="WWL156" s="461"/>
      <c r="WWM156" s="461"/>
      <c r="WWN156" s="461"/>
      <c r="WWO156" s="461"/>
      <c r="WWP156" s="461"/>
      <c r="WWQ156" s="461"/>
      <c r="WWR156" s="461"/>
      <c r="WWS156" s="461"/>
      <c r="WWT156" s="461"/>
      <c r="WWU156" s="461"/>
      <c r="WWV156" s="461"/>
      <c r="WWW156" s="461"/>
      <c r="WWX156" s="461"/>
      <c r="WWY156" s="461"/>
      <c r="WWZ156" s="461"/>
      <c r="WXA156" s="461"/>
      <c r="WXB156" s="461"/>
      <c r="WXC156" s="461"/>
      <c r="WXD156" s="461"/>
      <c r="WXE156" s="461"/>
      <c r="WXF156" s="461"/>
      <c r="WXG156" s="461"/>
      <c r="WXH156" s="461"/>
      <c r="WXI156" s="461"/>
      <c r="WXJ156" s="461"/>
      <c r="WXK156" s="461"/>
      <c r="WXL156" s="461"/>
      <c r="WXM156" s="461"/>
      <c r="WXN156" s="461"/>
      <c r="WXO156" s="461"/>
      <c r="WXP156" s="461"/>
      <c r="WXQ156" s="461"/>
      <c r="WXR156" s="461"/>
      <c r="WXS156" s="461"/>
      <c r="WXT156" s="461"/>
      <c r="WXU156" s="461"/>
      <c r="WXV156" s="461"/>
      <c r="WXW156" s="461"/>
      <c r="WXX156" s="461"/>
      <c r="WXY156" s="461"/>
      <c r="WXZ156" s="461"/>
      <c r="WYA156" s="461"/>
      <c r="WYB156" s="461"/>
      <c r="WYC156" s="461"/>
      <c r="WYD156" s="461"/>
      <c r="WYE156" s="461"/>
      <c r="WYF156" s="461"/>
      <c r="WYG156" s="461"/>
      <c r="WYH156" s="461"/>
      <c r="WYI156" s="461"/>
      <c r="WYJ156" s="461"/>
      <c r="WYK156" s="461"/>
      <c r="WYL156" s="461"/>
      <c r="WYM156" s="461"/>
      <c r="WYN156" s="461"/>
      <c r="WYO156" s="461"/>
      <c r="WYP156" s="461"/>
      <c r="WYQ156" s="461"/>
      <c r="WYR156" s="461"/>
      <c r="WYS156" s="461"/>
      <c r="WYT156" s="461"/>
      <c r="WYU156" s="461"/>
      <c r="WYV156" s="461"/>
      <c r="WYW156" s="461"/>
      <c r="WYX156" s="461"/>
      <c r="WYY156" s="461"/>
      <c r="WYZ156" s="461"/>
      <c r="WZA156" s="461"/>
      <c r="WZB156" s="461"/>
      <c r="WZC156" s="461"/>
      <c r="WZD156" s="461"/>
      <c r="WZE156" s="461"/>
      <c r="WZF156" s="461"/>
      <c r="WZG156" s="461"/>
      <c r="WZH156" s="461"/>
      <c r="WZI156" s="461"/>
      <c r="WZJ156" s="461"/>
      <c r="WZK156" s="461"/>
      <c r="WZL156" s="461"/>
      <c r="WZM156" s="461"/>
      <c r="WZN156" s="461"/>
      <c r="WZO156" s="461"/>
      <c r="WZP156" s="461"/>
      <c r="WZQ156" s="461"/>
      <c r="WZR156" s="461"/>
      <c r="WZS156" s="461"/>
      <c r="WZT156" s="461"/>
      <c r="WZU156" s="461"/>
      <c r="WZV156" s="461"/>
      <c r="WZW156" s="461"/>
      <c r="WZX156" s="461"/>
      <c r="WZY156" s="461"/>
      <c r="WZZ156" s="461"/>
      <c r="XAA156" s="461"/>
      <c r="XAB156" s="461"/>
      <c r="XAC156" s="461"/>
      <c r="XAD156" s="461"/>
      <c r="XAE156" s="461"/>
      <c r="XAF156" s="461"/>
      <c r="XAG156" s="461"/>
      <c r="XAH156" s="461"/>
      <c r="XAI156" s="461"/>
      <c r="XAJ156" s="461"/>
      <c r="XAK156" s="461"/>
      <c r="XAL156" s="461"/>
      <c r="XAM156" s="461"/>
      <c r="XAN156" s="461"/>
      <c r="XAO156" s="461"/>
      <c r="XAP156" s="461"/>
      <c r="XAQ156" s="461"/>
      <c r="XAR156" s="461"/>
      <c r="XAS156" s="461"/>
      <c r="XAT156" s="461"/>
      <c r="XAU156" s="461"/>
      <c r="XAV156" s="461"/>
      <c r="XAW156" s="461"/>
      <c r="XAX156" s="461"/>
      <c r="XAY156" s="461"/>
      <c r="XAZ156" s="461"/>
      <c r="XBA156" s="461"/>
      <c r="XBB156" s="461"/>
      <c r="XBC156" s="461"/>
      <c r="XBD156" s="461"/>
      <c r="XBE156" s="461"/>
      <c r="XBF156" s="461"/>
      <c r="XBG156" s="461"/>
      <c r="XBH156" s="461"/>
      <c r="XBI156" s="461"/>
      <c r="XBJ156" s="461"/>
      <c r="XBK156" s="461"/>
      <c r="XBL156" s="461"/>
      <c r="XBM156" s="461"/>
      <c r="XBN156" s="461"/>
      <c r="XBO156" s="461"/>
      <c r="XBP156" s="461"/>
      <c r="XBQ156" s="461"/>
      <c r="XBR156" s="461"/>
      <c r="XBS156" s="461"/>
      <c r="XBT156" s="461"/>
      <c r="XBU156" s="461"/>
      <c r="XBV156" s="461"/>
      <c r="XBW156" s="461"/>
      <c r="XBX156" s="461"/>
      <c r="XBY156" s="461"/>
      <c r="XBZ156" s="461"/>
      <c r="XCA156" s="461"/>
      <c r="XCB156" s="461"/>
      <c r="XCC156" s="461"/>
      <c r="XCD156" s="461"/>
      <c r="XCE156" s="461"/>
      <c r="XCF156" s="461"/>
      <c r="XCG156" s="461"/>
      <c r="XCH156" s="461"/>
      <c r="XCI156" s="461"/>
      <c r="XCJ156" s="461"/>
      <c r="XCK156" s="461"/>
      <c r="XCL156" s="461"/>
      <c r="XCM156" s="461"/>
      <c r="XCN156" s="461"/>
      <c r="XCO156" s="461"/>
      <c r="XCP156" s="461"/>
      <c r="XCQ156" s="461"/>
      <c r="XCR156" s="461"/>
      <c r="XCS156" s="461"/>
      <c r="XCT156" s="461"/>
      <c r="XCU156" s="461"/>
      <c r="XCV156" s="461"/>
      <c r="XCW156" s="461"/>
      <c r="XCX156" s="461"/>
      <c r="XCY156" s="461"/>
      <c r="XCZ156" s="461"/>
      <c r="XDA156" s="461"/>
      <c r="XDB156" s="461"/>
      <c r="XDC156" s="461"/>
      <c r="XDD156" s="461"/>
      <c r="XDE156" s="461"/>
      <c r="XDF156" s="461"/>
      <c r="XDG156" s="461"/>
      <c r="XDH156" s="461"/>
      <c r="XDI156" s="461"/>
      <c r="XDJ156" s="461"/>
      <c r="XDK156" s="461"/>
      <c r="XDL156" s="461"/>
      <c r="XDM156" s="461"/>
      <c r="XDN156" s="461"/>
      <c r="XDO156" s="461"/>
      <c r="XDP156" s="461"/>
      <c r="XDQ156" s="461"/>
      <c r="XDR156" s="461"/>
      <c r="XDS156" s="461"/>
      <c r="XDT156" s="461"/>
      <c r="XDU156" s="461"/>
      <c r="XDV156" s="461"/>
      <c r="XDW156" s="461"/>
      <c r="XDX156" s="461"/>
      <c r="XDY156" s="461"/>
      <c r="XDZ156" s="461"/>
      <c r="XEA156" s="461"/>
      <c r="XEB156" s="461"/>
      <c r="XEC156" s="461"/>
      <c r="XED156" s="461"/>
      <c r="XEE156" s="461"/>
      <c r="XEF156" s="461"/>
      <c r="XEG156" s="461"/>
      <c r="XEH156" s="461"/>
      <c r="XEI156" s="461"/>
      <c r="XEJ156" s="461"/>
      <c r="XEK156" s="461"/>
      <c r="XEL156" s="461"/>
      <c r="XEM156" s="461"/>
      <c r="XEN156" s="461"/>
      <c r="XEO156" s="461"/>
      <c r="XEP156" s="461"/>
      <c r="XEQ156" s="461"/>
      <c r="XER156" s="461"/>
      <c r="XES156" s="461"/>
      <c r="XET156" s="461"/>
      <c r="XEU156" s="461"/>
      <c r="XEV156" s="461"/>
      <c r="XEW156" s="461"/>
      <c r="XEX156" s="461"/>
      <c r="XEY156" s="461"/>
      <c r="XEZ156" s="461"/>
      <c r="XFA156" s="461"/>
      <c r="XFB156" s="461"/>
      <c r="XFC156" s="461"/>
      <c r="XFD156" s="461"/>
    </row>
    <row r="157" spans="1:16384" s="208" customFormat="1" ht="16.5" customHeight="1">
      <c r="A157" s="419" t="s">
        <v>819</v>
      </c>
      <c r="B157" s="419"/>
      <c r="C157" s="419"/>
      <c r="D157" s="419"/>
      <c r="E157" s="419"/>
      <c r="F157" s="419"/>
      <c r="G157" s="420"/>
      <c r="H157" s="420"/>
      <c r="I157" s="420"/>
      <c r="J157" s="420"/>
      <c r="K157" s="420"/>
      <c r="L157" s="420"/>
      <c r="M157" s="461"/>
      <c r="N157" s="461"/>
      <c r="O157" s="461"/>
      <c r="P157" s="461"/>
      <c r="Q157" s="461"/>
      <c r="R157" s="461"/>
      <c r="S157" s="461"/>
      <c r="T157" s="461"/>
      <c r="U157" s="461"/>
      <c r="V157" s="461"/>
      <c r="W157" s="461"/>
      <c r="X157" s="461"/>
      <c r="Y157" s="461"/>
      <c r="Z157" s="461"/>
      <c r="AA157" s="461"/>
      <c r="AB157" s="461"/>
      <c r="AC157" s="461"/>
      <c r="AD157" s="461"/>
      <c r="AE157" s="461"/>
      <c r="AF157" s="461"/>
      <c r="AG157" s="461"/>
      <c r="AH157" s="461"/>
      <c r="AI157" s="461"/>
      <c r="AJ157" s="461"/>
      <c r="AK157" s="461"/>
      <c r="AL157" s="461"/>
      <c r="AM157" s="461"/>
      <c r="AN157" s="461"/>
      <c r="AO157" s="461"/>
      <c r="AP157" s="461"/>
      <c r="AQ157" s="461"/>
      <c r="AR157" s="461"/>
      <c r="AS157" s="461"/>
      <c r="AT157" s="461"/>
      <c r="AU157" s="461"/>
      <c r="AV157" s="461"/>
      <c r="AW157" s="461"/>
      <c r="AX157" s="461"/>
      <c r="AY157" s="461"/>
      <c r="AZ157" s="461"/>
      <c r="BA157" s="461"/>
      <c r="BB157" s="461"/>
      <c r="BC157" s="461"/>
      <c r="BD157" s="461"/>
      <c r="BE157" s="461"/>
      <c r="BF157" s="461"/>
      <c r="BG157" s="461"/>
      <c r="BH157" s="461"/>
      <c r="BI157" s="461"/>
      <c r="BJ157" s="461"/>
      <c r="BK157" s="461"/>
      <c r="BL157" s="461"/>
      <c r="BM157" s="461"/>
      <c r="BN157" s="461"/>
      <c r="BO157" s="461"/>
      <c r="BP157" s="461"/>
      <c r="BQ157" s="461"/>
      <c r="BR157" s="461"/>
      <c r="BS157" s="461"/>
      <c r="BT157" s="461"/>
      <c r="BU157" s="461"/>
      <c r="BV157" s="461"/>
      <c r="BW157" s="461"/>
      <c r="BX157" s="461"/>
      <c r="BY157" s="461"/>
      <c r="BZ157" s="461"/>
      <c r="CA157" s="461"/>
      <c r="CB157" s="461"/>
      <c r="CC157" s="461"/>
      <c r="CD157" s="461"/>
      <c r="CE157" s="461"/>
      <c r="CF157" s="461"/>
      <c r="CG157" s="461"/>
      <c r="CH157" s="461"/>
      <c r="CI157" s="461"/>
      <c r="CJ157" s="461"/>
      <c r="CK157" s="461"/>
      <c r="CL157" s="461"/>
      <c r="CM157" s="461"/>
      <c r="CN157" s="461"/>
      <c r="CO157" s="461"/>
      <c r="CP157" s="461"/>
      <c r="CQ157" s="461"/>
      <c r="CR157" s="461"/>
      <c r="CS157" s="461"/>
      <c r="CT157" s="461"/>
      <c r="CU157" s="461"/>
      <c r="CV157" s="461"/>
      <c r="CW157" s="461"/>
      <c r="CX157" s="461"/>
      <c r="CY157" s="461"/>
      <c r="CZ157" s="461"/>
      <c r="DA157" s="461"/>
      <c r="DB157" s="461"/>
      <c r="DC157" s="461"/>
      <c r="DD157" s="461"/>
      <c r="DE157" s="461"/>
      <c r="DF157" s="461"/>
      <c r="DG157" s="461"/>
      <c r="DH157" s="461"/>
      <c r="DI157" s="461"/>
      <c r="DJ157" s="461"/>
      <c r="DK157" s="461"/>
      <c r="DL157" s="461"/>
      <c r="DM157" s="461"/>
      <c r="DN157" s="461"/>
      <c r="DO157" s="461"/>
      <c r="DP157" s="461"/>
      <c r="DQ157" s="461"/>
      <c r="DR157" s="461"/>
      <c r="DS157" s="461"/>
      <c r="DT157" s="461"/>
      <c r="DU157" s="461"/>
      <c r="DV157" s="461"/>
      <c r="DW157" s="461"/>
      <c r="DX157" s="461"/>
      <c r="DY157" s="461"/>
      <c r="DZ157" s="461"/>
      <c r="EA157" s="461"/>
      <c r="EB157" s="461"/>
      <c r="EC157" s="461"/>
      <c r="ED157" s="461"/>
      <c r="EE157" s="461"/>
      <c r="EF157" s="461"/>
      <c r="EG157" s="461"/>
      <c r="EH157" s="461"/>
      <c r="EI157" s="461"/>
      <c r="EJ157" s="461"/>
      <c r="EK157" s="461"/>
      <c r="EL157" s="461"/>
      <c r="EM157" s="461"/>
      <c r="EN157" s="461"/>
      <c r="EO157" s="461"/>
      <c r="EP157" s="461"/>
      <c r="EQ157" s="461"/>
      <c r="ER157" s="461"/>
      <c r="ES157" s="461"/>
      <c r="ET157" s="461"/>
      <c r="EU157" s="461"/>
      <c r="EV157" s="461"/>
      <c r="EW157" s="461"/>
      <c r="EX157" s="461"/>
      <c r="EY157" s="461"/>
      <c r="EZ157" s="461"/>
      <c r="FA157" s="461"/>
      <c r="FB157" s="461"/>
      <c r="FC157" s="461"/>
      <c r="FD157" s="461"/>
      <c r="FE157" s="461"/>
      <c r="FF157" s="461"/>
      <c r="FG157" s="461"/>
      <c r="FH157" s="461"/>
      <c r="FI157" s="461"/>
      <c r="FJ157" s="461"/>
      <c r="FK157" s="461"/>
      <c r="FL157" s="461"/>
      <c r="FM157" s="461"/>
      <c r="FN157" s="461"/>
      <c r="FO157" s="461"/>
      <c r="FP157" s="461"/>
      <c r="FQ157" s="461"/>
      <c r="FR157" s="461"/>
      <c r="FS157" s="461"/>
      <c r="FT157" s="461"/>
      <c r="FU157" s="461"/>
      <c r="FV157" s="461"/>
      <c r="FW157" s="461"/>
      <c r="FX157" s="461"/>
      <c r="FY157" s="461"/>
      <c r="FZ157" s="461"/>
      <c r="GA157" s="461"/>
      <c r="GB157" s="461"/>
      <c r="GC157" s="461"/>
      <c r="GD157" s="461"/>
      <c r="GE157" s="461"/>
      <c r="GF157" s="461"/>
      <c r="GG157" s="461"/>
      <c r="GH157" s="461"/>
      <c r="GI157" s="461"/>
      <c r="GJ157" s="461"/>
      <c r="GK157" s="461"/>
      <c r="GL157" s="461"/>
      <c r="GM157" s="461"/>
      <c r="GN157" s="461"/>
      <c r="GO157" s="461"/>
      <c r="GP157" s="461"/>
      <c r="GQ157" s="461"/>
      <c r="GR157" s="461"/>
      <c r="GS157" s="461"/>
      <c r="GT157" s="461"/>
      <c r="GU157" s="461"/>
      <c r="GV157" s="461"/>
      <c r="GW157" s="461"/>
      <c r="GX157" s="461"/>
      <c r="GY157" s="461"/>
      <c r="GZ157" s="461"/>
      <c r="HA157" s="461"/>
      <c r="HB157" s="461"/>
      <c r="HC157" s="461"/>
      <c r="HD157" s="461"/>
      <c r="HE157" s="461"/>
      <c r="HF157" s="461"/>
      <c r="HG157" s="461"/>
      <c r="HH157" s="461"/>
      <c r="HI157" s="461"/>
      <c r="HJ157" s="461"/>
      <c r="HK157" s="461"/>
      <c r="HL157" s="461"/>
      <c r="HM157" s="461"/>
      <c r="HN157" s="461"/>
      <c r="HO157" s="461"/>
      <c r="HP157" s="461"/>
      <c r="HQ157" s="461"/>
      <c r="HR157" s="461"/>
      <c r="HS157" s="461"/>
      <c r="HT157" s="461"/>
      <c r="HU157" s="461"/>
      <c r="HV157" s="461"/>
      <c r="HW157" s="461"/>
      <c r="HX157" s="461"/>
      <c r="HY157" s="461"/>
      <c r="HZ157" s="461"/>
      <c r="IA157" s="461"/>
      <c r="IB157" s="461"/>
      <c r="IC157" s="461"/>
      <c r="ID157" s="461"/>
      <c r="IE157" s="461"/>
      <c r="IF157" s="461"/>
      <c r="IG157" s="461"/>
      <c r="IH157" s="461"/>
      <c r="II157" s="461"/>
      <c r="IJ157" s="461"/>
      <c r="IK157" s="461"/>
      <c r="IL157" s="461"/>
      <c r="IM157" s="461"/>
      <c r="IN157" s="461"/>
      <c r="IO157" s="461"/>
      <c r="IP157" s="461"/>
      <c r="IQ157" s="461"/>
      <c r="IR157" s="461"/>
      <c r="IS157" s="461"/>
      <c r="IT157" s="461"/>
      <c r="IU157" s="461"/>
      <c r="IV157" s="461"/>
      <c r="IW157" s="461"/>
      <c r="IX157" s="461"/>
      <c r="IY157" s="461"/>
      <c r="IZ157" s="461"/>
      <c r="JA157" s="461"/>
      <c r="JB157" s="461"/>
      <c r="JC157" s="461"/>
      <c r="JD157" s="461"/>
      <c r="JE157" s="461"/>
      <c r="JF157" s="461"/>
      <c r="JG157" s="461"/>
      <c r="JH157" s="461"/>
      <c r="JI157" s="461"/>
      <c r="JJ157" s="461"/>
      <c r="JK157" s="461"/>
      <c r="JL157" s="461"/>
      <c r="JM157" s="461"/>
      <c r="JN157" s="461"/>
      <c r="JO157" s="461"/>
      <c r="JP157" s="461"/>
      <c r="JQ157" s="461"/>
      <c r="JR157" s="461"/>
      <c r="JS157" s="461"/>
      <c r="JT157" s="461"/>
      <c r="JU157" s="461"/>
      <c r="JV157" s="461"/>
      <c r="JW157" s="461"/>
      <c r="JX157" s="461"/>
      <c r="JY157" s="461"/>
      <c r="JZ157" s="461"/>
      <c r="KA157" s="461"/>
      <c r="KB157" s="461"/>
      <c r="KC157" s="461"/>
      <c r="KD157" s="461"/>
      <c r="KE157" s="461"/>
      <c r="KF157" s="461"/>
      <c r="KG157" s="461"/>
      <c r="KH157" s="461"/>
      <c r="KI157" s="461"/>
      <c r="KJ157" s="461"/>
      <c r="KK157" s="461"/>
      <c r="KL157" s="461"/>
      <c r="KM157" s="461"/>
      <c r="KN157" s="461"/>
      <c r="KO157" s="461"/>
      <c r="KP157" s="461"/>
      <c r="KQ157" s="461"/>
      <c r="KR157" s="461"/>
      <c r="KS157" s="461"/>
      <c r="KT157" s="461"/>
      <c r="KU157" s="461"/>
      <c r="KV157" s="461"/>
      <c r="KW157" s="461"/>
      <c r="KX157" s="461"/>
      <c r="KY157" s="461"/>
      <c r="KZ157" s="461"/>
      <c r="LA157" s="461"/>
      <c r="LB157" s="461"/>
      <c r="LC157" s="461"/>
      <c r="LD157" s="461"/>
      <c r="LE157" s="461"/>
      <c r="LF157" s="461"/>
      <c r="LG157" s="461"/>
      <c r="LH157" s="461"/>
      <c r="LI157" s="461"/>
      <c r="LJ157" s="461"/>
      <c r="LK157" s="461"/>
      <c r="LL157" s="461"/>
      <c r="LM157" s="461"/>
      <c r="LN157" s="461"/>
      <c r="LO157" s="461"/>
      <c r="LP157" s="461"/>
      <c r="LQ157" s="461"/>
      <c r="LR157" s="461"/>
      <c r="LS157" s="461"/>
      <c r="LT157" s="461"/>
      <c r="LU157" s="461"/>
      <c r="LV157" s="461"/>
      <c r="LW157" s="461"/>
      <c r="LX157" s="461"/>
      <c r="LY157" s="461"/>
      <c r="LZ157" s="461"/>
      <c r="MA157" s="461"/>
      <c r="MB157" s="461"/>
      <c r="MC157" s="461"/>
      <c r="MD157" s="461"/>
      <c r="ME157" s="461"/>
      <c r="MF157" s="461"/>
      <c r="MG157" s="461"/>
      <c r="MH157" s="461"/>
      <c r="MI157" s="461"/>
      <c r="MJ157" s="461"/>
      <c r="MK157" s="461"/>
      <c r="ML157" s="461"/>
      <c r="MM157" s="461"/>
      <c r="MN157" s="461"/>
      <c r="MO157" s="461"/>
      <c r="MP157" s="461"/>
      <c r="MQ157" s="461"/>
      <c r="MR157" s="461"/>
      <c r="MS157" s="461"/>
      <c r="MT157" s="461"/>
      <c r="MU157" s="461"/>
      <c r="MV157" s="461"/>
      <c r="MW157" s="461"/>
      <c r="MX157" s="461"/>
      <c r="MY157" s="461"/>
      <c r="MZ157" s="461"/>
      <c r="NA157" s="461"/>
      <c r="NB157" s="461"/>
      <c r="NC157" s="461"/>
      <c r="ND157" s="461"/>
      <c r="NE157" s="461"/>
      <c r="NF157" s="461"/>
      <c r="NG157" s="461"/>
      <c r="NH157" s="461"/>
      <c r="NI157" s="461"/>
      <c r="NJ157" s="461"/>
      <c r="NK157" s="461"/>
      <c r="NL157" s="461"/>
      <c r="NM157" s="461"/>
      <c r="NN157" s="461"/>
      <c r="NO157" s="461"/>
      <c r="NP157" s="461"/>
      <c r="NQ157" s="461"/>
      <c r="NR157" s="461"/>
      <c r="NS157" s="461"/>
      <c r="NT157" s="461"/>
      <c r="NU157" s="461"/>
      <c r="NV157" s="461"/>
      <c r="NW157" s="461"/>
      <c r="NX157" s="461"/>
      <c r="NY157" s="461"/>
      <c r="NZ157" s="461"/>
      <c r="OA157" s="461"/>
      <c r="OB157" s="461"/>
      <c r="OC157" s="461"/>
      <c r="OD157" s="461"/>
      <c r="OE157" s="461"/>
      <c r="OF157" s="461"/>
      <c r="OG157" s="461"/>
      <c r="OH157" s="461"/>
      <c r="OI157" s="461"/>
      <c r="OJ157" s="461"/>
      <c r="OK157" s="461"/>
      <c r="OL157" s="461"/>
      <c r="OM157" s="461"/>
      <c r="ON157" s="461"/>
      <c r="OO157" s="461"/>
      <c r="OP157" s="461"/>
      <c r="OQ157" s="461"/>
      <c r="OR157" s="461"/>
      <c r="OS157" s="461"/>
      <c r="OT157" s="461"/>
      <c r="OU157" s="461"/>
      <c r="OV157" s="461"/>
      <c r="OW157" s="461"/>
      <c r="OX157" s="461"/>
      <c r="OY157" s="461"/>
      <c r="OZ157" s="461"/>
      <c r="PA157" s="461"/>
      <c r="PB157" s="461"/>
      <c r="PC157" s="461"/>
      <c r="PD157" s="461"/>
      <c r="PE157" s="461"/>
      <c r="PF157" s="461"/>
      <c r="PG157" s="461"/>
      <c r="PH157" s="461"/>
      <c r="PI157" s="461"/>
      <c r="PJ157" s="461"/>
      <c r="PK157" s="461"/>
      <c r="PL157" s="461"/>
      <c r="PM157" s="461"/>
      <c r="PN157" s="461"/>
      <c r="PO157" s="461"/>
      <c r="PP157" s="461"/>
      <c r="PQ157" s="461"/>
      <c r="PR157" s="461"/>
      <c r="PS157" s="461"/>
      <c r="PT157" s="461"/>
      <c r="PU157" s="461"/>
      <c r="PV157" s="461"/>
      <c r="PW157" s="461"/>
      <c r="PX157" s="461"/>
      <c r="PY157" s="461"/>
      <c r="PZ157" s="461"/>
      <c r="QA157" s="461"/>
      <c r="QB157" s="461"/>
      <c r="QC157" s="461"/>
      <c r="QD157" s="461"/>
      <c r="QE157" s="461"/>
      <c r="QF157" s="461"/>
      <c r="QG157" s="461"/>
      <c r="QH157" s="461"/>
      <c r="QI157" s="461"/>
      <c r="QJ157" s="461"/>
      <c r="QK157" s="461"/>
      <c r="QL157" s="461"/>
      <c r="QM157" s="461"/>
      <c r="QN157" s="461"/>
      <c r="QO157" s="461"/>
      <c r="QP157" s="461"/>
      <c r="QQ157" s="461"/>
      <c r="QR157" s="461"/>
      <c r="QS157" s="461"/>
      <c r="QT157" s="461"/>
      <c r="QU157" s="461"/>
      <c r="QV157" s="461"/>
      <c r="QW157" s="461"/>
      <c r="QX157" s="461"/>
      <c r="QY157" s="461"/>
      <c r="QZ157" s="461"/>
      <c r="RA157" s="461"/>
      <c r="RB157" s="461"/>
      <c r="RC157" s="461"/>
      <c r="RD157" s="461"/>
      <c r="RE157" s="461"/>
      <c r="RF157" s="461"/>
      <c r="RG157" s="461"/>
      <c r="RH157" s="461"/>
      <c r="RI157" s="461"/>
      <c r="RJ157" s="461"/>
      <c r="RK157" s="461"/>
      <c r="RL157" s="461"/>
      <c r="RM157" s="461"/>
      <c r="RN157" s="461"/>
      <c r="RO157" s="461"/>
      <c r="RP157" s="461"/>
      <c r="RQ157" s="461"/>
      <c r="RR157" s="461"/>
      <c r="RS157" s="461"/>
      <c r="RT157" s="461"/>
      <c r="RU157" s="461"/>
      <c r="RV157" s="461"/>
      <c r="RW157" s="461"/>
      <c r="RX157" s="461"/>
      <c r="RY157" s="461"/>
      <c r="RZ157" s="461"/>
      <c r="SA157" s="461"/>
      <c r="SB157" s="461"/>
      <c r="SC157" s="461"/>
      <c r="SD157" s="461"/>
      <c r="SE157" s="461"/>
      <c r="SF157" s="461"/>
      <c r="SG157" s="461"/>
      <c r="SH157" s="461"/>
      <c r="SI157" s="461"/>
      <c r="SJ157" s="461"/>
      <c r="SK157" s="461"/>
      <c r="SL157" s="461"/>
      <c r="SM157" s="461"/>
      <c r="SN157" s="461"/>
      <c r="SO157" s="461"/>
      <c r="SP157" s="461"/>
      <c r="SQ157" s="461"/>
      <c r="SR157" s="461"/>
      <c r="SS157" s="461"/>
      <c r="ST157" s="461"/>
      <c r="SU157" s="461"/>
      <c r="SV157" s="461"/>
      <c r="SW157" s="461"/>
      <c r="SX157" s="461"/>
      <c r="SY157" s="461"/>
      <c r="SZ157" s="461"/>
      <c r="TA157" s="461"/>
      <c r="TB157" s="461"/>
      <c r="TC157" s="461"/>
      <c r="TD157" s="461"/>
      <c r="TE157" s="461"/>
      <c r="TF157" s="461"/>
      <c r="TG157" s="461"/>
      <c r="TH157" s="461"/>
      <c r="TI157" s="461"/>
      <c r="TJ157" s="461"/>
      <c r="TK157" s="461"/>
      <c r="TL157" s="461"/>
      <c r="TM157" s="461"/>
      <c r="TN157" s="461"/>
      <c r="TO157" s="461"/>
      <c r="TP157" s="461"/>
      <c r="TQ157" s="461"/>
      <c r="TR157" s="461"/>
      <c r="TS157" s="461"/>
      <c r="TT157" s="461"/>
      <c r="TU157" s="461"/>
      <c r="TV157" s="461"/>
      <c r="TW157" s="461"/>
      <c r="TX157" s="461"/>
      <c r="TY157" s="461"/>
      <c r="TZ157" s="461"/>
      <c r="UA157" s="461"/>
      <c r="UB157" s="461"/>
      <c r="UC157" s="461"/>
      <c r="UD157" s="461"/>
      <c r="UE157" s="461"/>
      <c r="UF157" s="461"/>
      <c r="UG157" s="461"/>
      <c r="UH157" s="461"/>
      <c r="UI157" s="461"/>
      <c r="UJ157" s="461"/>
      <c r="UK157" s="461"/>
      <c r="UL157" s="461"/>
      <c r="UM157" s="461"/>
      <c r="UN157" s="461"/>
      <c r="UO157" s="461"/>
      <c r="UP157" s="461"/>
      <c r="UQ157" s="461"/>
      <c r="UR157" s="461"/>
      <c r="US157" s="461"/>
      <c r="UT157" s="461"/>
      <c r="UU157" s="461"/>
      <c r="UV157" s="461"/>
      <c r="UW157" s="461"/>
      <c r="UX157" s="461"/>
      <c r="UY157" s="461"/>
      <c r="UZ157" s="461"/>
      <c r="VA157" s="461"/>
      <c r="VB157" s="461"/>
      <c r="VC157" s="461"/>
      <c r="VD157" s="461"/>
      <c r="VE157" s="461"/>
      <c r="VF157" s="461"/>
      <c r="VG157" s="461"/>
      <c r="VH157" s="461"/>
      <c r="VI157" s="461"/>
      <c r="VJ157" s="461"/>
      <c r="VK157" s="461"/>
      <c r="VL157" s="461"/>
      <c r="VM157" s="461"/>
      <c r="VN157" s="461"/>
      <c r="VO157" s="461"/>
      <c r="VP157" s="461"/>
      <c r="VQ157" s="461"/>
      <c r="VR157" s="461"/>
      <c r="VS157" s="461"/>
      <c r="VT157" s="461"/>
      <c r="VU157" s="461"/>
      <c r="VV157" s="461"/>
      <c r="VW157" s="461"/>
      <c r="VX157" s="461"/>
      <c r="VY157" s="461"/>
      <c r="VZ157" s="461"/>
      <c r="WA157" s="461"/>
      <c r="WB157" s="461"/>
      <c r="WC157" s="461"/>
      <c r="WD157" s="461"/>
      <c r="WE157" s="461"/>
      <c r="WF157" s="461"/>
      <c r="WG157" s="461"/>
      <c r="WH157" s="461"/>
      <c r="WI157" s="461"/>
      <c r="WJ157" s="461"/>
      <c r="WK157" s="461"/>
      <c r="WL157" s="461"/>
      <c r="WM157" s="461"/>
      <c r="WN157" s="461"/>
      <c r="WO157" s="461"/>
      <c r="WP157" s="461"/>
      <c r="WQ157" s="461"/>
      <c r="WR157" s="461"/>
      <c r="WS157" s="461"/>
      <c r="WT157" s="461"/>
      <c r="WU157" s="461"/>
      <c r="WV157" s="461"/>
      <c r="WW157" s="461"/>
      <c r="WX157" s="461"/>
      <c r="WY157" s="461"/>
      <c r="WZ157" s="461"/>
      <c r="XA157" s="461"/>
      <c r="XB157" s="461"/>
      <c r="XC157" s="461"/>
      <c r="XD157" s="461"/>
      <c r="XE157" s="461"/>
      <c r="XF157" s="461"/>
      <c r="XG157" s="461"/>
      <c r="XH157" s="461"/>
      <c r="XI157" s="461"/>
      <c r="XJ157" s="461"/>
      <c r="XK157" s="461"/>
      <c r="XL157" s="461"/>
      <c r="XM157" s="461"/>
      <c r="XN157" s="461"/>
      <c r="XO157" s="461"/>
      <c r="XP157" s="461"/>
      <c r="XQ157" s="461"/>
      <c r="XR157" s="461"/>
      <c r="XS157" s="461"/>
      <c r="XT157" s="461"/>
      <c r="XU157" s="461"/>
      <c r="XV157" s="461"/>
      <c r="XW157" s="461"/>
      <c r="XX157" s="461"/>
      <c r="XY157" s="461"/>
      <c r="XZ157" s="461"/>
      <c r="YA157" s="461"/>
      <c r="YB157" s="461"/>
      <c r="YC157" s="461"/>
      <c r="YD157" s="461"/>
      <c r="YE157" s="461"/>
      <c r="YF157" s="461"/>
      <c r="YG157" s="461"/>
      <c r="YH157" s="461"/>
      <c r="YI157" s="461"/>
      <c r="YJ157" s="461"/>
      <c r="YK157" s="461"/>
      <c r="YL157" s="461"/>
      <c r="YM157" s="461"/>
      <c r="YN157" s="461"/>
      <c r="YO157" s="461"/>
      <c r="YP157" s="461"/>
      <c r="YQ157" s="461"/>
      <c r="YR157" s="461"/>
      <c r="YS157" s="461"/>
      <c r="YT157" s="461"/>
      <c r="YU157" s="461"/>
      <c r="YV157" s="461"/>
      <c r="YW157" s="461"/>
      <c r="YX157" s="461"/>
      <c r="YY157" s="461"/>
      <c r="YZ157" s="461"/>
      <c r="ZA157" s="461"/>
      <c r="ZB157" s="461"/>
      <c r="ZC157" s="461"/>
      <c r="ZD157" s="461"/>
      <c r="ZE157" s="461"/>
      <c r="ZF157" s="461"/>
      <c r="ZG157" s="461"/>
      <c r="ZH157" s="461"/>
      <c r="ZI157" s="461"/>
      <c r="ZJ157" s="461"/>
      <c r="ZK157" s="461"/>
      <c r="ZL157" s="461"/>
      <c r="ZM157" s="461"/>
      <c r="ZN157" s="461"/>
      <c r="ZO157" s="461"/>
      <c r="ZP157" s="461"/>
      <c r="ZQ157" s="461"/>
      <c r="ZR157" s="461"/>
      <c r="ZS157" s="461"/>
      <c r="ZT157" s="461"/>
      <c r="ZU157" s="461"/>
      <c r="ZV157" s="461"/>
      <c r="ZW157" s="461"/>
      <c r="ZX157" s="461"/>
      <c r="ZY157" s="461"/>
      <c r="ZZ157" s="461"/>
      <c r="AAA157" s="461"/>
      <c r="AAB157" s="461"/>
      <c r="AAC157" s="461"/>
      <c r="AAD157" s="461"/>
      <c r="AAE157" s="461"/>
      <c r="AAF157" s="461"/>
      <c r="AAG157" s="461"/>
      <c r="AAH157" s="461"/>
      <c r="AAI157" s="461"/>
      <c r="AAJ157" s="461"/>
      <c r="AAK157" s="461"/>
      <c r="AAL157" s="461"/>
      <c r="AAM157" s="461"/>
      <c r="AAN157" s="461"/>
      <c r="AAO157" s="461"/>
      <c r="AAP157" s="461"/>
      <c r="AAQ157" s="461"/>
      <c r="AAR157" s="461"/>
      <c r="AAS157" s="461"/>
      <c r="AAT157" s="461"/>
      <c r="AAU157" s="461"/>
      <c r="AAV157" s="461"/>
      <c r="AAW157" s="461"/>
      <c r="AAX157" s="461"/>
      <c r="AAY157" s="461"/>
      <c r="AAZ157" s="461"/>
      <c r="ABA157" s="461"/>
      <c r="ABB157" s="461"/>
      <c r="ABC157" s="461"/>
      <c r="ABD157" s="461"/>
      <c r="ABE157" s="461"/>
      <c r="ABF157" s="461"/>
      <c r="ABG157" s="461"/>
      <c r="ABH157" s="461"/>
      <c r="ABI157" s="461"/>
      <c r="ABJ157" s="461"/>
      <c r="ABK157" s="461"/>
      <c r="ABL157" s="461"/>
      <c r="ABM157" s="461"/>
      <c r="ABN157" s="461"/>
      <c r="ABO157" s="461"/>
      <c r="ABP157" s="461"/>
      <c r="ABQ157" s="461"/>
      <c r="ABR157" s="461"/>
      <c r="ABS157" s="461"/>
      <c r="ABT157" s="461"/>
      <c r="ABU157" s="461"/>
      <c r="ABV157" s="461"/>
      <c r="ABW157" s="461"/>
      <c r="ABX157" s="461"/>
      <c r="ABY157" s="461"/>
      <c r="ABZ157" s="461"/>
      <c r="ACA157" s="461"/>
      <c r="ACB157" s="461"/>
      <c r="ACC157" s="461"/>
      <c r="ACD157" s="461"/>
      <c r="ACE157" s="461"/>
      <c r="ACF157" s="461"/>
      <c r="ACG157" s="461"/>
      <c r="ACH157" s="461"/>
      <c r="ACI157" s="461"/>
      <c r="ACJ157" s="461"/>
      <c r="ACK157" s="461"/>
      <c r="ACL157" s="461"/>
      <c r="ACM157" s="461"/>
      <c r="ACN157" s="461"/>
      <c r="ACO157" s="461"/>
      <c r="ACP157" s="461"/>
      <c r="ACQ157" s="461"/>
      <c r="ACR157" s="461"/>
      <c r="ACS157" s="461"/>
      <c r="ACT157" s="461"/>
      <c r="ACU157" s="461"/>
      <c r="ACV157" s="461"/>
      <c r="ACW157" s="461"/>
      <c r="ACX157" s="461"/>
      <c r="ACY157" s="461"/>
      <c r="ACZ157" s="461"/>
      <c r="ADA157" s="461"/>
      <c r="ADB157" s="461"/>
      <c r="ADC157" s="461"/>
      <c r="ADD157" s="461"/>
      <c r="ADE157" s="461"/>
      <c r="ADF157" s="461"/>
      <c r="ADG157" s="461"/>
      <c r="ADH157" s="461"/>
      <c r="ADI157" s="461"/>
      <c r="ADJ157" s="461"/>
      <c r="ADK157" s="461"/>
      <c r="ADL157" s="461"/>
      <c r="ADM157" s="461"/>
      <c r="ADN157" s="461"/>
      <c r="ADO157" s="461"/>
      <c r="ADP157" s="461"/>
      <c r="ADQ157" s="461"/>
      <c r="ADR157" s="461"/>
      <c r="ADS157" s="461"/>
      <c r="ADT157" s="461"/>
      <c r="ADU157" s="461"/>
      <c r="ADV157" s="461"/>
      <c r="ADW157" s="461"/>
      <c r="ADX157" s="461"/>
      <c r="ADY157" s="461"/>
      <c r="ADZ157" s="461"/>
      <c r="AEA157" s="461"/>
      <c r="AEB157" s="461"/>
      <c r="AEC157" s="461"/>
      <c r="AED157" s="461"/>
      <c r="AEE157" s="461"/>
      <c r="AEF157" s="461"/>
      <c r="AEG157" s="461"/>
      <c r="AEH157" s="461"/>
      <c r="AEI157" s="461"/>
      <c r="AEJ157" s="461"/>
      <c r="AEK157" s="461"/>
      <c r="AEL157" s="461"/>
      <c r="AEM157" s="461"/>
      <c r="AEN157" s="461"/>
      <c r="AEO157" s="461"/>
      <c r="AEP157" s="461"/>
      <c r="AEQ157" s="461"/>
      <c r="AER157" s="461"/>
      <c r="AES157" s="461"/>
      <c r="AET157" s="461"/>
      <c r="AEU157" s="461"/>
      <c r="AEV157" s="461"/>
      <c r="AEW157" s="461"/>
      <c r="AEX157" s="461"/>
      <c r="AEY157" s="461"/>
      <c r="AEZ157" s="461"/>
      <c r="AFA157" s="461"/>
      <c r="AFB157" s="461"/>
      <c r="AFC157" s="461"/>
      <c r="AFD157" s="461"/>
      <c r="AFE157" s="461"/>
      <c r="AFF157" s="461"/>
      <c r="AFG157" s="461"/>
      <c r="AFH157" s="461"/>
      <c r="AFI157" s="461"/>
      <c r="AFJ157" s="461"/>
      <c r="AFK157" s="461"/>
      <c r="AFL157" s="461"/>
      <c r="AFM157" s="461"/>
      <c r="AFN157" s="461"/>
      <c r="AFO157" s="461"/>
      <c r="AFP157" s="461"/>
      <c r="AFQ157" s="461"/>
      <c r="AFR157" s="461"/>
      <c r="AFS157" s="461"/>
      <c r="AFT157" s="461"/>
      <c r="AFU157" s="461"/>
      <c r="AFV157" s="461"/>
      <c r="AFW157" s="461"/>
      <c r="AFX157" s="461"/>
      <c r="AFY157" s="461"/>
      <c r="AFZ157" s="461"/>
      <c r="AGA157" s="461"/>
      <c r="AGB157" s="461"/>
      <c r="AGC157" s="461"/>
      <c r="AGD157" s="461"/>
      <c r="AGE157" s="461"/>
      <c r="AGF157" s="461"/>
      <c r="AGG157" s="461"/>
      <c r="AGH157" s="461"/>
      <c r="AGI157" s="461"/>
      <c r="AGJ157" s="461"/>
      <c r="AGK157" s="461"/>
      <c r="AGL157" s="461"/>
      <c r="AGM157" s="461"/>
      <c r="AGN157" s="461"/>
      <c r="AGO157" s="461"/>
      <c r="AGP157" s="461"/>
      <c r="AGQ157" s="461"/>
      <c r="AGR157" s="461"/>
      <c r="AGS157" s="461"/>
      <c r="AGT157" s="461"/>
      <c r="AGU157" s="461"/>
      <c r="AGV157" s="461"/>
      <c r="AGW157" s="461"/>
      <c r="AGX157" s="461"/>
      <c r="AGY157" s="461"/>
      <c r="AGZ157" s="461"/>
      <c r="AHA157" s="461"/>
      <c r="AHB157" s="461"/>
      <c r="AHC157" s="461"/>
      <c r="AHD157" s="461"/>
      <c r="AHE157" s="461"/>
      <c r="AHF157" s="461"/>
      <c r="AHG157" s="461"/>
      <c r="AHH157" s="461"/>
      <c r="AHI157" s="461"/>
      <c r="AHJ157" s="461"/>
      <c r="AHK157" s="461"/>
      <c r="AHL157" s="461"/>
      <c r="AHM157" s="461"/>
      <c r="AHN157" s="461"/>
      <c r="AHO157" s="461"/>
      <c r="AHP157" s="461"/>
      <c r="AHQ157" s="461"/>
      <c r="AHR157" s="461"/>
      <c r="AHS157" s="461"/>
      <c r="AHT157" s="461"/>
      <c r="AHU157" s="461"/>
      <c r="AHV157" s="461"/>
      <c r="AHW157" s="461"/>
      <c r="AHX157" s="461"/>
      <c r="AHY157" s="461"/>
      <c r="AHZ157" s="461"/>
      <c r="AIA157" s="461"/>
      <c r="AIB157" s="461"/>
      <c r="AIC157" s="461"/>
      <c r="AID157" s="461"/>
      <c r="AIE157" s="461"/>
      <c r="AIF157" s="461"/>
      <c r="AIG157" s="461"/>
      <c r="AIH157" s="461"/>
      <c r="AII157" s="461"/>
      <c r="AIJ157" s="461"/>
      <c r="AIK157" s="461"/>
      <c r="AIL157" s="461"/>
      <c r="AIM157" s="461"/>
      <c r="AIN157" s="461"/>
      <c r="AIO157" s="461"/>
      <c r="AIP157" s="461"/>
      <c r="AIQ157" s="461"/>
      <c r="AIR157" s="461"/>
      <c r="AIS157" s="461"/>
      <c r="AIT157" s="461"/>
      <c r="AIU157" s="461"/>
      <c r="AIV157" s="461"/>
      <c r="AIW157" s="461"/>
      <c r="AIX157" s="461"/>
      <c r="AIY157" s="461"/>
      <c r="AIZ157" s="461"/>
      <c r="AJA157" s="461"/>
      <c r="AJB157" s="461"/>
      <c r="AJC157" s="461"/>
      <c r="AJD157" s="461"/>
      <c r="AJE157" s="461"/>
      <c r="AJF157" s="461"/>
      <c r="AJG157" s="461"/>
      <c r="AJH157" s="461"/>
      <c r="AJI157" s="461"/>
      <c r="AJJ157" s="461"/>
      <c r="AJK157" s="461"/>
      <c r="AJL157" s="461"/>
      <c r="AJM157" s="461"/>
      <c r="AJN157" s="461"/>
      <c r="AJO157" s="461"/>
      <c r="AJP157" s="461"/>
      <c r="AJQ157" s="461"/>
      <c r="AJR157" s="461"/>
      <c r="AJS157" s="461"/>
      <c r="AJT157" s="461"/>
      <c r="AJU157" s="461"/>
      <c r="AJV157" s="461"/>
      <c r="AJW157" s="461"/>
      <c r="AJX157" s="461"/>
      <c r="AJY157" s="461"/>
      <c r="AJZ157" s="461"/>
      <c r="AKA157" s="461"/>
      <c r="AKB157" s="461"/>
      <c r="AKC157" s="461"/>
      <c r="AKD157" s="461"/>
      <c r="AKE157" s="461"/>
      <c r="AKF157" s="461"/>
      <c r="AKG157" s="461"/>
      <c r="AKH157" s="461"/>
      <c r="AKI157" s="461"/>
      <c r="AKJ157" s="461"/>
      <c r="AKK157" s="461"/>
      <c r="AKL157" s="461"/>
      <c r="AKM157" s="461"/>
      <c r="AKN157" s="461"/>
      <c r="AKO157" s="461"/>
      <c r="AKP157" s="461"/>
      <c r="AKQ157" s="461"/>
      <c r="AKR157" s="461"/>
      <c r="AKS157" s="461"/>
      <c r="AKT157" s="461"/>
      <c r="AKU157" s="461"/>
      <c r="AKV157" s="461"/>
      <c r="AKW157" s="461"/>
      <c r="AKX157" s="461"/>
      <c r="AKY157" s="461"/>
      <c r="AKZ157" s="461"/>
      <c r="ALA157" s="461"/>
      <c r="ALB157" s="461"/>
      <c r="ALC157" s="461"/>
      <c r="ALD157" s="461"/>
      <c r="ALE157" s="461"/>
      <c r="ALF157" s="461"/>
      <c r="ALG157" s="461"/>
      <c r="ALH157" s="461"/>
      <c r="ALI157" s="461"/>
      <c r="ALJ157" s="461"/>
      <c r="ALK157" s="461"/>
      <c r="ALL157" s="461"/>
      <c r="ALM157" s="461"/>
      <c r="ALN157" s="461"/>
      <c r="ALO157" s="461"/>
      <c r="ALP157" s="461"/>
      <c r="ALQ157" s="461"/>
      <c r="ALR157" s="461"/>
      <c r="ALS157" s="461"/>
      <c r="ALT157" s="461"/>
      <c r="ALU157" s="461"/>
      <c r="ALV157" s="461"/>
      <c r="ALW157" s="461"/>
      <c r="ALX157" s="461"/>
      <c r="ALY157" s="461"/>
      <c r="ALZ157" s="461"/>
      <c r="AMA157" s="461"/>
      <c r="AMB157" s="461"/>
      <c r="AMC157" s="461"/>
      <c r="AMD157" s="461"/>
      <c r="AME157" s="461"/>
      <c r="AMF157" s="461"/>
      <c r="AMG157" s="461"/>
      <c r="AMH157" s="461"/>
      <c r="AMI157" s="461"/>
      <c r="AMJ157" s="461"/>
      <c r="AMK157" s="461"/>
      <c r="AML157" s="461"/>
      <c r="AMM157" s="461"/>
      <c r="AMN157" s="461"/>
      <c r="AMO157" s="461"/>
      <c r="AMP157" s="461"/>
      <c r="AMQ157" s="461"/>
      <c r="AMR157" s="461"/>
      <c r="AMS157" s="461"/>
      <c r="AMT157" s="461"/>
      <c r="AMU157" s="461"/>
      <c r="AMV157" s="461"/>
      <c r="AMW157" s="461"/>
      <c r="AMX157" s="461"/>
      <c r="AMY157" s="461"/>
      <c r="AMZ157" s="461"/>
      <c r="ANA157" s="461"/>
      <c r="ANB157" s="461"/>
      <c r="ANC157" s="461"/>
      <c r="AND157" s="461"/>
      <c r="ANE157" s="461"/>
      <c r="ANF157" s="461"/>
      <c r="ANG157" s="461"/>
      <c r="ANH157" s="461"/>
      <c r="ANI157" s="461"/>
      <c r="ANJ157" s="461"/>
      <c r="ANK157" s="461"/>
      <c r="ANL157" s="461"/>
      <c r="ANM157" s="461"/>
      <c r="ANN157" s="461"/>
      <c r="ANO157" s="461"/>
      <c r="ANP157" s="461"/>
      <c r="ANQ157" s="461"/>
      <c r="ANR157" s="461"/>
      <c r="ANS157" s="461"/>
      <c r="ANT157" s="461"/>
      <c r="ANU157" s="461"/>
      <c r="ANV157" s="461"/>
      <c r="ANW157" s="461"/>
      <c r="ANX157" s="461"/>
      <c r="ANY157" s="461"/>
      <c r="ANZ157" s="461"/>
      <c r="AOA157" s="461"/>
      <c r="AOB157" s="461"/>
      <c r="AOC157" s="461"/>
      <c r="AOD157" s="461"/>
      <c r="AOE157" s="461"/>
      <c r="AOF157" s="461"/>
      <c r="AOG157" s="461"/>
      <c r="AOH157" s="461"/>
      <c r="AOI157" s="461"/>
      <c r="AOJ157" s="461"/>
      <c r="AOK157" s="461"/>
      <c r="AOL157" s="461"/>
      <c r="AOM157" s="461"/>
      <c r="AON157" s="461"/>
      <c r="AOO157" s="461"/>
      <c r="AOP157" s="461"/>
      <c r="AOQ157" s="461"/>
      <c r="AOR157" s="461"/>
      <c r="AOS157" s="461"/>
      <c r="AOT157" s="461"/>
      <c r="AOU157" s="461"/>
      <c r="AOV157" s="461"/>
      <c r="AOW157" s="461"/>
      <c r="AOX157" s="461"/>
      <c r="AOY157" s="461"/>
      <c r="AOZ157" s="461"/>
      <c r="APA157" s="461"/>
      <c r="APB157" s="461"/>
      <c r="APC157" s="461"/>
      <c r="APD157" s="461"/>
      <c r="APE157" s="461"/>
      <c r="APF157" s="461"/>
      <c r="APG157" s="461"/>
      <c r="APH157" s="461"/>
      <c r="API157" s="461"/>
      <c r="APJ157" s="461"/>
      <c r="APK157" s="461"/>
      <c r="APL157" s="461"/>
      <c r="APM157" s="461"/>
      <c r="APN157" s="461"/>
      <c r="APO157" s="461"/>
      <c r="APP157" s="461"/>
      <c r="APQ157" s="461"/>
      <c r="APR157" s="461"/>
      <c r="APS157" s="461"/>
      <c r="APT157" s="461"/>
      <c r="APU157" s="461"/>
      <c r="APV157" s="461"/>
      <c r="APW157" s="461"/>
      <c r="APX157" s="461"/>
      <c r="APY157" s="461"/>
      <c r="APZ157" s="461"/>
      <c r="AQA157" s="461"/>
      <c r="AQB157" s="461"/>
      <c r="AQC157" s="461"/>
      <c r="AQD157" s="461"/>
      <c r="AQE157" s="461"/>
      <c r="AQF157" s="461"/>
      <c r="AQG157" s="461"/>
      <c r="AQH157" s="461"/>
      <c r="AQI157" s="461"/>
      <c r="AQJ157" s="461"/>
      <c r="AQK157" s="461"/>
      <c r="AQL157" s="461"/>
      <c r="AQM157" s="461"/>
      <c r="AQN157" s="461"/>
      <c r="AQO157" s="461"/>
      <c r="AQP157" s="461"/>
      <c r="AQQ157" s="461"/>
      <c r="AQR157" s="461"/>
      <c r="AQS157" s="461"/>
      <c r="AQT157" s="461"/>
      <c r="AQU157" s="461"/>
      <c r="AQV157" s="461"/>
      <c r="AQW157" s="461"/>
      <c r="AQX157" s="461"/>
      <c r="AQY157" s="461"/>
      <c r="AQZ157" s="461"/>
      <c r="ARA157" s="461"/>
      <c r="ARB157" s="461"/>
      <c r="ARC157" s="461"/>
      <c r="ARD157" s="461"/>
      <c r="ARE157" s="461"/>
      <c r="ARF157" s="461"/>
      <c r="ARG157" s="461"/>
      <c r="ARH157" s="461"/>
      <c r="ARI157" s="461"/>
      <c r="ARJ157" s="461"/>
      <c r="ARK157" s="461"/>
      <c r="ARL157" s="461"/>
      <c r="ARM157" s="461"/>
      <c r="ARN157" s="461"/>
      <c r="ARO157" s="461"/>
      <c r="ARP157" s="461"/>
      <c r="ARQ157" s="461"/>
      <c r="ARR157" s="461"/>
      <c r="ARS157" s="461"/>
      <c r="ART157" s="461"/>
      <c r="ARU157" s="461"/>
      <c r="ARV157" s="461"/>
      <c r="ARW157" s="461"/>
      <c r="ARX157" s="461"/>
      <c r="ARY157" s="461"/>
      <c r="ARZ157" s="461"/>
      <c r="ASA157" s="461"/>
      <c r="ASB157" s="461"/>
      <c r="ASC157" s="461"/>
      <c r="ASD157" s="461"/>
      <c r="ASE157" s="461"/>
      <c r="ASF157" s="461"/>
      <c r="ASG157" s="461"/>
      <c r="ASH157" s="461"/>
      <c r="ASI157" s="461"/>
      <c r="ASJ157" s="461"/>
      <c r="ASK157" s="461"/>
      <c r="ASL157" s="461"/>
      <c r="ASM157" s="461"/>
      <c r="ASN157" s="461"/>
      <c r="ASO157" s="461"/>
      <c r="ASP157" s="461"/>
      <c r="ASQ157" s="461"/>
      <c r="ASR157" s="461"/>
      <c r="ASS157" s="461"/>
      <c r="AST157" s="461"/>
      <c r="ASU157" s="461"/>
      <c r="ASV157" s="461"/>
      <c r="ASW157" s="461"/>
      <c r="ASX157" s="461"/>
      <c r="ASY157" s="461"/>
      <c r="ASZ157" s="461"/>
      <c r="ATA157" s="461"/>
      <c r="ATB157" s="461"/>
      <c r="ATC157" s="461"/>
      <c r="ATD157" s="461"/>
      <c r="ATE157" s="461"/>
      <c r="ATF157" s="461"/>
      <c r="ATG157" s="461"/>
      <c r="ATH157" s="461"/>
      <c r="ATI157" s="461"/>
      <c r="ATJ157" s="461"/>
      <c r="ATK157" s="461"/>
      <c r="ATL157" s="461"/>
      <c r="ATM157" s="461"/>
      <c r="ATN157" s="461"/>
      <c r="ATO157" s="461"/>
      <c r="ATP157" s="461"/>
      <c r="ATQ157" s="461"/>
      <c r="ATR157" s="461"/>
      <c r="ATS157" s="461"/>
      <c r="ATT157" s="461"/>
      <c r="ATU157" s="461"/>
      <c r="ATV157" s="461"/>
      <c r="ATW157" s="461"/>
      <c r="ATX157" s="461"/>
      <c r="ATY157" s="461"/>
      <c r="ATZ157" s="461"/>
      <c r="AUA157" s="461"/>
      <c r="AUB157" s="461"/>
      <c r="AUC157" s="461"/>
      <c r="AUD157" s="461"/>
      <c r="AUE157" s="461"/>
      <c r="AUF157" s="461"/>
      <c r="AUG157" s="461"/>
      <c r="AUH157" s="461"/>
      <c r="AUI157" s="461"/>
      <c r="AUJ157" s="461"/>
      <c r="AUK157" s="461"/>
      <c r="AUL157" s="461"/>
      <c r="AUM157" s="461"/>
      <c r="AUN157" s="461"/>
      <c r="AUO157" s="461"/>
      <c r="AUP157" s="461"/>
      <c r="AUQ157" s="461"/>
      <c r="AUR157" s="461"/>
      <c r="AUS157" s="461"/>
      <c r="AUT157" s="461"/>
      <c r="AUU157" s="461"/>
      <c r="AUV157" s="461"/>
      <c r="AUW157" s="461"/>
      <c r="AUX157" s="461"/>
      <c r="AUY157" s="461"/>
      <c r="AUZ157" s="461"/>
      <c r="AVA157" s="461"/>
      <c r="AVB157" s="461"/>
      <c r="AVC157" s="461"/>
      <c r="AVD157" s="461"/>
      <c r="AVE157" s="461"/>
      <c r="AVF157" s="461"/>
      <c r="AVG157" s="461"/>
      <c r="AVH157" s="461"/>
      <c r="AVI157" s="461"/>
      <c r="AVJ157" s="461"/>
      <c r="AVK157" s="461"/>
      <c r="AVL157" s="461"/>
      <c r="AVM157" s="461"/>
      <c r="AVN157" s="461"/>
      <c r="AVO157" s="461"/>
      <c r="AVP157" s="461"/>
      <c r="AVQ157" s="461"/>
      <c r="AVR157" s="461"/>
      <c r="AVS157" s="461"/>
      <c r="AVT157" s="461"/>
      <c r="AVU157" s="461"/>
      <c r="AVV157" s="461"/>
      <c r="AVW157" s="461"/>
      <c r="AVX157" s="461"/>
      <c r="AVY157" s="461"/>
      <c r="AVZ157" s="461"/>
      <c r="AWA157" s="461"/>
      <c r="AWB157" s="461"/>
      <c r="AWC157" s="461"/>
      <c r="AWD157" s="461"/>
      <c r="AWE157" s="461"/>
      <c r="AWF157" s="461"/>
      <c r="AWG157" s="461"/>
      <c r="AWH157" s="461"/>
      <c r="AWI157" s="461"/>
      <c r="AWJ157" s="461"/>
      <c r="AWK157" s="461"/>
      <c r="AWL157" s="461"/>
      <c r="AWM157" s="461"/>
      <c r="AWN157" s="461"/>
      <c r="AWO157" s="461"/>
      <c r="AWP157" s="461"/>
      <c r="AWQ157" s="461"/>
      <c r="AWR157" s="461"/>
      <c r="AWS157" s="461"/>
      <c r="AWT157" s="461"/>
      <c r="AWU157" s="461"/>
      <c r="AWV157" s="461"/>
      <c r="AWW157" s="461"/>
      <c r="AWX157" s="461"/>
      <c r="AWY157" s="461"/>
      <c r="AWZ157" s="461"/>
      <c r="AXA157" s="461"/>
      <c r="AXB157" s="461"/>
      <c r="AXC157" s="461"/>
      <c r="AXD157" s="461"/>
      <c r="AXE157" s="461"/>
      <c r="AXF157" s="461"/>
      <c r="AXG157" s="461"/>
      <c r="AXH157" s="461"/>
      <c r="AXI157" s="461"/>
      <c r="AXJ157" s="461"/>
      <c r="AXK157" s="461"/>
      <c r="AXL157" s="461"/>
      <c r="AXM157" s="461"/>
      <c r="AXN157" s="461"/>
      <c r="AXO157" s="461"/>
      <c r="AXP157" s="461"/>
      <c r="AXQ157" s="461"/>
      <c r="AXR157" s="461"/>
      <c r="AXS157" s="461"/>
      <c r="AXT157" s="461"/>
      <c r="AXU157" s="461"/>
      <c r="AXV157" s="461"/>
      <c r="AXW157" s="461"/>
      <c r="AXX157" s="461"/>
      <c r="AXY157" s="461"/>
      <c r="AXZ157" s="461"/>
      <c r="AYA157" s="461"/>
      <c r="AYB157" s="461"/>
      <c r="AYC157" s="461"/>
      <c r="AYD157" s="461"/>
      <c r="AYE157" s="461"/>
      <c r="AYF157" s="461"/>
      <c r="AYG157" s="461"/>
      <c r="AYH157" s="461"/>
      <c r="AYI157" s="461"/>
      <c r="AYJ157" s="461"/>
      <c r="AYK157" s="461"/>
      <c r="AYL157" s="461"/>
      <c r="AYM157" s="461"/>
      <c r="AYN157" s="461"/>
      <c r="AYO157" s="461"/>
      <c r="AYP157" s="461"/>
      <c r="AYQ157" s="461"/>
      <c r="AYR157" s="461"/>
      <c r="AYS157" s="461"/>
      <c r="AYT157" s="461"/>
      <c r="AYU157" s="461"/>
      <c r="AYV157" s="461"/>
      <c r="AYW157" s="461"/>
      <c r="AYX157" s="461"/>
      <c r="AYY157" s="461"/>
      <c r="AYZ157" s="461"/>
      <c r="AZA157" s="461"/>
      <c r="AZB157" s="461"/>
      <c r="AZC157" s="461"/>
      <c r="AZD157" s="461"/>
      <c r="AZE157" s="461"/>
      <c r="AZF157" s="461"/>
      <c r="AZG157" s="461"/>
      <c r="AZH157" s="461"/>
      <c r="AZI157" s="461"/>
      <c r="AZJ157" s="461"/>
      <c r="AZK157" s="461"/>
      <c r="AZL157" s="461"/>
      <c r="AZM157" s="461"/>
      <c r="AZN157" s="461"/>
      <c r="AZO157" s="461"/>
      <c r="AZP157" s="461"/>
      <c r="AZQ157" s="461"/>
      <c r="AZR157" s="461"/>
      <c r="AZS157" s="461"/>
      <c r="AZT157" s="461"/>
      <c r="AZU157" s="461"/>
      <c r="AZV157" s="461"/>
      <c r="AZW157" s="461"/>
      <c r="AZX157" s="461"/>
      <c r="AZY157" s="461"/>
      <c r="AZZ157" s="461"/>
      <c r="BAA157" s="461"/>
      <c r="BAB157" s="461"/>
      <c r="BAC157" s="461"/>
      <c r="BAD157" s="461"/>
      <c r="BAE157" s="461"/>
      <c r="BAF157" s="461"/>
      <c r="BAG157" s="461"/>
      <c r="BAH157" s="461"/>
      <c r="BAI157" s="461"/>
      <c r="BAJ157" s="461"/>
      <c r="BAK157" s="461"/>
      <c r="BAL157" s="461"/>
      <c r="BAM157" s="461"/>
      <c r="BAN157" s="461"/>
      <c r="BAO157" s="461"/>
      <c r="BAP157" s="461"/>
      <c r="BAQ157" s="461"/>
      <c r="BAR157" s="461"/>
      <c r="BAS157" s="461"/>
      <c r="BAT157" s="461"/>
      <c r="BAU157" s="461"/>
      <c r="BAV157" s="461"/>
      <c r="BAW157" s="461"/>
      <c r="BAX157" s="461"/>
      <c r="BAY157" s="461"/>
      <c r="BAZ157" s="461"/>
      <c r="BBA157" s="461"/>
      <c r="BBB157" s="461"/>
      <c r="BBC157" s="461"/>
      <c r="BBD157" s="461"/>
      <c r="BBE157" s="461"/>
      <c r="BBF157" s="461"/>
      <c r="BBG157" s="461"/>
      <c r="BBH157" s="461"/>
      <c r="BBI157" s="461"/>
      <c r="BBJ157" s="461"/>
      <c r="BBK157" s="461"/>
      <c r="BBL157" s="461"/>
      <c r="BBM157" s="461"/>
      <c r="BBN157" s="461"/>
      <c r="BBO157" s="461"/>
      <c r="BBP157" s="461"/>
      <c r="BBQ157" s="461"/>
      <c r="BBR157" s="461"/>
      <c r="BBS157" s="461"/>
      <c r="BBT157" s="461"/>
      <c r="BBU157" s="461"/>
      <c r="BBV157" s="461"/>
      <c r="BBW157" s="461"/>
      <c r="BBX157" s="461"/>
      <c r="BBY157" s="461"/>
      <c r="BBZ157" s="461"/>
      <c r="BCA157" s="461"/>
      <c r="BCB157" s="461"/>
      <c r="BCC157" s="461"/>
      <c r="BCD157" s="461"/>
      <c r="BCE157" s="461"/>
      <c r="BCF157" s="461"/>
      <c r="BCG157" s="461"/>
      <c r="BCH157" s="461"/>
      <c r="BCI157" s="461"/>
      <c r="BCJ157" s="461"/>
      <c r="BCK157" s="461"/>
      <c r="BCL157" s="461"/>
      <c r="BCM157" s="461"/>
      <c r="BCN157" s="461"/>
      <c r="BCO157" s="461"/>
      <c r="BCP157" s="461"/>
      <c r="BCQ157" s="461"/>
      <c r="BCR157" s="461"/>
      <c r="BCS157" s="461"/>
      <c r="BCT157" s="461"/>
      <c r="BCU157" s="461"/>
      <c r="BCV157" s="461"/>
      <c r="BCW157" s="461"/>
      <c r="BCX157" s="461"/>
      <c r="BCY157" s="461"/>
      <c r="BCZ157" s="461"/>
      <c r="BDA157" s="461"/>
      <c r="BDB157" s="461"/>
      <c r="BDC157" s="461"/>
      <c r="BDD157" s="461"/>
      <c r="BDE157" s="461"/>
      <c r="BDF157" s="461"/>
      <c r="BDG157" s="461"/>
      <c r="BDH157" s="461"/>
      <c r="BDI157" s="461"/>
      <c r="BDJ157" s="461"/>
      <c r="BDK157" s="461"/>
      <c r="BDL157" s="461"/>
      <c r="BDM157" s="461"/>
      <c r="BDN157" s="461"/>
      <c r="BDO157" s="461"/>
      <c r="BDP157" s="461"/>
      <c r="BDQ157" s="461"/>
      <c r="BDR157" s="461"/>
      <c r="BDS157" s="461"/>
      <c r="BDT157" s="461"/>
      <c r="BDU157" s="461"/>
      <c r="BDV157" s="461"/>
      <c r="BDW157" s="461"/>
      <c r="BDX157" s="461"/>
      <c r="BDY157" s="461"/>
      <c r="BDZ157" s="461"/>
      <c r="BEA157" s="461"/>
      <c r="BEB157" s="461"/>
      <c r="BEC157" s="461"/>
      <c r="BED157" s="461"/>
      <c r="BEE157" s="461"/>
      <c r="BEF157" s="461"/>
      <c r="BEG157" s="461"/>
      <c r="BEH157" s="461"/>
      <c r="BEI157" s="461"/>
      <c r="BEJ157" s="461"/>
      <c r="BEK157" s="461"/>
      <c r="BEL157" s="461"/>
      <c r="BEM157" s="461"/>
      <c r="BEN157" s="461"/>
      <c r="BEO157" s="461"/>
      <c r="BEP157" s="461"/>
      <c r="BEQ157" s="461"/>
      <c r="BER157" s="461"/>
      <c r="BES157" s="461"/>
      <c r="BET157" s="461"/>
      <c r="BEU157" s="461"/>
      <c r="BEV157" s="461"/>
      <c r="BEW157" s="461"/>
      <c r="BEX157" s="461"/>
      <c r="BEY157" s="461"/>
      <c r="BEZ157" s="461"/>
      <c r="BFA157" s="461"/>
      <c r="BFB157" s="461"/>
      <c r="BFC157" s="461"/>
      <c r="BFD157" s="461"/>
      <c r="BFE157" s="461"/>
      <c r="BFF157" s="461"/>
      <c r="BFG157" s="461"/>
      <c r="BFH157" s="461"/>
      <c r="BFI157" s="461"/>
      <c r="BFJ157" s="461"/>
      <c r="BFK157" s="461"/>
      <c r="BFL157" s="461"/>
      <c r="BFM157" s="461"/>
      <c r="BFN157" s="461"/>
      <c r="BFO157" s="461"/>
      <c r="BFP157" s="461"/>
      <c r="BFQ157" s="461"/>
      <c r="BFR157" s="461"/>
      <c r="BFS157" s="461"/>
      <c r="BFT157" s="461"/>
      <c r="BFU157" s="461"/>
      <c r="BFV157" s="461"/>
      <c r="BFW157" s="461"/>
      <c r="BFX157" s="461"/>
      <c r="BFY157" s="461"/>
      <c r="BFZ157" s="461"/>
      <c r="BGA157" s="461"/>
      <c r="BGB157" s="461"/>
      <c r="BGC157" s="461"/>
      <c r="BGD157" s="461"/>
      <c r="BGE157" s="461"/>
      <c r="BGF157" s="461"/>
      <c r="BGG157" s="461"/>
      <c r="BGH157" s="461"/>
      <c r="BGI157" s="461"/>
      <c r="BGJ157" s="461"/>
      <c r="BGK157" s="461"/>
      <c r="BGL157" s="461"/>
      <c r="BGM157" s="461"/>
      <c r="BGN157" s="461"/>
      <c r="BGO157" s="461"/>
      <c r="BGP157" s="461"/>
      <c r="BGQ157" s="461"/>
      <c r="BGR157" s="461"/>
      <c r="BGS157" s="461"/>
      <c r="BGT157" s="461"/>
      <c r="BGU157" s="461"/>
      <c r="BGV157" s="461"/>
      <c r="BGW157" s="461"/>
      <c r="BGX157" s="461"/>
      <c r="BGY157" s="461"/>
      <c r="BGZ157" s="461"/>
      <c r="BHA157" s="461"/>
      <c r="BHB157" s="461"/>
      <c r="BHC157" s="461"/>
      <c r="BHD157" s="461"/>
      <c r="BHE157" s="461"/>
      <c r="BHF157" s="461"/>
      <c r="BHG157" s="461"/>
      <c r="BHH157" s="461"/>
      <c r="BHI157" s="461"/>
      <c r="BHJ157" s="461"/>
      <c r="BHK157" s="461"/>
      <c r="BHL157" s="461"/>
      <c r="BHM157" s="461"/>
      <c r="BHN157" s="461"/>
      <c r="BHO157" s="461"/>
      <c r="BHP157" s="461"/>
      <c r="BHQ157" s="461"/>
      <c r="BHR157" s="461"/>
      <c r="BHS157" s="461"/>
      <c r="BHT157" s="461"/>
      <c r="BHU157" s="461"/>
      <c r="BHV157" s="461"/>
      <c r="BHW157" s="461"/>
      <c r="BHX157" s="461"/>
      <c r="BHY157" s="461"/>
      <c r="BHZ157" s="461"/>
      <c r="BIA157" s="461"/>
      <c r="BIB157" s="461"/>
      <c r="BIC157" s="461"/>
      <c r="BID157" s="461"/>
      <c r="BIE157" s="461"/>
      <c r="BIF157" s="461"/>
      <c r="BIG157" s="461"/>
      <c r="BIH157" s="461"/>
      <c r="BII157" s="461"/>
      <c r="BIJ157" s="461"/>
      <c r="BIK157" s="461"/>
      <c r="BIL157" s="461"/>
      <c r="BIM157" s="461"/>
      <c r="BIN157" s="461"/>
      <c r="BIO157" s="461"/>
      <c r="BIP157" s="461"/>
      <c r="BIQ157" s="461"/>
      <c r="BIR157" s="461"/>
      <c r="BIS157" s="461"/>
      <c r="BIT157" s="461"/>
      <c r="BIU157" s="461"/>
      <c r="BIV157" s="461"/>
      <c r="BIW157" s="461"/>
      <c r="BIX157" s="461"/>
      <c r="BIY157" s="461"/>
      <c r="BIZ157" s="461"/>
      <c r="BJA157" s="461"/>
      <c r="BJB157" s="461"/>
      <c r="BJC157" s="461"/>
      <c r="BJD157" s="461"/>
      <c r="BJE157" s="461"/>
      <c r="BJF157" s="461"/>
      <c r="BJG157" s="461"/>
      <c r="BJH157" s="461"/>
      <c r="BJI157" s="461"/>
      <c r="BJJ157" s="461"/>
      <c r="BJK157" s="461"/>
      <c r="BJL157" s="461"/>
      <c r="BJM157" s="461"/>
      <c r="BJN157" s="461"/>
      <c r="BJO157" s="461"/>
      <c r="BJP157" s="461"/>
      <c r="BJQ157" s="461"/>
      <c r="BJR157" s="461"/>
      <c r="BJS157" s="461"/>
      <c r="BJT157" s="461"/>
      <c r="BJU157" s="461"/>
      <c r="BJV157" s="461"/>
      <c r="BJW157" s="461"/>
      <c r="BJX157" s="461"/>
      <c r="BJY157" s="461"/>
      <c r="BJZ157" s="461"/>
      <c r="BKA157" s="461"/>
      <c r="BKB157" s="461"/>
      <c r="BKC157" s="461"/>
      <c r="BKD157" s="461"/>
      <c r="BKE157" s="461"/>
      <c r="BKF157" s="461"/>
      <c r="BKG157" s="461"/>
      <c r="BKH157" s="461"/>
      <c r="BKI157" s="461"/>
      <c r="BKJ157" s="461"/>
      <c r="BKK157" s="461"/>
      <c r="BKL157" s="461"/>
      <c r="BKM157" s="461"/>
      <c r="BKN157" s="461"/>
      <c r="BKO157" s="461"/>
      <c r="BKP157" s="461"/>
      <c r="BKQ157" s="461"/>
      <c r="BKR157" s="461"/>
      <c r="BKS157" s="461"/>
      <c r="BKT157" s="461"/>
      <c r="BKU157" s="461"/>
      <c r="BKV157" s="461"/>
      <c r="BKW157" s="461"/>
      <c r="BKX157" s="461"/>
      <c r="BKY157" s="461"/>
      <c r="BKZ157" s="461"/>
      <c r="BLA157" s="461"/>
      <c r="BLB157" s="461"/>
      <c r="BLC157" s="461"/>
      <c r="BLD157" s="461"/>
      <c r="BLE157" s="461"/>
      <c r="BLF157" s="461"/>
      <c r="BLG157" s="461"/>
      <c r="BLH157" s="461"/>
      <c r="BLI157" s="461"/>
      <c r="BLJ157" s="461"/>
      <c r="BLK157" s="461"/>
      <c r="BLL157" s="461"/>
      <c r="BLM157" s="461"/>
      <c r="BLN157" s="461"/>
      <c r="BLO157" s="461"/>
      <c r="BLP157" s="461"/>
      <c r="BLQ157" s="461"/>
      <c r="BLR157" s="461"/>
      <c r="BLS157" s="461"/>
      <c r="BLT157" s="461"/>
      <c r="BLU157" s="461"/>
      <c r="BLV157" s="461"/>
      <c r="BLW157" s="461"/>
      <c r="BLX157" s="461"/>
      <c r="BLY157" s="461"/>
      <c r="BLZ157" s="461"/>
      <c r="BMA157" s="461"/>
      <c r="BMB157" s="461"/>
      <c r="BMC157" s="461"/>
      <c r="BMD157" s="461"/>
      <c r="BME157" s="461"/>
      <c r="BMF157" s="461"/>
      <c r="BMG157" s="461"/>
      <c r="BMH157" s="461"/>
      <c r="BMI157" s="461"/>
      <c r="BMJ157" s="461"/>
      <c r="BMK157" s="461"/>
      <c r="BML157" s="461"/>
      <c r="BMM157" s="461"/>
      <c r="BMN157" s="461"/>
      <c r="BMO157" s="461"/>
      <c r="BMP157" s="461"/>
      <c r="BMQ157" s="461"/>
      <c r="BMR157" s="461"/>
      <c r="BMS157" s="461"/>
      <c r="BMT157" s="461"/>
      <c r="BMU157" s="461"/>
      <c r="BMV157" s="461"/>
      <c r="BMW157" s="461"/>
      <c r="BMX157" s="461"/>
      <c r="BMY157" s="461"/>
      <c r="BMZ157" s="461"/>
      <c r="BNA157" s="461"/>
      <c r="BNB157" s="461"/>
      <c r="BNC157" s="461"/>
      <c r="BND157" s="461"/>
      <c r="BNE157" s="461"/>
      <c r="BNF157" s="461"/>
      <c r="BNG157" s="461"/>
      <c r="BNH157" s="461"/>
      <c r="BNI157" s="461"/>
      <c r="BNJ157" s="461"/>
      <c r="BNK157" s="461"/>
      <c r="BNL157" s="461"/>
      <c r="BNM157" s="461"/>
      <c r="BNN157" s="461"/>
      <c r="BNO157" s="461"/>
      <c r="BNP157" s="461"/>
      <c r="BNQ157" s="461"/>
      <c r="BNR157" s="461"/>
      <c r="BNS157" s="461"/>
      <c r="BNT157" s="461"/>
      <c r="BNU157" s="461"/>
      <c r="BNV157" s="461"/>
      <c r="BNW157" s="461"/>
      <c r="BNX157" s="461"/>
      <c r="BNY157" s="461"/>
      <c r="BNZ157" s="461"/>
      <c r="BOA157" s="461"/>
      <c r="BOB157" s="461"/>
      <c r="BOC157" s="461"/>
      <c r="BOD157" s="461"/>
      <c r="BOE157" s="461"/>
      <c r="BOF157" s="461"/>
      <c r="BOG157" s="461"/>
      <c r="BOH157" s="461"/>
      <c r="BOI157" s="461"/>
      <c r="BOJ157" s="461"/>
      <c r="BOK157" s="461"/>
      <c r="BOL157" s="461"/>
      <c r="BOM157" s="461"/>
      <c r="BON157" s="461"/>
      <c r="BOO157" s="461"/>
      <c r="BOP157" s="461"/>
      <c r="BOQ157" s="461"/>
      <c r="BOR157" s="461"/>
      <c r="BOS157" s="461"/>
      <c r="BOT157" s="461"/>
      <c r="BOU157" s="461"/>
      <c r="BOV157" s="461"/>
      <c r="BOW157" s="461"/>
      <c r="BOX157" s="461"/>
      <c r="BOY157" s="461"/>
      <c r="BOZ157" s="461"/>
      <c r="BPA157" s="461"/>
      <c r="BPB157" s="461"/>
      <c r="BPC157" s="461"/>
      <c r="BPD157" s="461"/>
      <c r="BPE157" s="461"/>
      <c r="BPF157" s="461"/>
      <c r="BPG157" s="461"/>
      <c r="BPH157" s="461"/>
      <c r="BPI157" s="461"/>
      <c r="BPJ157" s="461"/>
      <c r="BPK157" s="461"/>
      <c r="BPL157" s="461"/>
      <c r="BPM157" s="461"/>
      <c r="BPN157" s="461"/>
      <c r="BPO157" s="461"/>
      <c r="BPP157" s="461"/>
      <c r="BPQ157" s="461"/>
      <c r="BPR157" s="461"/>
      <c r="BPS157" s="461"/>
      <c r="BPT157" s="461"/>
      <c r="BPU157" s="461"/>
      <c r="BPV157" s="461"/>
      <c r="BPW157" s="461"/>
      <c r="BPX157" s="461"/>
      <c r="BPY157" s="461"/>
      <c r="BPZ157" s="461"/>
      <c r="BQA157" s="461"/>
      <c r="BQB157" s="461"/>
      <c r="BQC157" s="461"/>
      <c r="BQD157" s="461"/>
      <c r="BQE157" s="461"/>
      <c r="BQF157" s="461"/>
      <c r="BQG157" s="461"/>
      <c r="BQH157" s="461"/>
      <c r="BQI157" s="461"/>
      <c r="BQJ157" s="461"/>
      <c r="BQK157" s="461"/>
      <c r="BQL157" s="461"/>
      <c r="BQM157" s="461"/>
      <c r="BQN157" s="461"/>
      <c r="BQO157" s="461"/>
      <c r="BQP157" s="461"/>
      <c r="BQQ157" s="461"/>
      <c r="BQR157" s="461"/>
      <c r="BQS157" s="461"/>
      <c r="BQT157" s="461"/>
      <c r="BQU157" s="461"/>
      <c r="BQV157" s="461"/>
      <c r="BQW157" s="461"/>
      <c r="BQX157" s="461"/>
      <c r="BQY157" s="461"/>
      <c r="BQZ157" s="461"/>
      <c r="BRA157" s="461"/>
      <c r="BRB157" s="461"/>
      <c r="BRC157" s="461"/>
      <c r="BRD157" s="461"/>
      <c r="BRE157" s="461"/>
      <c r="BRF157" s="461"/>
      <c r="BRG157" s="461"/>
      <c r="BRH157" s="461"/>
      <c r="BRI157" s="461"/>
      <c r="BRJ157" s="461"/>
      <c r="BRK157" s="461"/>
      <c r="BRL157" s="461"/>
      <c r="BRM157" s="461"/>
      <c r="BRN157" s="461"/>
      <c r="BRO157" s="461"/>
      <c r="BRP157" s="461"/>
      <c r="BRQ157" s="461"/>
      <c r="BRR157" s="461"/>
      <c r="BRS157" s="461"/>
      <c r="BRT157" s="461"/>
      <c r="BRU157" s="461"/>
      <c r="BRV157" s="461"/>
      <c r="BRW157" s="461"/>
      <c r="BRX157" s="461"/>
      <c r="BRY157" s="461"/>
      <c r="BRZ157" s="461"/>
      <c r="BSA157" s="461"/>
      <c r="BSB157" s="461"/>
      <c r="BSC157" s="461"/>
      <c r="BSD157" s="461"/>
      <c r="BSE157" s="461"/>
      <c r="BSF157" s="461"/>
      <c r="BSG157" s="461"/>
      <c r="BSH157" s="461"/>
      <c r="BSI157" s="461"/>
      <c r="BSJ157" s="461"/>
      <c r="BSK157" s="461"/>
      <c r="BSL157" s="461"/>
      <c r="BSM157" s="461"/>
      <c r="BSN157" s="461"/>
      <c r="BSO157" s="461"/>
      <c r="BSP157" s="461"/>
      <c r="BSQ157" s="461"/>
      <c r="BSR157" s="461"/>
      <c r="BSS157" s="461"/>
      <c r="BST157" s="461"/>
      <c r="BSU157" s="461"/>
      <c r="BSV157" s="461"/>
      <c r="BSW157" s="461"/>
      <c r="BSX157" s="461"/>
      <c r="BSY157" s="461"/>
      <c r="BSZ157" s="461"/>
      <c r="BTA157" s="461"/>
      <c r="BTB157" s="461"/>
      <c r="BTC157" s="461"/>
      <c r="BTD157" s="461"/>
      <c r="BTE157" s="461"/>
      <c r="BTF157" s="461"/>
      <c r="BTG157" s="461"/>
      <c r="BTH157" s="461"/>
      <c r="BTI157" s="461"/>
      <c r="BTJ157" s="461"/>
      <c r="BTK157" s="461"/>
      <c r="BTL157" s="461"/>
      <c r="BTM157" s="461"/>
      <c r="BTN157" s="461"/>
      <c r="BTO157" s="461"/>
      <c r="BTP157" s="461"/>
      <c r="BTQ157" s="461"/>
      <c r="BTR157" s="461"/>
      <c r="BTS157" s="461"/>
      <c r="BTT157" s="461"/>
      <c r="BTU157" s="461"/>
      <c r="BTV157" s="461"/>
      <c r="BTW157" s="461"/>
      <c r="BTX157" s="461"/>
      <c r="BTY157" s="461"/>
      <c r="BTZ157" s="461"/>
      <c r="BUA157" s="461"/>
      <c r="BUB157" s="461"/>
      <c r="BUC157" s="461"/>
      <c r="BUD157" s="461"/>
      <c r="BUE157" s="461"/>
      <c r="BUF157" s="461"/>
      <c r="BUG157" s="461"/>
      <c r="BUH157" s="461"/>
      <c r="BUI157" s="461"/>
      <c r="BUJ157" s="461"/>
      <c r="BUK157" s="461"/>
      <c r="BUL157" s="461"/>
      <c r="BUM157" s="461"/>
      <c r="BUN157" s="461"/>
      <c r="BUO157" s="461"/>
      <c r="BUP157" s="461"/>
      <c r="BUQ157" s="461"/>
      <c r="BUR157" s="461"/>
      <c r="BUS157" s="461"/>
      <c r="BUT157" s="461"/>
      <c r="BUU157" s="461"/>
      <c r="BUV157" s="461"/>
      <c r="BUW157" s="461"/>
      <c r="BUX157" s="461"/>
      <c r="BUY157" s="461"/>
      <c r="BUZ157" s="461"/>
      <c r="BVA157" s="461"/>
      <c r="BVB157" s="461"/>
      <c r="BVC157" s="461"/>
      <c r="BVD157" s="461"/>
      <c r="BVE157" s="461"/>
      <c r="BVF157" s="461"/>
      <c r="BVG157" s="461"/>
      <c r="BVH157" s="461"/>
      <c r="BVI157" s="461"/>
      <c r="BVJ157" s="461"/>
      <c r="BVK157" s="461"/>
      <c r="BVL157" s="461"/>
      <c r="BVM157" s="461"/>
      <c r="BVN157" s="461"/>
      <c r="BVO157" s="461"/>
      <c r="BVP157" s="461"/>
      <c r="BVQ157" s="461"/>
      <c r="BVR157" s="461"/>
      <c r="BVS157" s="461"/>
      <c r="BVT157" s="461"/>
      <c r="BVU157" s="461"/>
      <c r="BVV157" s="461"/>
      <c r="BVW157" s="461"/>
      <c r="BVX157" s="461"/>
      <c r="BVY157" s="461"/>
      <c r="BVZ157" s="461"/>
      <c r="BWA157" s="461"/>
      <c r="BWB157" s="461"/>
      <c r="BWC157" s="461"/>
      <c r="BWD157" s="461"/>
      <c r="BWE157" s="461"/>
      <c r="BWF157" s="461"/>
      <c r="BWG157" s="461"/>
      <c r="BWH157" s="461"/>
      <c r="BWI157" s="461"/>
      <c r="BWJ157" s="461"/>
      <c r="BWK157" s="461"/>
      <c r="BWL157" s="461"/>
      <c r="BWM157" s="461"/>
      <c r="BWN157" s="461"/>
      <c r="BWO157" s="461"/>
      <c r="BWP157" s="461"/>
      <c r="BWQ157" s="461"/>
      <c r="BWR157" s="461"/>
      <c r="BWS157" s="461"/>
      <c r="BWT157" s="461"/>
      <c r="BWU157" s="461"/>
      <c r="BWV157" s="461"/>
      <c r="BWW157" s="461"/>
      <c r="BWX157" s="461"/>
      <c r="BWY157" s="461"/>
      <c r="BWZ157" s="461"/>
      <c r="BXA157" s="461"/>
      <c r="BXB157" s="461"/>
      <c r="BXC157" s="461"/>
      <c r="BXD157" s="461"/>
      <c r="BXE157" s="461"/>
      <c r="BXF157" s="461"/>
      <c r="BXG157" s="461"/>
      <c r="BXH157" s="461"/>
      <c r="BXI157" s="461"/>
      <c r="BXJ157" s="461"/>
      <c r="BXK157" s="461"/>
      <c r="BXL157" s="461"/>
      <c r="BXM157" s="461"/>
      <c r="BXN157" s="461"/>
      <c r="BXO157" s="461"/>
      <c r="BXP157" s="461"/>
      <c r="BXQ157" s="461"/>
      <c r="BXR157" s="461"/>
      <c r="BXS157" s="461"/>
      <c r="BXT157" s="461"/>
      <c r="BXU157" s="461"/>
      <c r="BXV157" s="461"/>
      <c r="BXW157" s="461"/>
      <c r="BXX157" s="461"/>
      <c r="BXY157" s="461"/>
      <c r="BXZ157" s="461"/>
      <c r="BYA157" s="461"/>
      <c r="BYB157" s="461"/>
      <c r="BYC157" s="461"/>
      <c r="BYD157" s="461"/>
      <c r="BYE157" s="461"/>
      <c r="BYF157" s="461"/>
      <c r="BYG157" s="461"/>
      <c r="BYH157" s="461"/>
      <c r="BYI157" s="461"/>
      <c r="BYJ157" s="461"/>
      <c r="BYK157" s="461"/>
      <c r="BYL157" s="461"/>
      <c r="BYM157" s="461"/>
      <c r="BYN157" s="461"/>
      <c r="BYO157" s="461"/>
      <c r="BYP157" s="461"/>
      <c r="BYQ157" s="461"/>
      <c r="BYR157" s="461"/>
      <c r="BYS157" s="461"/>
      <c r="BYT157" s="461"/>
      <c r="BYU157" s="461"/>
      <c r="BYV157" s="461"/>
      <c r="BYW157" s="461"/>
      <c r="BYX157" s="461"/>
      <c r="BYY157" s="461"/>
      <c r="BYZ157" s="461"/>
      <c r="BZA157" s="461"/>
      <c r="BZB157" s="461"/>
      <c r="BZC157" s="461"/>
      <c r="BZD157" s="461"/>
      <c r="BZE157" s="461"/>
      <c r="BZF157" s="461"/>
      <c r="BZG157" s="461"/>
      <c r="BZH157" s="461"/>
      <c r="BZI157" s="461"/>
      <c r="BZJ157" s="461"/>
      <c r="BZK157" s="461"/>
      <c r="BZL157" s="461"/>
      <c r="BZM157" s="461"/>
      <c r="BZN157" s="461"/>
      <c r="BZO157" s="461"/>
      <c r="BZP157" s="461"/>
      <c r="BZQ157" s="461"/>
      <c r="BZR157" s="461"/>
      <c r="BZS157" s="461"/>
      <c r="BZT157" s="461"/>
      <c r="BZU157" s="461"/>
      <c r="BZV157" s="461"/>
      <c r="BZW157" s="461"/>
      <c r="BZX157" s="461"/>
      <c r="BZY157" s="461"/>
      <c r="BZZ157" s="461"/>
      <c r="CAA157" s="461"/>
      <c r="CAB157" s="461"/>
      <c r="CAC157" s="461"/>
      <c r="CAD157" s="461"/>
      <c r="CAE157" s="461"/>
      <c r="CAF157" s="461"/>
      <c r="CAG157" s="461"/>
      <c r="CAH157" s="461"/>
      <c r="CAI157" s="461"/>
      <c r="CAJ157" s="461"/>
      <c r="CAK157" s="461"/>
      <c r="CAL157" s="461"/>
      <c r="CAM157" s="461"/>
      <c r="CAN157" s="461"/>
      <c r="CAO157" s="461"/>
      <c r="CAP157" s="461"/>
      <c r="CAQ157" s="461"/>
      <c r="CAR157" s="461"/>
      <c r="CAS157" s="461"/>
      <c r="CAT157" s="461"/>
      <c r="CAU157" s="461"/>
      <c r="CAV157" s="461"/>
      <c r="CAW157" s="461"/>
      <c r="CAX157" s="461"/>
      <c r="CAY157" s="461"/>
      <c r="CAZ157" s="461"/>
      <c r="CBA157" s="461"/>
      <c r="CBB157" s="461"/>
      <c r="CBC157" s="461"/>
      <c r="CBD157" s="461"/>
      <c r="CBE157" s="461"/>
      <c r="CBF157" s="461"/>
      <c r="CBG157" s="461"/>
      <c r="CBH157" s="461"/>
      <c r="CBI157" s="461"/>
      <c r="CBJ157" s="461"/>
      <c r="CBK157" s="461"/>
      <c r="CBL157" s="461"/>
      <c r="CBM157" s="461"/>
      <c r="CBN157" s="461"/>
      <c r="CBO157" s="461"/>
      <c r="CBP157" s="461"/>
      <c r="CBQ157" s="461"/>
      <c r="CBR157" s="461"/>
      <c r="CBS157" s="461"/>
      <c r="CBT157" s="461"/>
      <c r="CBU157" s="461"/>
      <c r="CBV157" s="461"/>
      <c r="CBW157" s="461"/>
      <c r="CBX157" s="461"/>
      <c r="CBY157" s="461"/>
      <c r="CBZ157" s="461"/>
      <c r="CCA157" s="461"/>
      <c r="CCB157" s="461"/>
      <c r="CCC157" s="461"/>
      <c r="CCD157" s="461"/>
      <c r="CCE157" s="461"/>
      <c r="CCF157" s="461"/>
      <c r="CCG157" s="461"/>
      <c r="CCH157" s="461"/>
      <c r="CCI157" s="461"/>
      <c r="CCJ157" s="461"/>
      <c r="CCK157" s="461"/>
      <c r="CCL157" s="461"/>
      <c r="CCM157" s="461"/>
      <c r="CCN157" s="461"/>
      <c r="CCO157" s="461"/>
      <c r="CCP157" s="461"/>
      <c r="CCQ157" s="461"/>
      <c r="CCR157" s="461"/>
      <c r="CCS157" s="461"/>
      <c r="CCT157" s="461"/>
      <c r="CCU157" s="461"/>
      <c r="CCV157" s="461"/>
      <c r="CCW157" s="461"/>
      <c r="CCX157" s="461"/>
      <c r="CCY157" s="461"/>
      <c r="CCZ157" s="461"/>
      <c r="CDA157" s="461"/>
      <c r="CDB157" s="461"/>
      <c r="CDC157" s="461"/>
      <c r="CDD157" s="461"/>
      <c r="CDE157" s="461"/>
      <c r="CDF157" s="461"/>
      <c r="CDG157" s="461"/>
      <c r="CDH157" s="461"/>
      <c r="CDI157" s="461"/>
      <c r="CDJ157" s="461"/>
      <c r="CDK157" s="461"/>
      <c r="CDL157" s="461"/>
      <c r="CDM157" s="461"/>
      <c r="CDN157" s="461"/>
      <c r="CDO157" s="461"/>
      <c r="CDP157" s="461"/>
      <c r="CDQ157" s="461"/>
      <c r="CDR157" s="461"/>
      <c r="CDS157" s="461"/>
      <c r="CDT157" s="461"/>
      <c r="CDU157" s="461"/>
      <c r="CDV157" s="461"/>
      <c r="CDW157" s="461"/>
      <c r="CDX157" s="461"/>
      <c r="CDY157" s="461"/>
      <c r="CDZ157" s="461"/>
      <c r="CEA157" s="461"/>
      <c r="CEB157" s="461"/>
      <c r="CEC157" s="461"/>
      <c r="CED157" s="461"/>
      <c r="CEE157" s="461"/>
      <c r="CEF157" s="461"/>
      <c r="CEG157" s="461"/>
      <c r="CEH157" s="461"/>
      <c r="CEI157" s="461"/>
      <c r="CEJ157" s="461"/>
      <c r="CEK157" s="461"/>
      <c r="CEL157" s="461"/>
      <c r="CEM157" s="461"/>
      <c r="CEN157" s="461"/>
      <c r="CEO157" s="461"/>
      <c r="CEP157" s="461"/>
      <c r="CEQ157" s="461"/>
      <c r="CER157" s="461"/>
      <c r="CES157" s="461"/>
      <c r="CET157" s="461"/>
      <c r="CEU157" s="461"/>
      <c r="CEV157" s="461"/>
      <c r="CEW157" s="461"/>
      <c r="CEX157" s="461"/>
      <c r="CEY157" s="461"/>
      <c r="CEZ157" s="461"/>
      <c r="CFA157" s="461"/>
      <c r="CFB157" s="461"/>
      <c r="CFC157" s="461"/>
      <c r="CFD157" s="461"/>
      <c r="CFE157" s="461"/>
      <c r="CFF157" s="461"/>
      <c r="CFG157" s="461"/>
      <c r="CFH157" s="461"/>
      <c r="CFI157" s="461"/>
      <c r="CFJ157" s="461"/>
      <c r="CFK157" s="461"/>
      <c r="CFL157" s="461"/>
      <c r="CFM157" s="461"/>
      <c r="CFN157" s="461"/>
      <c r="CFO157" s="461"/>
      <c r="CFP157" s="461"/>
      <c r="CFQ157" s="461"/>
      <c r="CFR157" s="461"/>
      <c r="CFS157" s="461"/>
      <c r="CFT157" s="461"/>
      <c r="CFU157" s="461"/>
      <c r="CFV157" s="461"/>
      <c r="CFW157" s="461"/>
      <c r="CFX157" s="461"/>
      <c r="CFY157" s="461"/>
      <c r="CFZ157" s="461"/>
      <c r="CGA157" s="461"/>
      <c r="CGB157" s="461"/>
      <c r="CGC157" s="461"/>
      <c r="CGD157" s="461"/>
      <c r="CGE157" s="461"/>
      <c r="CGF157" s="461"/>
      <c r="CGG157" s="461"/>
      <c r="CGH157" s="461"/>
      <c r="CGI157" s="461"/>
      <c r="CGJ157" s="461"/>
      <c r="CGK157" s="461"/>
      <c r="CGL157" s="461"/>
      <c r="CGM157" s="461"/>
      <c r="CGN157" s="461"/>
      <c r="CGO157" s="461"/>
      <c r="CGP157" s="461"/>
      <c r="CGQ157" s="461"/>
      <c r="CGR157" s="461"/>
      <c r="CGS157" s="461"/>
      <c r="CGT157" s="461"/>
      <c r="CGU157" s="461"/>
      <c r="CGV157" s="461"/>
      <c r="CGW157" s="461"/>
      <c r="CGX157" s="461"/>
      <c r="CGY157" s="461"/>
      <c r="CGZ157" s="461"/>
      <c r="CHA157" s="461"/>
      <c r="CHB157" s="461"/>
      <c r="CHC157" s="461"/>
      <c r="CHD157" s="461"/>
      <c r="CHE157" s="461"/>
      <c r="CHF157" s="461"/>
      <c r="CHG157" s="461"/>
      <c r="CHH157" s="461"/>
      <c r="CHI157" s="461"/>
      <c r="CHJ157" s="461"/>
      <c r="CHK157" s="461"/>
      <c r="CHL157" s="461"/>
      <c r="CHM157" s="461"/>
      <c r="CHN157" s="461"/>
      <c r="CHO157" s="461"/>
      <c r="CHP157" s="461"/>
      <c r="CHQ157" s="461"/>
      <c r="CHR157" s="461"/>
      <c r="CHS157" s="461"/>
      <c r="CHT157" s="461"/>
      <c r="CHU157" s="461"/>
      <c r="CHV157" s="461"/>
      <c r="CHW157" s="461"/>
      <c r="CHX157" s="461"/>
      <c r="CHY157" s="461"/>
      <c r="CHZ157" s="461"/>
      <c r="CIA157" s="461"/>
      <c r="CIB157" s="461"/>
      <c r="CIC157" s="461"/>
      <c r="CID157" s="461"/>
      <c r="CIE157" s="461"/>
      <c r="CIF157" s="461"/>
      <c r="CIG157" s="461"/>
      <c r="CIH157" s="461"/>
      <c r="CII157" s="461"/>
      <c r="CIJ157" s="461"/>
      <c r="CIK157" s="461"/>
      <c r="CIL157" s="461"/>
      <c r="CIM157" s="461"/>
      <c r="CIN157" s="461"/>
      <c r="CIO157" s="461"/>
      <c r="CIP157" s="461"/>
      <c r="CIQ157" s="461"/>
      <c r="CIR157" s="461"/>
      <c r="CIS157" s="461"/>
      <c r="CIT157" s="461"/>
      <c r="CIU157" s="461"/>
      <c r="CIV157" s="461"/>
      <c r="CIW157" s="461"/>
      <c r="CIX157" s="461"/>
      <c r="CIY157" s="461"/>
      <c r="CIZ157" s="461"/>
      <c r="CJA157" s="461"/>
      <c r="CJB157" s="461"/>
      <c r="CJC157" s="461"/>
      <c r="CJD157" s="461"/>
      <c r="CJE157" s="461"/>
      <c r="CJF157" s="461"/>
      <c r="CJG157" s="461"/>
      <c r="CJH157" s="461"/>
      <c r="CJI157" s="461"/>
      <c r="CJJ157" s="461"/>
      <c r="CJK157" s="461"/>
      <c r="CJL157" s="461"/>
      <c r="CJM157" s="461"/>
      <c r="CJN157" s="461"/>
      <c r="CJO157" s="461"/>
      <c r="CJP157" s="461"/>
      <c r="CJQ157" s="461"/>
      <c r="CJR157" s="461"/>
      <c r="CJS157" s="461"/>
      <c r="CJT157" s="461"/>
      <c r="CJU157" s="461"/>
      <c r="CJV157" s="461"/>
      <c r="CJW157" s="461"/>
      <c r="CJX157" s="461"/>
      <c r="CJY157" s="461"/>
      <c r="CJZ157" s="461"/>
      <c r="CKA157" s="461"/>
      <c r="CKB157" s="461"/>
      <c r="CKC157" s="461"/>
      <c r="CKD157" s="461"/>
      <c r="CKE157" s="461"/>
      <c r="CKF157" s="461"/>
      <c r="CKG157" s="461"/>
      <c r="CKH157" s="461"/>
      <c r="CKI157" s="461"/>
      <c r="CKJ157" s="461"/>
      <c r="CKK157" s="461"/>
      <c r="CKL157" s="461"/>
      <c r="CKM157" s="461"/>
      <c r="CKN157" s="461"/>
      <c r="CKO157" s="461"/>
      <c r="CKP157" s="461"/>
      <c r="CKQ157" s="461"/>
      <c r="CKR157" s="461"/>
      <c r="CKS157" s="461"/>
      <c r="CKT157" s="461"/>
      <c r="CKU157" s="461"/>
      <c r="CKV157" s="461"/>
      <c r="CKW157" s="461"/>
      <c r="CKX157" s="461"/>
      <c r="CKY157" s="461"/>
      <c r="CKZ157" s="461"/>
      <c r="CLA157" s="461"/>
      <c r="CLB157" s="461"/>
      <c r="CLC157" s="461"/>
      <c r="CLD157" s="461"/>
      <c r="CLE157" s="461"/>
      <c r="CLF157" s="461"/>
      <c r="CLG157" s="461"/>
      <c r="CLH157" s="461"/>
      <c r="CLI157" s="461"/>
      <c r="CLJ157" s="461"/>
      <c r="CLK157" s="461"/>
      <c r="CLL157" s="461"/>
      <c r="CLM157" s="461"/>
      <c r="CLN157" s="461"/>
      <c r="CLO157" s="461"/>
      <c r="CLP157" s="461"/>
      <c r="CLQ157" s="461"/>
      <c r="CLR157" s="461"/>
      <c r="CLS157" s="461"/>
      <c r="CLT157" s="461"/>
      <c r="CLU157" s="461"/>
      <c r="CLV157" s="461"/>
      <c r="CLW157" s="461"/>
      <c r="CLX157" s="461"/>
      <c r="CLY157" s="461"/>
      <c r="CLZ157" s="461"/>
      <c r="CMA157" s="461"/>
      <c r="CMB157" s="461"/>
      <c r="CMC157" s="461"/>
      <c r="CMD157" s="461"/>
      <c r="CME157" s="461"/>
      <c r="CMF157" s="461"/>
      <c r="CMG157" s="461"/>
      <c r="CMH157" s="461"/>
      <c r="CMI157" s="461"/>
      <c r="CMJ157" s="461"/>
      <c r="CMK157" s="461"/>
      <c r="CML157" s="461"/>
      <c r="CMM157" s="461"/>
      <c r="CMN157" s="461"/>
      <c r="CMO157" s="461"/>
      <c r="CMP157" s="461"/>
      <c r="CMQ157" s="461"/>
      <c r="CMR157" s="461"/>
      <c r="CMS157" s="461"/>
      <c r="CMT157" s="461"/>
      <c r="CMU157" s="461"/>
      <c r="CMV157" s="461"/>
      <c r="CMW157" s="461"/>
      <c r="CMX157" s="461"/>
      <c r="CMY157" s="461"/>
      <c r="CMZ157" s="461"/>
      <c r="CNA157" s="461"/>
      <c r="CNB157" s="461"/>
      <c r="CNC157" s="461"/>
      <c r="CND157" s="461"/>
      <c r="CNE157" s="461"/>
      <c r="CNF157" s="461"/>
      <c r="CNG157" s="461"/>
      <c r="CNH157" s="461"/>
      <c r="CNI157" s="461"/>
      <c r="CNJ157" s="461"/>
      <c r="CNK157" s="461"/>
      <c r="CNL157" s="461"/>
      <c r="CNM157" s="461"/>
      <c r="CNN157" s="461"/>
      <c r="CNO157" s="461"/>
      <c r="CNP157" s="461"/>
      <c r="CNQ157" s="461"/>
      <c r="CNR157" s="461"/>
      <c r="CNS157" s="461"/>
      <c r="CNT157" s="461"/>
      <c r="CNU157" s="461"/>
      <c r="CNV157" s="461"/>
      <c r="CNW157" s="461"/>
      <c r="CNX157" s="461"/>
      <c r="CNY157" s="461"/>
      <c r="CNZ157" s="461"/>
      <c r="COA157" s="461"/>
      <c r="COB157" s="461"/>
      <c r="COC157" s="461"/>
      <c r="COD157" s="461"/>
      <c r="COE157" s="461"/>
      <c r="COF157" s="461"/>
      <c r="COG157" s="461"/>
      <c r="COH157" s="461"/>
      <c r="COI157" s="461"/>
      <c r="COJ157" s="461"/>
      <c r="COK157" s="461"/>
      <c r="COL157" s="461"/>
      <c r="COM157" s="461"/>
      <c r="CON157" s="461"/>
      <c r="COO157" s="461"/>
      <c r="COP157" s="461"/>
      <c r="COQ157" s="461"/>
      <c r="COR157" s="461"/>
      <c r="COS157" s="461"/>
      <c r="COT157" s="461"/>
      <c r="COU157" s="461"/>
      <c r="COV157" s="461"/>
      <c r="COW157" s="461"/>
      <c r="COX157" s="461"/>
      <c r="COY157" s="461"/>
      <c r="COZ157" s="461"/>
      <c r="CPA157" s="461"/>
      <c r="CPB157" s="461"/>
      <c r="CPC157" s="461"/>
      <c r="CPD157" s="461"/>
      <c r="CPE157" s="461"/>
      <c r="CPF157" s="461"/>
      <c r="CPG157" s="461"/>
      <c r="CPH157" s="461"/>
      <c r="CPI157" s="461"/>
      <c r="CPJ157" s="461"/>
      <c r="CPK157" s="461"/>
      <c r="CPL157" s="461"/>
      <c r="CPM157" s="461"/>
      <c r="CPN157" s="461"/>
      <c r="CPO157" s="461"/>
      <c r="CPP157" s="461"/>
      <c r="CPQ157" s="461"/>
      <c r="CPR157" s="461"/>
      <c r="CPS157" s="461"/>
      <c r="CPT157" s="461"/>
      <c r="CPU157" s="461"/>
      <c r="CPV157" s="461"/>
      <c r="CPW157" s="461"/>
      <c r="CPX157" s="461"/>
      <c r="CPY157" s="461"/>
      <c r="CPZ157" s="461"/>
      <c r="CQA157" s="461"/>
      <c r="CQB157" s="461"/>
      <c r="CQC157" s="461"/>
      <c r="CQD157" s="461"/>
      <c r="CQE157" s="461"/>
      <c r="CQF157" s="461"/>
      <c r="CQG157" s="461"/>
      <c r="CQH157" s="461"/>
      <c r="CQI157" s="461"/>
      <c r="CQJ157" s="461"/>
      <c r="CQK157" s="461"/>
      <c r="CQL157" s="461"/>
      <c r="CQM157" s="461"/>
      <c r="CQN157" s="461"/>
      <c r="CQO157" s="461"/>
      <c r="CQP157" s="461"/>
      <c r="CQQ157" s="461"/>
      <c r="CQR157" s="461"/>
      <c r="CQS157" s="461"/>
      <c r="CQT157" s="461"/>
      <c r="CQU157" s="461"/>
      <c r="CQV157" s="461"/>
      <c r="CQW157" s="461"/>
      <c r="CQX157" s="461"/>
      <c r="CQY157" s="461"/>
      <c r="CQZ157" s="461"/>
      <c r="CRA157" s="461"/>
      <c r="CRB157" s="461"/>
      <c r="CRC157" s="461"/>
      <c r="CRD157" s="461"/>
      <c r="CRE157" s="461"/>
      <c r="CRF157" s="461"/>
      <c r="CRG157" s="461"/>
      <c r="CRH157" s="461"/>
      <c r="CRI157" s="461"/>
      <c r="CRJ157" s="461"/>
      <c r="CRK157" s="461"/>
      <c r="CRL157" s="461"/>
      <c r="CRM157" s="461"/>
      <c r="CRN157" s="461"/>
      <c r="CRO157" s="461"/>
      <c r="CRP157" s="461"/>
      <c r="CRQ157" s="461"/>
      <c r="CRR157" s="461"/>
      <c r="CRS157" s="461"/>
      <c r="CRT157" s="461"/>
      <c r="CRU157" s="461"/>
      <c r="CRV157" s="461"/>
      <c r="CRW157" s="461"/>
      <c r="CRX157" s="461"/>
      <c r="CRY157" s="461"/>
      <c r="CRZ157" s="461"/>
      <c r="CSA157" s="461"/>
      <c r="CSB157" s="461"/>
      <c r="CSC157" s="461"/>
      <c r="CSD157" s="461"/>
      <c r="CSE157" s="461"/>
      <c r="CSF157" s="461"/>
      <c r="CSG157" s="461"/>
      <c r="CSH157" s="461"/>
      <c r="CSI157" s="461"/>
      <c r="CSJ157" s="461"/>
      <c r="CSK157" s="461"/>
      <c r="CSL157" s="461"/>
      <c r="CSM157" s="461"/>
      <c r="CSN157" s="461"/>
      <c r="CSO157" s="461"/>
      <c r="CSP157" s="461"/>
      <c r="CSQ157" s="461"/>
      <c r="CSR157" s="461"/>
      <c r="CSS157" s="461"/>
      <c r="CST157" s="461"/>
      <c r="CSU157" s="461"/>
      <c r="CSV157" s="461"/>
      <c r="CSW157" s="461"/>
      <c r="CSX157" s="461"/>
      <c r="CSY157" s="461"/>
      <c r="CSZ157" s="461"/>
      <c r="CTA157" s="461"/>
      <c r="CTB157" s="461"/>
      <c r="CTC157" s="461"/>
      <c r="CTD157" s="461"/>
      <c r="CTE157" s="461"/>
      <c r="CTF157" s="461"/>
      <c r="CTG157" s="461"/>
      <c r="CTH157" s="461"/>
      <c r="CTI157" s="461"/>
      <c r="CTJ157" s="461"/>
      <c r="CTK157" s="461"/>
      <c r="CTL157" s="461"/>
      <c r="CTM157" s="461"/>
      <c r="CTN157" s="461"/>
      <c r="CTO157" s="461"/>
      <c r="CTP157" s="461"/>
      <c r="CTQ157" s="461"/>
      <c r="CTR157" s="461"/>
      <c r="CTS157" s="461"/>
      <c r="CTT157" s="461"/>
      <c r="CTU157" s="461"/>
      <c r="CTV157" s="461"/>
      <c r="CTW157" s="461"/>
      <c r="CTX157" s="461"/>
      <c r="CTY157" s="461"/>
      <c r="CTZ157" s="461"/>
      <c r="CUA157" s="461"/>
      <c r="CUB157" s="461"/>
      <c r="CUC157" s="461"/>
      <c r="CUD157" s="461"/>
      <c r="CUE157" s="461"/>
      <c r="CUF157" s="461"/>
      <c r="CUG157" s="461"/>
      <c r="CUH157" s="461"/>
      <c r="CUI157" s="461"/>
      <c r="CUJ157" s="461"/>
      <c r="CUK157" s="461"/>
      <c r="CUL157" s="461"/>
      <c r="CUM157" s="461"/>
      <c r="CUN157" s="461"/>
      <c r="CUO157" s="461"/>
      <c r="CUP157" s="461"/>
      <c r="CUQ157" s="461"/>
      <c r="CUR157" s="461"/>
      <c r="CUS157" s="461"/>
      <c r="CUT157" s="461"/>
      <c r="CUU157" s="461"/>
      <c r="CUV157" s="461"/>
      <c r="CUW157" s="461"/>
      <c r="CUX157" s="461"/>
      <c r="CUY157" s="461"/>
      <c r="CUZ157" s="461"/>
      <c r="CVA157" s="461"/>
      <c r="CVB157" s="461"/>
      <c r="CVC157" s="461"/>
      <c r="CVD157" s="461"/>
      <c r="CVE157" s="461"/>
      <c r="CVF157" s="461"/>
      <c r="CVG157" s="461"/>
      <c r="CVH157" s="461"/>
      <c r="CVI157" s="461"/>
      <c r="CVJ157" s="461"/>
      <c r="CVK157" s="461"/>
      <c r="CVL157" s="461"/>
      <c r="CVM157" s="461"/>
      <c r="CVN157" s="461"/>
      <c r="CVO157" s="461"/>
      <c r="CVP157" s="461"/>
      <c r="CVQ157" s="461"/>
      <c r="CVR157" s="461"/>
      <c r="CVS157" s="461"/>
      <c r="CVT157" s="461"/>
      <c r="CVU157" s="461"/>
      <c r="CVV157" s="461"/>
      <c r="CVW157" s="461"/>
      <c r="CVX157" s="461"/>
      <c r="CVY157" s="461"/>
      <c r="CVZ157" s="461"/>
      <c r="CWA157" s="461"/>
      <c r="CWB157" s="461"/>
      <c r="CWC157" s="461"/>
      <c r="CWD157" s="461"/>
      <c r="CWE157" s="461"/>
      <c r="CWF157" s="461"/>
      <c r="CWG157" s="461"/>
      <c r="CWH157" s="461"/>
      <c r="CWI157" s="461"/>
      <c r="CWJ157" s="461"/>
      <c r="CWK157" s="461"/>
      <c r="CWL157" s="461"/>
      <c r="CWM157" s="461"/>
      <c r="CWN157" s="461"/>
      <c r="CWO157" s="461"/>
      <c r="CWP157" s="461"/>
      <c r="CWQ157" s="461"/>
      <c r="CWR157" s="461"/>
      <c r="CWS157" s="461"/>
      <c r="CWT157" s="461"/>
      <c r="CWU157" s="461"/>
      <c r="CWV157" s="461"/>
      <c r="CWW157" s="461"/>
      <c r="CWX157" s="461"/>
      <c r="CWY157" s="461"/>
      <c r="CWZ157" s="461"/>
      <c r="CXA157" s="461"/>
      <c r="CXB157" s="461"/>
      <c r="CXC157" s="461"/>
      <c r="CXD157" s="461"/>
      <c r="CXE157" s="461"/>
      <c r="CXF157" s="461"/>
      <c r="CXG157" s="461"/>
      <c r="CXH157" s="461"/>
      <c r="CXI157" s="461"/>
      <c r="CXJ157" s="461"/>
      <c r="CXK157" s="461"/>
      <c r="CXL157" s="461"/>
      <c r="CXM157" s="461"/>
      <c r="CXN157" s="461"/>
      <c r="CXO157" s="461"/>
      <c r="CXP157" s="461"/>
      <c r="CXQ157" s="461"/>
      <c r="CXR157" s="461"/>
      <c r="CXS157" s="461"/>
      <c r="CXT157" s="461"/>
      <c r="CXU157" s="461"/>
      <c r="CXV157" s="461"/>
      <c r="CXW157" s="461"/>
      <c r="CXX157" s="461"/>
      <c r="CXY157" s="461"/>
      <c r="CXZ157" s="461"/>
      <c r="CYA157" s="461"/>
      <c r="CYB157" s="461"/>
      <c r="CYC157" s="461"/>
      <c r="CYD157" s="461"/>
      <c r="CYE157" s="461"/>
      <c r="CYF157" s="461"/>
      <c r="CYG157" s="461"/>
      <c r="CYH157" s="461"/>
      <c r="CYI157" s="461"/>
      <c r="CYJ157" s="461"/>
      <c r="CYK157" s="461"/>
      <c r="CYL157" s="461"/>
      <c r="CYM157" s="461"/>
      <c r="CYN157" s="461"/>
      <c r="CYO157" s="461"/>
      <c r="CYP157" s="461"/>
      <c r="CYQ157" s="461"/>
      <c r="CYR157" s="461"/>
      <c r="CYS157" s="461"/>
      <c r="CYT157" s="461"/>
      <c r="CYU157" s="461"/>
      <c r="CYV157" s="461"/>
      <c r="CYW157" s="461"/>
      <c r="CYX157" s="461"/>
      <c r="CYY157" s="461"/>
      <c r="CYZ157" s="461"/>
      <c r="CZA157" s="461"/>
      <c r="CZB157" s="461"/>
      <c r="CZC157" s="461"/>
      <c r="CZD157" s="461"/>
      <c r="CZE157" s="461"/>
      <c r="CZF157" s="461"/>
      <c r="CZG157" s="461"/>
      <c r="CZH157" s="461"/>
      <c r="CZI157" s="461"/>
      <c r="CZJ157" s="461"/>
      <c r="CZK157" s="461"/>
      <c r="CZL157" s="461"/>
      <c r="CZM157" s="461"/>
      <c r="CZN157" s="461"/>
      <c r="CZO157" s="461"/>
      <c r="CZP157" s="461"/>
      <c r="CZQ157" s="461"/>
      <c r="CZR157" s="461"/>
      <c r="CZS157" s="461"/>
      <c r="CZT157" s="461"/>
      <c r="CZU157" s="461"/>
      <c r="CZV157" s="461"/>
      <c r="CZW157" s="461"/>
      <c r="CZX157" s="461"/>
      <c r="CZY157" s="461"/>
      <c r="CZZ157" s="461"/>
      <c r="DAA157" s="461"/>
      <c r="DAB157" s="461"/>
      <c r="DAC157" s="461"/>
      <c r="DAD157" s="461"/>
      <c r="DAE157" s="461"/>
      <c r="DAF157" s="461"/>
      <c r="DAG157" s="461"/>
      <c r="DAH157" s="461"/>
      <c r="DAI157" s="461"/>
      <c r="DAJ157" s="461"/>
      <c r="DAK157" s="461"/>
      <c r="DAL157" s="461"/>
      <c r="DAM157" s="461"/>
      <c r="DAN157" s="461"/>
      <c r="DAO157" s="461"/>
      <c r="DAP157" s="461"/>
      <c r="DAQ157" s="461"/>
      <c r="DAR157" s="461"/>
      <c r="DAS157" s="461"/>
      <c r="DAT157" s="461"/>
      <c r="DAU157" s="461"/>
      <c r="DAV157" s="461"/>
      <c r="DAW157" s="461"/>
      <c r="DAX157" s="461"/>
      <c r="DAY157" s="461"/>
      <c r="DAZ157" s="461"/>
      <c r="DBA157" s="461"/>
      <c r="DBB157" s="461"/>
      <c r="DBC157" s="461"/>
      <c r="DBD157" s="461"/>
      <c r="DBE157" s="461"/>
      <c r="DBF157" s="461"/>
      <c r="DBG157" s="461"/>
      <c r="DBH157" s="461"/>
      <c r="DBI157" s="461"/>
      <c r="DBJ157" s="461"/>
      <c r="DBK157" s="461"/>
      <c r="DBL157" s="461"/>
      <c r="DBM157" s="461"/>
      <c r="DBN157" s="461"/>
      <c r="DBO157" s="461"/>
      <c r="DBP157" s="461"/>
      <c r="DBQ157" s="461"/>
      <c r="DBR157" s="461"/>
      <c r="DBS157" s="461"/>
      <c r="DBT157" s="461"/>
      <c r="DBU157" s="461"/>
      <c r="DBV157" s="461"/>
      <c r="DBW157" s="461"/>
      <c r="DBX157" s="461"/>
      <c r="DBY157" s="461"/>
      <c r="DBZ157" s="461"/>
      <c r="DCA157" s="461"/>
      <c r="DCB157" s="461"/>
      <c r="DCC157" s="461"/>
      <c r="DCD157" s="461"/>
      <c r="DCE157" s="461"/>
      <c r="DCF157" s="461"/>
      <c r="DCG157" s="461"/>
      <c r="DCH157" s="461"/>
      <c r="DCI157" s="461"/>
      <c r="DCJ157" s="461"/>
      <c r="DCK157" s="461"/>
      <c r="DCL157" s="461"/>
      <c r="DCM157" s="461"/>
      <c r="DCN157" s="461"/>
      <c r="DCO157" s="461"/>
      <c r="DCP157" s="461"/>
      <c r="DCQ157" s="461"/>
      <c r="DCR157" s="461"/>
      <c r="DCS157" s="461"/>
      <c r="DCT157" s="461"/>
      <c r="DCU157" s="461"/>
      <c r="DCV157" s="461"/>
      <c r="DCW157" s="461"/>
      <c r="DCX157" s="461"/>
      <c r="DCY157" s="461"/>
      <c r="DCZ157" s="461"/>
      <c r="DDA157" s="461"/>
      <c r="DDB157" s="461"/>
      <c r="DDC157" s="461"/>
      <c r="DDD157" s="461"/>
      <c r="DDE157" s="461"/>
      <c r="DDF157" s="461"/>
      <c r="DDG157" s="461"/>
      <c r="DDH157" s="461"/>
      <c r="DDI157" s="461"/>
      <c r="DDJ157" s="461"/>
      <c r="DDK157" s="461"/>
      <c r="DDL157" s="461"/>
      <c r="DDM157" s="461"/>
      <c r="DDN157" s="461"/>
      <c r="DDO157" s="461"/>
      <c r="DDP157" s="461"/>
      <c r="DDQ157" s="461"/>
      <c r="DDR157" s="461"/>
      <c r="DDS157" s="461"/>
      <c r="DDT157" s="461"/>
      <c r="DDU157" s="461"/>
      <c r="DDV157" s="461"/>
      <c r="DDW157" s="461"/>
      <c r="DDX157" s="461"/>
      <c r="DDY157" s="461"/>
      <c r="DDZ157" s="461"/>
      <c r="DEA157" s="461"/>
      <c r="DEB157" s="461"/>
      <c r="DEC157" s="461"/>
      <c r="DED157" s="461"/>
      <c r="DEE157" s="461"/>
      <c r="DEF157" s="461"/>
      <c r="DEG157" s="461"/>
      <c r="DEH157" s="461"/>
      <c r="DEI157" s="461"/>
      <c r="DEJ157" s="461"/>
      <c r="DEK157" s="461"/>
      <c r="DEL157" s="461"/>
      <c r="DEM157" s="461"/>
      <c r="DEN157" s="461"/>
      <c r="DEO157" s="461"/>
      <c r="DEP157" s="461"/>
      <c r="DEQ157" s="461"/>
      <c r="DER157" s="461"/>
      <c r="DES157" s="461"/>
      <c r="DET157" s="461"/>
      <c r="DEU157" s="461"/>
      <c r="DEV157" s="461"/>
      <c r="DEW157" s="461"/>
      <c r="DEX157" s="461"/>
      <c r="DEY157" s="461"/>
      <c r="DEZ157" s="461"/>
      <c r="DFA157" s="461"/>
      <c r="DFB157" s="461"/>
      <c r="DFC157" s="461"/>
      <c r="DFD157" s="461"/>
      <c r="DFE157" s="461"/>
      <c r="DFF157" s="461"/>
      <c r="DFG157" s="461"/>
      <c r="DFH157" s="461"/>
      <c r="DFI157" s="461"/>
      <c r="DFJ157" s="461"/>
      <c r="DFK157" s="461"/>
      <c r="DFL157" s="461"/>
      <c r="DFM157" s="461"/>
      <c r="DFN157" s="461"/>
      <c r="DFO157" s="461"/>
      <c r="DFP157" s="461"/>
      <c r="DFQ157" s="461"/>
      <c r="DFR157" s="461"/>
      <c r="DFS157" s="461"/>
      <c r="DFT157" s="461"/>
      <c r="DFU157" s="461"/>
      <c r="DFV157" s="461"/>
      <c r="DFW157" s="461"/>
      <c r="DFX157" s="461"/>
      <c r="DFY157" s="461"/>
      <c r="DFZ157" s="461"/>
      <c r="DGA157" s="461"/>
      <c r="DGB157" s="461"/>
      <c r="DGC157" s="461"/>
      <c r="DGD157" s="461"/>
      <c r="DGE157" s="461"/>
      <c r="DGF157" s="461"/>
      <c r="DGG157" s="461"/>
      <c r="DGH157" s="461"/>
      <c r="DGI157" s="461"/>
      <c r="DGJ157" s="461"/>
      <c r="DGK157" s="461"/>
      <c r="DGL157" s="461"/>
      <c r="DGM157" s="461"/>
      <c r="DGN157" s="461"/>
      <c r="DGO157" s="461"/>
      <c r="DGP157" s="461"/>
      <c r="DGQ157" s="461"/>
      <c r="DGR157" s="461"/>
      <c r="DGS157" s="461"/>
      <c r="DGT157" s="461"/>
      <c r="DGU157" s="461"/>
      <c r="DGV157" s="461"/>
      <c r="DGW157" s="461"/>
      <c r="DGX157" s="461"/>
      <c r="DGY157" s="461"/>
      <c r="DGZ157" s="461"/>
      <c r="DHA157" s="461"/>
      <c r="DHB157" s="461"/>
      <c r="DHC157" s="461"/>
      <c r="DHD157" s="461"/>
      <c r="DHE157" s="461"/>
      <c r="DHF157" s="461"/>
      <c r="DHG157" s="461"/>
      <c r="DHH157" s="461"/>
      <c r="DHI157" s="461"/>
      <c r="DHJ157" s="461"/>
      <c r="DHK157" s="461"/>
      <c r="DHL157" s="461"/>
      <c r="DHM157" s="461"/>
      <c r="DHN157" s="461"/>
      <c r="DHO157" s="461"/>
      <c r="DHP157" s="461"/>
      <c r="DHQ157" s="461"/>
      <c r="DHR157" s="461"/>
      <c r="DHS157" s="461"/>
      <c r="DHT157" s="461"/>
      <c r="DHU157" s="461"/>
      <c r="DHV157" s="461"/>
      <c r="DHW157" s="461"/>
      <c r="DHX157" s="461"/>
      <c r="DHY157" s="461"/>
      <c r="DHZ157" s="461"/>
      <c r="DIA157" s="461"/>
      <c r="DIB157" s="461"/>
      <c r="DIC157" s="461"/>
      <c r="DID157" s="461"/>
      <c r="DIE157" s="461"/>
      <c r="DIF157" s="461"/>
      <c r="DIG157" s="461"/>
      <c r="DIH157" s="461"/>
      <c r="DII157" s="461"/>
      <c r="DIJ157" s="461"/>
      <c r="DIK157" s="461"/>
      <c r="DIL157" s="461"/>
      <c r="DIM157" s="461"/>
      <c r="DIN157" s="461"/>
      <c r="DIO157" s="461"/>
      <c r="DIP157" s="461"/>
      <c r="DIQ157" s="461"/>
      <c r="DIR157" s="461"/>
      <c r="DIS157" s="461"/>
      <c r="DIT157" s="461"/>
      <c r="DIU157" s="461"/>
      <c r="DIV157" s="461"/>
      <c r="DIW157" s="461"/>
      <c r="DIX157" s="461"/>
      <c r="DIY157" s="461"/>
      <c r="DIZ157" s="461"/>
      <c r="DJA157" s="461"/>
      <c r="DJB157" s="461"/>
      <c r="DJC157" s="461"/>
      <c r="DJD157" s="461"/>
      <c r="DJE157" s="461"/>
      <c r="DJF157" s="461"/>
      <c r="DJG157" s="461"/>
      <c r="DJH157" s="461"/>
      <c r="DJI157" s="461"/>
      <c r="DJJ157" s="461"/>
      <c r="DJK157" s="461"/>
      <c r="DJL157" s="461"/>
      <c r="DJM157" s="461"/>
      <c r="DJN157" s="461"/>
      <c r="DJO157" s="461"/>
      <c r="DJP157" s="461"/>
      <c r="DJQ157" s="461"/>
      <c r="DJR157" s="461"/>
      <c r="DJS157" s="461"/>
      <c r="DJT157" s="461"/>
      <c r="DJU157" s="461"/>
      <c r="DJV157" s="461"/>
      <c r="DJW157" s="461"/>
      <c r="DJX157" s="461"/>
      <c r="DJY157" s="461"/>
      <c r="DJZ157" s="461"/>
      <c r="DKA157" s="461"/>
      <c r="DKB157" s="461"/>
      <c r="DKC157" s="461"/>
      <c r="DKD157" s="461"/>
      <c r="DKE157" s="461"/>
      <c r="DKF157" s="461"/>
      <c r="DKG157" s="461"/>
      <c r="DKH157" s="461"/>
      <c r="DKI157" s="461"/>
      <c r="DKJ157" s="461"/>
      <c r="DKK157" s="461"/>
      <c r="DKL157" s="461"/>
      <c r="DKM157" s="461"/>
      <c r="DKN157" s="461"/>
      <c r="DKO157" s="461"/>
      <c r="DKP157" s="461"/>
      <c r="DKQ157" s="461"/>
      <c r="DKR157" s="461"/>
      <c r="DKS157" s="461"/>
      <c r="DKT157" s="461"/>
      <c r="DKU157" s="461"/>
      <c r="DKV157" s="461"/>
      <c r="DKW157" s="461"/>
      <c r="DKX157" s="461"/>
      <c r="DKY157" s="461"/>
      <c r="DKZ157" s="461"/>
      <c r="DLA157" s="461"/>
      <c r="DLB157" s="461"/>
      <c r="DLC157" s="461"/>
      <c r="DLD157" s="461"/>
      <c r="DLE157" s="461"/>
      <c r="DLF157" s="461"/>
      <c r="DLG157" s="461"/>
      <c r="DLH157" s="461"/>
      <c r="DLI157" s="461"/>
      <c r="DLJ157" s="461"/>
      <c r="DLK157" s="461"/>
      <c r="DLL157" s="461"/>
      <c r="DLM157" s="461"/>
      <c r="DLN157" s="461"/>
      <c r="DLO157" s="461"/>
      <c r="DLP157" s="461"/>
      <c r="DLQ157" s="461"/>
      <c r="DLR157" s="461"/>
      <c r="DLS157" s="461"/>
      <c r="DLT157" s="461"/>
      <c r="DLU157" s="461"/>
      <c r="DLV157" s="461"/>
      <c r="DLW157" s="461"/>
      <c r="DLX157" s="461"/>
      <c r="DLY157" s="461"/>
      <c r="DLZ157" s="461"/>
      <c r="DMA157" s="461"/>
      <c r="DMB157" s="461"/>
      <c r="DMC157" s="461"/>
      <c r="DMD157" s="461"/>
      <c r="DME157" s="461"/>
      <c r="DMF157" s="461"/>
      <c r="DMG157" s="461"/>
      <c r="DMH157" s="461"/>
      <c r="DMI157" s="461"/>
      <c r="DMJ157" s="461"/>
      <c r="DMK157" s="461"/>
      <c r="DML157" s="461"/>
      <c r="DMM157" s="461"/>
      <c r="DMN157" s="461"/>
      <c r="DMO157" s="461"/>
      <c r="DMP157" s="461"/>
      <c r="DMQ157" s="461"/>
      <c r="DMR157" s="461"/>
      <c r="DMS157" s="461"/>
      <c r="DMT157" s="461"/>
      <c r="DMU157" s="461"/>
      <c r="DMV157" s="461"/>
      <c r="DMW157" s="461"/>
      <c r="DMX157" s="461"/>
      <c r="DMY157" s="461"/>
      <c r="DMZ157" s="461"/>
      <c r="DNA157" s="461"/>
      <c r="DNB157" s="461"/>
      <c r="DNC157" s="461"/>
      <c r="DND157" s="461"/>
      <c r="DNE157" s="461"/>
      <c r="DNF157" s="461"/>
      <c r="DNG157" s="461"/>
      <c r="DNH157" s="461"/>
      <c r="DNI157" s="461"/>
      <c r="DNJ157" s="461"/>
      <c r="DNK157" s="461"/>
      <c r="DNL157" s="461"/>
      <c r="DNM157" s="461"/>
      <c r="DNN157" s="461"/>
      <c r="DNO157" s="461"/>
      <c r="DNP157" s="461"/>
      <c r="DNQ157" s="461"/>
      <c r="DNR157" s="461"/>
      <c r="DNS157" s="461"/>
      <c r="DNT157" s="461"/>
      <c r="DNU157" s="461"/>
      <c r="DNV157" s="461"/>
      <c r="DNW157" s="461"/>
      <c r="DNX157" s="461"/>
      <c r="DNY157" s="461"/>
      <c r="DNZ157" s="461"/>
      <c r="DOA157" s="461"/>
      <c r="DOB157" s="461"/>
      <c r="DOC157" s="461"/>
      <c r="DOD157" s="461"/>
      <c r="DOE157" s="461"/>
      <c r="DOF157" s="461"/>
      <c r="DOG157" s="461"/>
      <c r="DOH157" s="461"/>
      <c r="DOI157" s="461"/>
      <c r="DOJ157" s="461"/>
      <c r="DOK157" s="461"/>
      <c r="DOL157" s="461"/>
      <c r="DOM157" s="461"/>
      <c r="DON157" s="461"/>
      <c r="DOO157" s="461"/>
      <c r="DOP157" s="461"/>
      <c r="DOQ157" s="461"/>
      <c r="DOR157" s="461"/>
      <c r="DOS157" s="461"/>
      <c r="DOT157" s="461"/>
      <c r="DOU157" s="461"/>
      <c r="DOV157" s="461"/>
      <c r="DOW157" s="461"/>
      <c r="DOX157" s="461"/>
      <c r="DOY157" s="461"/>
      <c r="DOZ157" s="461"/>
      <c r="DPA157" s="461"/>
      <c r="DPB157" s="461"/>
      <c r="DPC157" s="461"/>
      <c r="DPD157" s="461"/>
      <c r="DPE157" s="461"/>
      <c r="DPF157" s="461"/>
      <c r="DPG157" s="461"/>
      <c r="DPH157" s="461"/>
      <c r="DPI157" s="461"/>
      <c r="DPJ157" s="461"/>
      <c r="DPK157" s="461"/>
      <c r="DPL157" s="461"/>
      <c r="DPM157" s="461"/>
      <c r="DPN157" s="461"/>
      <c r="DPO157" s="461"/>
      <c r="DPP157" s="461"/>
      <c r="DPQ157" s="461"/>
      <c r="DPR157" s="461"/>
      <c r="DPS157" s="461"/>
      <c r="DPT157" s="461"/>
      <c r="DPU157" s="461"/>
      <c r="DPV157" s="461"/>
      <c r="DPW157" s="461"/>
      <c r="DPX157" s="461"/>
      <c r="DPY157" s="461"/>
      <c r="DPZ157" s="461"/>
      <c r="DQA157" s="461"/>
      <c r="DQB157" s="461"/>
      <c r="DQC157" s="461"/>
      <c r="DQD157" s="461"/>
      <c r="DQE157" s="461"/>
      <c r="DQF157" s="461"/>
      <c r="DQG157" s="461"/>
      <c r="DQH157" s="461"/>
      <c r="DQI157" s="461"/>
      <c r="DQJ157" s="461"/>
      <c r="DQK157" s="461"/>
      <c r="DQL157" s="461"/>
      <c r="DQM157" s="461"/>
      <c r="DQN157" s="461"/>
      <c r="DQO157" s="461"/>
      <c r="DQP157" s="461"/>
      <c r="DQQ157" s="461"/>
      <c r="DQR157" s="461"/>
      <c r="DQS157" s="461"/>
      <c r="DQT157" s="461"/>
      <c r="DQU157" s="461"/>
      <c r="DQV157" s="461"/>
      <c r="DQW157" s="461"/>
      <c r="DQX157" s="461"/>
      <c r="DQY157" s="461"/>
      <c r="DQZ157" s="461"/>
      <c r="DRA157" s="461"/>
      <c r="DRB157" s="461"/>
      <c r="DRC157" s="461"/>
      <c r="DRD157" s="461"/>
      <c r="DRE157" s="461"/>
      <c r="DRF157" s="461"/>
      <c r="DRG157" s="461"/>
      <c r="DRH157" s="461"/>
      <c r="DRI157" s="461"/>
      <c r="DRJ157" s="461"/>
      <c r="DRK157" s="461"/>
      <c r="DRL157" s="461"/>
      <c r="DRM157" s="461"/>
      <c r="DRN157" s="461"/>
      <c r="DRO157" s="461"/>
      <c r="DRP157" s="461"/>
      <c r="DRQ157" s="461"/>
      <c r="DRR157" s="461"/>
      <c r="DRS157" s="461"/>
      <c r="DRT157" s="461"/>
      <c r="DRU157" s="461"/>
      <c r="DRV157" s="461"/>
      <c r="DRW157" s="461"/>
      <c r="DRX157" s="461"/>
      <c r="DRY157" s="461"/>
      <c r="DRZ157" s="461"/>
      <c r="DSA157" s="461"/>
      <c r="DSB157" s="461"/>
      <c r="DSC157" s="461"/>
      <c r="DSD157" s="461"/>
      <c r="DSE157" s="461"/>
      <c r="DSF157" s="461"/>
      <c r="DSG157" s="461"/>
      <c r="DSH157" s="461"/>
      <c r="DSI157" s="461"/>
      <c r="DSJ157" s="461"/>
      <c r="DSK157" s="461"/>
      <c r="DSL157" s="461"/>
      <c r="DSM157" s="461"/>
      <c r="DSN157" s="461"/>
      <c r="DSO157" s="461"/>
      <c r="DSP157" s="461"/>
      <c r="DSQ157" s="461"/>
      <c r="DSR157" s="461"/>
      <c r="DSS157" s="461"/>
      <c r="DST157" s="461"/>
      <c r="DSU157" s="461"/>
      <c r="DSV157" s="461"/>
      <c r="DSW157" s="461"/>
      <c r="DSX157" s="461"/>
      <c r="DSY157" s="461"/>
      <c r="DSZ157" s="461"/>
      <c r="DTA157" s="461"/>
      <c r="DTB157" s="461"/>
      <c r="DTC157" s="461"/>
      <c r="DTD157" s="461"/>
      <c r="DTE157" s="461"/>
      <c r="DTF157" s="461"/>
      <c r="DTG157" s="461"/>
      <c r="DTH157" s="461"/>
      <c r="DTI157" s="461"/>
      <c r="DTJ157" s="461"/>
      <c r="DTK157" s="461"/>
      <c r="DTL157" s="461"/>
      <c r="DTM157" s="461"/>
      <c r="DTN157" s="461"/>
      <c r="DTO157" s="461"/>
      <c r="DTP157" s="461"/>
      <c r="DTQ157" s="461"/>
      <c r="DTR157" s="461"/>
      <c r="DTS157" s="461"/>
      <c r="DTT157" s="461"/>
      <c r="DTU157" s="461"/>
      <c r="DTV157" s="461"/>
      <c r="DTW157" s="461"/>
      <c r="DTX157" s="461"/>
      <c r="DTY157" s="461"/>
      <c r="DTZ157" s="461"/>
      <c r="DUA157" s="461"/>
      <c r="DUB157" s="461"/>
      <c r="DUC157" s="461"/>
      <c r="DUD157" s="461"/>
      <c r="DUE157" s="461"/>
      <c r="DUF157" s="461"/>
      <c r="DUG157" s="461"/>
      <c r="DUH157" s="461"/>
      <c r="DUI157" s="461"/>
      <c r="DUJ157" s="461"/>
      <c r="DUK157" s="461"/>
      <c r="DUL157" s="461"/>
      <c r="DUM157" s="461"/>
      <c r="DUN157" s="461"/>
      <c r="DUO157" s="461"/>
      <c r="DUP157" s="461"/>
      <c r="DUQ157" s="461"/>
      <c r="DUR157" s="461"/>
      <c r="DUS157" s="461"/>
      <c r="DUT157" s="461"/>
      <c r="DUU157" s="461"/>
      <c r="DUV157" s="461"/>
      <c r="DUW157" s="461"/>
      <c r="DUX157" s="461"/>
      <c r="DUY157" s="461"/>
      <c r="DUZ157" s="461"/>
      <c r="DVA157" s="461"/>
      <c r="DVB157" s="461"/>
      <c r="DVC157" s="461"/>
      <c r="DVD157" s="461"/>
      <c r="DVE157" s="461"/>
      <c r="DVF157" s="461"/>
      <c r="DVG157" s="461"/>
      <c r="DVH157" s="461"/>
      <c r="DVI157" s="461"/>
      <c r="DVJ157" s="461"/>
      <c r="DVK157" s="461"/>
      <c r="DVL157" s="461"/>
      <c r="DVM157" s="461"/>
      <c r="DVN157" s="461"/>
      <c r="DVO157" s="461"/>
      <c r="DVP157" s="461"/>
      <c r="DVQ157" s="461"/>
      <c r="DVR157" s="461"/>
      <c r="DVS157" s="461"/>
      <c r="DVT157" s="461"/>
      <c r="DVU157" s="461"/>
      <c r="DVV157" s="461"/>
      <c r="DVW157" s="461"/>
      <c r="DVX157" s="461"/>
      <c r="DVY157" s="461"/>
      <c r="DVZ157" s="461"/>
      <c r="DWA157" s="461"/>
      <c r="DWB157" s="461"/>
      <c r="DWC157" s="461"/>
      <c r="DWD157" s="461"/>
      <c r="DWE157" s="461"/>
      <c r="DWF157" s="461"/>
      <c r="DWG157" s="461"/>
      <c r="DWH157" s="461"/>
      <c r="DWI157" s="461"/>
      <c r="DWJ157" s="461"/>
      <c r="DWK157" s="461"/>
      <c r="DWL157" s="461"/>
      <c r="DWM157" s="461"/>
      <c r="DWN157" s="461"/>
      <c r="DWO157" s="461"/>
      <c r="DWP157" s="461"/>
      <c r="DWQ157" s="461"/>
      <c r="DWR157" s="461"/>
      <c r="DWS157" s="461"/>
      <c r="DWT157" s="461"/>
      <c r="DWU157" s="461"/>
      <c r="DWV157" s="461"/>
      <c r="DWW157" s="461"/>
      <c r="DWX157" s="461"/>
      <c r="DWY157" s="461"/>
      <c r="DWZ157" s="461"/>
      <c r="DXA157" s="461"/>
      <c r="DXB157" s="461"/>
      <c r="DXC157" s="461"/>
      <c r="DXD157" s="461"/>
      <c r="DXE157" s="461"/>
      <c r="DXF157" s="461"/>
      <c r="DXG157" s="461"/>
      <c r="DXH157" s="461"/>
      <c r="DXI157" s="461"/>
      <c r="DXJ157" s="461"/>
      <c r="DXK157" s="461"/>
      <c r="DXL157" s="461"/>
      <c r="DXM157" s="461"/>
      <c r="DXN157" s="461"/>
      <c r="DXO157" s="461"/>
      <c r="DXP157" s="461"/>
      <c r="DXQ157" s="461"/>
      <c r="DXR157" s="461"/>
      <c r="DXS157" s="461"/>
      <c r="DXT157" s="461"/>
      <c r="DXU157" s="461"/>
      <c r="DXV157" s="461"/>
      <c r="DXW157" s="461"/>
      <c r="DXX157" s="461"/>
      <c r="DXY157" s="461"/>
      <c r="DXZ157" s="461"/>
      <c r="DYA157" s="461"/>
      <c r="DYB157" s="461"/>
      <c r="DYC157" s="461"/>
      <c r="DYD157" s="461"/>
      <c r="DYE157" s="461"/>
      <c r="DYF157" s="461"/>
      <c r="DYG157" s="461"/>
      <c r="DYH157" s="461"/>
      <c r="DYI157" s="461"/>
      <c r="DYJ157" s="461"/>
      <c r="DYK157" s="461"/>
      <c r="DYL157" s="461"/>
      <c r="DYM157" s="461"/>
      <c r="DYN157" s="461"/>
      <c r="DYO157" s="461"/>
      <c r="DYP157" s="461"/>
      <c r="DYQ157" s="461"/>
      <c r="DYR157" s="461"/>
      <c r="DYS157" s="461"/>
      <c r="DYT157" s="461"/>
      <c r="DYU157" s="461"/>
      <c r="DYV157" s="461"/>
      <c r="DYW157" s="461"/>
      <c r="DYX157" s="461"/>
      <c r="DYY157" s="461"/>
      <c r="DYZ157" s="461"/>
      <c r="DZA157" s="461"/>
      <c r="DZB157" s="461"/>
      <c r="DZC157" s="461"/>
      <c r="DZD157" s="461"/>
      <c r="DZE157" s="461"/>
      <c r="DZF157" s="461"/>
      <c r="DZG157" s="461"/>
      <c r="DZH157" s="461"/>
      <c r="DZI157" s="461"/>
      <c r="DZJ157" s="461"/>
      <c r="DZK157" s="461"/>
      <c r="DZL157" s="461"/>
      <c r="DZM157" s="461"/>
      <c r="DZN157" s="461"/>
      <c r="DZO157" s="461"/>
      <c r="DZP157" s="461"/>
      <c r="DZQ157" s="461"/>
      <c r="DZR157" s="461"/>
      <c r="DZS157" s="461"/>
      <c r="DZT157" s="461"/>
      <c r="DZU157" s="461"/>
      <c r="DZV157" s="461"/>
      <c r="DZW157" s="461"/>
      <c r="DZX157" s="461"/>
      <c r="DZY157" s="461"/>
      <c r="DZZ157" s="461"/>
      <c r="EAA157" s="461"/>
      <c r="EAB157" s="461"/>
      <c r="EAC157" s="461"/>
      <c r="EAD157" s="461"/>
      <c r="EAE157" s="461"/>
      <c r="EAF157" s="461"/>
      <c r="EAG157" s="461"/>
      <c r="EAH157" s="461"/>
      <c r="EAI157" s="461"/>
      <c r="EAJ157" s="461"/>
      <c r="EAK157" s="461"/>
      <c r="EAL157" s="461"/>
      <c r="EAM157" s="461"/>
      <c r="EAN157" s="461"/>
      <c r="EAO157" s="461"/>
      <c r="EAP157" s="461"/>
      <c r="EAQ157" s="461"/>
      <c r="EAR157" s="461"/>
      <c r="EAS157" s="461"/>
      <c r="EAT157" s="461"/>
      <c r="EAU157" s="461"/>
      <c r="EAV157" s="461"/>
      <c r="EAW157" s="461"/>
      <c r="EAX157" s="461"/>
      <c r="EAY157" s="461"/>
      <c r="EAZ157" s="461"/>
      <c r="EBA157" s="461"/>
      <c r="EBB157" s="461"/>
      <c r="EBC157" s="461"/>
      <c r="EBD157" s="461"/>
      <c r="EBE157" s="461"/>
      <c r="EBF157" s="461"/>
      <c r="EBG157" s="461"/>
      <c r="EBH157" s="461"/>
      <c r="EBI157" s="461"/>
      <c r="EBJ157" s="461"/>
      <c r="EBK157" s="461"/>
      <c r="EBL157" s="461"/>
      <c r="EBM157" s="461"/>
      <c r="EBN157" s="461"/>
      <c r="EBO157" s="461"/>
      <c r="EBP157" s="461"/>
      <c r="EBQ157" s="461"/>
      <c r="EBR157" s="461"/>
      <c r="EBS157" s="461"/>
      <c r="EBT157" s="461"/>
      <c r="EBU157" s="461"/>
      <c r="EBV157" s="461"/>
      <c r="EBW157" s="461"/>
      <c r="EBX157" s="461"/>
      <c r="EBY157" s="461"/>
      <c r="EBZ157" s="461"/>
      <c r="ECA157" s="461"/>
      <c r="ECB157" s="461"/>
      <c r="ECC157" s="461"/>
      <c r="ECD157" s="461"/>
      <c r="ECE157" s="461"/>
      <c r="ECF157" s="461"/>
      <c r="ECG157" s="461"/>
      <c r="ECH157" s="461"/>
      <c r="ECI157" s="461"/>
      <c r="ECJ157" s="461"/>
      <c r="ECK157" s="461"/>
      <c r="ECL157" s="461"/>
      <c r="ECM157" s="461"/>
      <c r="ECN157" s="461"/>
      <c r="ECO157" s="461"/>
      <c r="ECP157" s="461"/>
      <c r="ECQ157" s="461"/>
      <c r="ECR157" s="461"/>
      <c r="ECS157" s="461"/>
      <c r="ECT157" s="461"/>
      <c r="ECU157" s="461"/>
      <c r="ECV157" s="461"/>
      <c r="ECW157" s="461"/>
      <c r="ECX157" s="461"/>
      <c r="ECY157" s="461"/>
      <c r="ECZ157" s="461"/>
      <c r="EDA157" s="461"/>
      <c r="EDB157" s="461"/>
      <c r="EDC157" s="461"/>
      <c r="EDD157" s="461"/>
      <c r="EDE157" s="461"/>
      <c r="EDF157" s="461"/>
      <c r="EDG157" s="461"/>
      <c r="EDH157" s="461"/>
      <c r="EDI157" s="461"/>
      <c r="EDJ157" s="461"/>
      <c r="EDK157" s="461"/>
      <c r="EDL157" s="461"/>
      <c r="EDM157" s="461"/>
      <c r="EDN157" s="461"/>
      <c r="EDO157" s="461"/>
      <c r="EDP157" s="461"/>
      <c r="EDQ157" s="461"/>
      <c r="EDR157" s="461"/>
      <c r="EDS157" s="461"/>
      <c r="EDT157" s="461"/>
      <c r="EDU157" s="461"/>
      <c r="EDV157" s="461"/>
      <c r="EDW157" s="461"/>
      <c r="EDX157" s="461"/>
      <c r="EDY157" s="461"/>
      <c r="EDZ157" s="461"/>
      <c r="EEA157" s="461"/>
      <c r="EEB157" s="461"/>
      <c r="EEC157" s="461"/>
      <c r="EED157" s="461"/>
      <c r="EEE157" s="461"/>
      <c r="EEF157" s="461"/>
      <c r="EEG157" s="461"/>
      <c r="EEH157" s="461"/>
      <c r="EEI157" s="461"/>
      <c r="EEJ157" s="461"/>
      <c r="EEK157" s="461"/>
      <c r="EEL157" s="461"/>
      <c r="EEM157" s="461"/>
      <c r="EEN157" s="461"/>
      <c r="EEO157" s="461"/>
      <c r="EEP157" s="461"/>
      <c r="EEQ157" s="461"/>
      <c r="EER157" s="461"/>
      <c r="EES157" s="461"/>
      <c r="EET157" s="461"/>
      <c r="EEU157" s="461"/>
      <c r="EEV157" s="461"/>
      <c r="EEW157" s="461"/>
      <c r="EEX157" s="461"/>
      <c r="EEY157" s="461"/>
      <c r="EEZ157" s="461"/>
      <c r="EFA157" s="461"/>
      <c r="EFB157" s="461"/>
      <c r="EFC157" s="461"/>
      <c r="EFD157" s="461"/>
      <c r="EFE157" s="461"/>
      <c r="EFF157" s="461"/>
      <c r="EFG157" s="461"/>
      <c r="EFH157" s="461"/>
      <c r="EFI157" s="461"/>
      <c r="EFJ157" s="461"/>
      <c r="EFK157" s="461"/>
      <c r="EFL157" s="461"/>
      <c r="EFM157" s="461"/>
      <c r="EFN157" s="461"/>
      <c r="EFO157" s="461"/>
      <c r="EFP157" s="461"/>
      <c r="EFQ157" s="461"/>
      <c r="EFR157" s="461"/>
      <c r="EFS157" s="461"/>
      <c r="EFT157" s="461"/>
      <c r="EFU157" s="461"/>
      <c r="EFV157" s="461"/>
      <c r="EFW157" s="461"/>
      <c r="EFX157" s="461"/>
      <c r="EFY157" s="461"/>
      <c r="EFZ157" s="461"/>
      <c r="EGA157" s="461"/>
      <c r="EGB157" s="461"/>
      <c r="EGC157" s="461"/>
      <c r="EGD157" s="461"/>
      <c r="EGE157" s="461"/>
      <c r="EGF157" s="461"/>
      <c r="EGG157" s="461"/>
      <c r="EGH157" s="461"/>
      <c r="EGI157" s="461"/>
      <c r="EGJ157" s="461"/>
      <c r="EGK157" s="461"/>
      <c r="EGL157" s="461"/>
      <c r="EGM157" s="461"/>
      <c r="EGN157" s="461"/>
      <c r="EGO157" s="461"/>
      <c r="EGP157" s="461"/>
      <c r="EGQ157" s="461"/>
      <c r="EGR157" s="461"/>
      <c r="EGS157" s="461"/>
      <c r="EGT157" s="461"/>
      <c r="EGU157" s="461"/>
      <c r="EGV157" s="461"/>
      <c r="EGW157" s="461"/>
      <c r="EGX157" s="461"/>
      <c r="EGY157" s="461"/>
      <c r="EGZ157" s="461"/>
      <c r="EHA157" s="461"/>
      <c r="EHB157" s="461"/>
      <c r="EHC157" s="461"/>
      <c r="EHD157" s="461"/>
      <c r="EHE157" s="461"/>
      <c r="EHF157" s="461"/>
      <c r="EHG157" s="461"/>
      <c r="EHH157" s="461"/>
      <c r="EHI157" s="461"/>
      <c r="EHJ157" s="461"/>
      <c r="EHK157" s="461"/>
      <c r="EHL157" s="461"/>
      <c r="EHM157" s="461"/>
      <c r="EHN157" s="461"/>
      <c r="EHO157" s="461"/>
      <c r="EHP157" s="461"/>
      <c r="EHQ157" s="461"/>
      <c r="EHR157" s="461"/>
      <c r="EHS157" s="461"/>
      <c r="EHT157" s="461"/>
      <c r="EHU157" s="461"/>
      <c r="EHV157" s="461"/>
      <c r="EHW157" s="461"/>
      <c r="EHX157" s="461"/>
      <c r="EHY157" s="461"/>
      <c r="EHZ157" s="461"/>
      <c r="EIA157" s="461"/>
      <c r="EIB157" s="461"/>
      <c r="EIC157" s="461"/>
      <c r="EID157" s="461"/>
      <c r="EIE157" s="461"/>
      <c r="EIF157" s="461"/>
      <c r="EIG157" s="461"/>
      <c r="EIH157" s="461"/>
      <c r="EII157" s="461"/>
      <c r="EIJ157" s="461"/>
      <c r="EIK157" s="461"/>
      <c r="EIL157" s="461"/>
      <c r="EIM157" s="461"/>
      <c r="EIN157" s="461"/>
      <c r="EIO157" s="461"/>
      <c r="EIP157" s="461"/>
      <c r="EIQ157" s="461"/>
      <c r="EIR157" s="461"/>
      <c r="EIS157" s="461"/>
      <c r="EIT157" s="461"/>
      <c r="EIU157" s="461"/>
      <c r="EIV157" s="461"/>
      <c r="EIW157" s="461"/>
      <c r="EIX157" s="461"/>
      <c r="EIY157" s="461"/>
      <c r="EIZ157" s="461"/>
      <c r="EJA157" s="461"/>
      <c r="EJB157" s="461"/>
      <c r="EJC157" s="461"/>
      <c r="EJD157" s="461"/>
      <c r="EJE157" s="461"/>
      <c r="EJF157" s="461"/>
      <c r="EJG157" s="461"/>
      <c r="EJH157" s="461"/>
      <c r="EJI157" s="461"/>
      <c r="EJJ157" s="461"/>
      <c r="EJK157" s="461"/>
      <c r="EJL157" s="461"/>
      <c r="EJM157" s="461"/>
      <c r="EJN157" s="461"/>
      <c r="EJO157" s="461"/>
      <c r="EJP157" s="461"/>
      <c r="EJQ157" s="461"/>
      <c r="EJR157" s="461"/>
      <c r="EJS157" s="461"/>
      <c r="EJT157" s="461"/>
      <c r="EJU157" s="461"/>
      <c r="EJV157" s="461"/>
      <c r="EJW157" s="461"/>
      <c r="EJX157" s="461"/>
      <c r="EJY157" s="461"/>
      <c r="EJZ157" s="461"/>
      <c r="EKA157" s="461"/>
      <c r="EKB157" s="461"/>
      <c r="EKC157" s="461"/>
      <c r="EKD157" s="461"/>
      <c r="EKE157" s="461"/>
      <c r="EKF157" s="461"/>
      <c r="EKG157" s="461"/>
      <c r="EKH157" s="461"/>
      <c r="EKI157" s="461"/>
      <c r="EKJ157" s="461"/>
      <c r="EKK157" s="461"/>
      <c r="EKL157" s="461"/>
      <c r="EKM157" s="461"/>
      <c r="EKN157" s="461"/>
      <c r="EKO157" s="461"/>
      <c r="EKP157" s="461"/>
      <c r="EKQ157" s="461"/>
      <c r="EKR157" s="461"/>
      <c r="EKS157" s="461"/>
      <c r="EKT157" s="461"/>
      <c r="EKU157" s="461"/>
      <c r="EKV157" s="461"/>
      <c r="EKW157" s="461"/>
      <c r="EKX157" s="461"/>
      <c r="EKY157" s="461"/>
      <c r="EKZ157" s="461"/>
      <c r="ELA157" s="461"/>
      <c r="ELB157" s="461"/>
      <c r="ELC157" s="461"/>
      <c r="ELD157" s="461"/>
      <c r="ELE157" s="461"/>
      <c r="ELF157" s="461"/>
      <c r="ELG157" s="461"/>
      <c r="ELH157" s="461"/>
      <c r="ELI157" s="461"/>
      <c r="ELJ157" s="461"/>
      <c r="ELK157" s="461"/>
      <c r="ELL157" s="461"/>
      <c r="ELM157" s="461"/>
      <c r="ELN157" s="461"/>
      <c r="ELO157" s="461"/>
      <c r="ELP157" s="461"/>
      <c r="ELQ157" s="461"/>
      <c r="ELR157" s="461"/>
      <c r="ELS157" s="461"/>
      <c r="ELT157" s="461"/>
      <c r="ELU157" s="461"/>
      <c r="ELV157" s="461"/>
      <c r="ELW157" s="461"/>
      <c r="ELX157" s="461"/>
      <c r="ELY157" s="461"/>
      <c r="ELZ157" s="461"/>
      <c r="EMA157" s="461"/>
      <c r="EMB157" s="461"/>
      <c r="EMC157" s="461"/>
      <c r="EMD157" s="461"/>
      <c r="EME157" s="461"/>
      <c r="EMF157" s="461"/>
      <c r="EMG157" s="461"/>
      <c r="EMH157" s="461"/>
      <c r="EMI157" s="461"/>
      <c r="EMJ157" s="461"/>
      <c r="EMK157" s="461"/>
      <c r="EML157" s="461"/>
      <c r="EMM157" s="461"/>
      <c r="EMN157" s="461"/>
      <c r="EMO157" s="461"/>
      <c r="EMP157" s="461"/>
      <c r="EMQ157" s="461"/>
      <c r="EMR157" s="461"/>
      <c r="EMS157" s="461"/>
      <c r="EMT157" s="461"/>
      <c r="EMU157" s="461"/>
      <c r="EMV157" s="461"/>
      <c r="EMW157" s="461"/>
      <c r="EMX157" s="461"/>
      <c r="EMY157" s="461"/>
      <c r="EMZ157" s="461"/>
      <c r="ENA157" s="461"/>
      <c r="ENB157" s="461"/>
      <c r="ENC157" s="461"/>
      <c r="END157" s="461"/>
      <c r="ENE157" s="461"/>
      <c r="ENF157" s="461"/>
      <c r="ENG157" s="461"/>
      <c r="ENH157" s="461"/>
      <c r="ENI157" s="461"/>
      <c r="ENJ157" s="461"/>
      <c r="ENK157" s="461"/>
      <c r="ENL157" s="461"/>
      <c r="ENM157" s="461"/>
      <c r="ENN157" s="461"/>
      <c r="ENO157" s="461"/>
      <c r="ENP157" s="461"/>
      <c r="ENQ157" s="461"/>
      <c r="ENR157" s="461"/>
      <c r="ENS157" s="461"/>
      <c r="ENT157" s="461"/>
      <c r="ENU157" s="461"/>
      <c r="ENV157" s="461"/>
      <c r="ENW157" s="461"/>
      <c r="ENX157" s="461"/>
      <c r="ENY157" s="461"/>
      <c r="ENZ157" s="461"/>
      <c r="EOA157" s="461"/>
      <c r="EOB157" s="461"/>
      <c r="EOC157" s="461"/>
      <c r="EOD157" s="461"/>
      <c r="EOE157" s="461"/>
      <c r="EOF157" s="461"/>
      <c r="EOG157" s="461"/>
      <c r="EOH157" s="461"/>
      <c r="EOI157" s="461"/>
      <c r="EOJ157" s="461"/>
      <c r="EOK157" s="461"/>
      <c r="EOL157" s="461"/>
      <c r="EOM157" s="461"/>
      <c r="EON157" s="461"/>
      <c r="EOO157" s="461"/>
      <c r="EOP157" s="461"/>
      <c r="EOQ157" s="461"/>
      <c r="EOR157" s="461"/>
      <c r="EOS157" s="461"/>
      <c r="EOT157" s="461"/>
      <c r="EOU157" s="461"/>
      <c r="EOV157" s="461"/>
      <c r="EOW157" s="461"/>
      <c r="EOX157" s="461"/>
      <c r="EOY157" s="461"/>
      <c r="EOZ157" s="461"/>
      <c r="EPA157" s="461"/>
      <c r="EPB157" s="461"/>
      <c r="EPC157" s="461"/>
      <c r="EPD157" s="461"/>
      <c r="EPE157" s="461"/>
      <c r="EPF157" s="461"/>
      <c r="EPG157" s="461"/>
      <c r="EPH157" s="461"/>
      <c r="EPI157" s="461"/>
      <c r="EPJ157" s="461"/>
      <c r="EPK157" s="461"/>
      <c r="EPL157" s="461"/>
      <c r="EPM157" s="461"/>
      <c r="EPN157" s="461"/>
      <c r="EPO157" s="461"/>
      <c r="EPP157" s="461"/>
      <c r="EPQ157" s="461"/>
      <c r="EPR157" s="461"/>
      <c r="EPS157" s="461"/>
      <c r="EPT157" s="461"/>
      <c r="EPU157" s="461"/>
      <c r="EPV157" s="461"/>
      <c r="EPW157" s="461"/>
      <c r="EPX157" s="461"/>
      <c r="EPY157" s="461"/>
      <c r="EPZ157" s="461"/>
      <c r="EQA157" s="461"/>
      <c r="EQB157" s="461"/>
      <c r="EQC157" s="461"/>
      <c r="EQD157" s="461"/>
      <c r="EQE157" s="461"/>
      <c r="EQF157" s="461"/>
      <c r="EQG157" s="461"/>
      <c r="EQH157" s="461"/>
      <c r="EQI157" s="461"/>
      <c r="EQJ157" s="461"/>
      <c r="EQK157" s="461"/>
      <c r="EQL157" s="461"/>
      <c r="EQM157" s="461"/>
      <c r="EQN157" s="461"/>
      <c r="EQO157" s="461"/>
      <c r="EQP157" s="461"/>
      <c r="EQQ157" s="461"/>
      <c r="EQR157" s="461"/>
      <c r="EQS157" s="461"/>
      <c r="EQT157" s="461"/>
      <c r="EQU157" s="461"/>
      <c r="EQV157" s="461"/>
      <c r="EQW157" s="461"/>
      <c r="EQX157" s="461"/>
      <c r="EQY157" s="461"/>
      <c r="EQZ157" s="461"/>
      <c r="ERA157" s="461"/>
      <c r="ERB157" s="461"/>
      <c r="ERC157" s="461"/>
      <c r="ERD157" s="461"/>
      <c r="ERE157" s="461"/>
      <c r="ERF157" s="461"/>
      <c r="ERG157" s="461"/>
      <c r="ERH157" s="461"/>
      <c r="ERI157" s="461"/>
      <c r="ERJ157" s="461"/>
      <c r="ERK157" s="461"/>
      <c r="ERL157" s="461"/>
      <c r="ERM157" s="461"/>
      <c r="ERN157" s="461"/>
      <c r="ERO157" s="461"/>
      <c r="ERP157" s="461"/>
      <c r="ERQ157" s="461"/>
      <c r="ERR157" s="461"/>
      <c r="ERS157" s="461"/>
      <c r="ERT157" s="461"/>
      <c r="ERU157" s="461"/>
      <c r="ERV157" s="461"/>
      <c r="ERW157" s="461"/>
      <c r="ERX157" s="461"/>
      <c r="ERY157" s="461"/>
      <c r="ERZ157" s="461"/>
      <c r="ESA157" s="461"/>
      <c r="ESB157" s="461"/>
      <c r="ESC157" s="461"/>
      <c r="ESD157" s="461"/>
      <c r="ESE157" s="461"/>
      <c r="ESF157" s="461"/>
      <c r="ESG157" s="461"/>
      <c r="ESH157" s="461"/>
      <c r="ESI157" s="461"/>
      <c r="ESJ157" s="461"/>
      <c r="ESK157" s="461"/>
      <c r="ESL157" s="461"/>
      <c r="ESM157" s="461"/>
      <c r="ESN157" s="461"/>
      <c r="ESO157" s="461"/>
      <c r="ESP157" s="461"/>
      <c r="ESQ157" s="461"/>
      <c r="ESR157" s="461"/>
      <c r="ESS157" s="461"/>
      <c r="EST157" s="461"/>
      <c r="ESU157" s="461"/>
      <c r="ESV157" s="461"/>
      <c r="ESW157" s="461"/>
      <c r="ESX157" s="461"/>
      <c r="ESY157" s="461"/>
      <c r="ESZ157" s="461"/>
      <c r="ETA157" s="461"/>
      <c r="ETB157" s="461"/>
      <c r="ETC157" s="461"/>
      <c r="ETD157" s="461"/>
      <c r="ETE157" s="461"/>
      <c r="ETF157" s="461"/>
      <c r="ETG157" s="461"/>
      <c r="ETH157" s="461"/>
      <c r="ETI157" s="461"/>
      <c r="ETJ157" s="461"/>
      <c r="ETK157" s="461"/>
      <c r="ETL157" s="461"/>
      <c r="ETM157" s="461"/>
      <c r="ETN157" s="461"/>
      <c r="ETO157" s="461"/>
      <c r="ETP157" s="461"/>
      <c r="ETQ157" s="461"/>
      <c r="ETR157" s="461"/>
      <c r="ETS157" s="461"/>
      <c r="ETT157" s="461"/>
      <c r="ETU157" s="461"/>
      <c r="ETV157" s="461"/>
      <c r="ETW157" s="461"/>
      <c r="ETX157" s="461"/>
      <c r="ETY157" s="461"/>
      <c r="ETZ157" s="461"/>
      <c r="EUA157" s="461"/>
      <c r="EUB157" s="461"/>
      <c r="EUC157" s="461"/>
      <c r="EUD157" s="461"/>
      <c r="EUE157" s="461"/>
      <c r="EUF157" s="461"/>
      <c r="EUG157" s="461"/>
      <c r="EUH157" s="461"/>
      <c r="EUI157" s="461"/>
      <c r="EUJ157" s="461"/>
      <c r="EUK157" s="461"/>
      <c r="EUL157" s="461"/>
      <c r="EUM157" s="461"/>
      <c r="EUN157" s="461"/>
      <c r="EUO157" s="461"/>
      <c r="EUP157" s="461"/>
      <c r="EUQ157" s="461"/>
      <c r="EUR157" s="461"/>
      <c r="EUS157" s="461"/>
      <c r="EUT157" s="461"/>
      <c r="EUU157" s="461"/>
      <c r="EUV157" s="461"/>
      <c r="EUW157" s="461"/>
      <c r="EUX157" s="461"/>
      <c r="EUY157" s="461"/>
      <c r="EUZ157" s="461"/>
      <c r="EVA157" s="461"/>
      <c r="EVB157" s="461"/>
      <c r="EVC157" s="461"/>
      <c r="EVD157" s="461"/>
      <c r="EVE157" s="461"/>
      <c r="EVF157" s="461"/>
      <c r="EVG157" s="461"/>
      <c r="EVH157" s="461"/>
      <c r="EVI157" s="461"/>
      <c r="EVJ157" s="461"/>
      <c r="EVK157" s="461"/>
      <c r="EVL157" s="461"/>
      <c r="EVM157" s="461"/>
      <c r="EVN157" s="461"/>
      <c r="EVO157" s="461"/>
      <c r="EVP157" s="461"/>
      <c r="EVQ157" s="461"/>
      <c r="EVR157" s="461"/>
      <c r="EVS157" s="461"/>
      <c r="EVT157" s="461"/>
      <c r="EVU157" s="461"/>
      <c r="EVV157" s="461"/>
      <c r="EVW157" s="461"/>
      <c r="EVX157" s="461"/>
      <c r="EVY157" s="461"/>
      <c r="EVZ157" s="461"/>
      <c r="EWA157" s="461"/>
      <c r="EWB157" s="461"/>
      <c r="EWC157" s="461"/>
      <c r="EWD157" s="461"/>
      <c r="EWE157" s="461"/>
      <c r="EWF157" s="461"/>
      <c r="EWG157" s="461"/>
      <c r="EWH157" s="461"/>
      <c r="EWI157" s="461"/>
      <c r="EWJ157" s="461"/>
      <c r="EWK157" s="461"/>
      <c r="EWL157" s="461"/>
      <c r="EWM157" s="461"/>
      <c r="EWN157" s="461"/>
      <c r="EWO157" s="461"/>
      <c r="EWP157" s="461"/>
      <c r="EWQ157" s="461"/>
      <c r="EWR157" s="461"/>
      <c r="EWS157" s="461"/>
      <c r="EWT157" s="461"/>
      <c r="EWU157" s="461"/>
      <c r="EWV157" s="461"/>
      <c r="EWW157" s="461"/>
      <c r="EWX157" s="461"/>
      <c r="EWY157" s="461"/>
      <c r="EWZ157" s="461"/>
      <c r="EXA157" s="461"/>
      <c r="EXB157" s="461"/>
      <c r="EXC157" s="461"/>
      <c r="EXD157" s="461"/>
      <c r="EXE157" s="461"/>
      <c r="EXF157" s="461"/>
      <c r="EXG157" s="461"/>
      <c r="EXH157" s="461"/>
      <c r="EXI157" s="461"/>
      <c r="EXJ157" s="461"/>
      <c r="EXK157" s="461"/>
      <c r="EXL157" s="461"/>
      <c r="EXM157" s="461"/>
      <c r="EXN157" s="461"/>
      <c r="EXO157" s="461"/>
      <c r="EXP157" s="461"/>
      <c r="EXQ157" s="461"/>
      <c r="EXR157" s="461"/>
      <c r="EXS157" s="461"/>
      <c r="EXT157" s="461"/>
      <c r="EXU157" s="461"/>
      <c r="EXV157" s="461"/>
      <c r="EXW157" s="461"/>
      <c r="EXX157" s="461"/>
      <c r="EXY157" s="461"/>
      <c r="EXZ157" s="461"/>
      <c r="EYA157" s="461"/>
      <c r="EYB157" s="461"/>
      <c r="EYC157" s="461"/>
      <c r="EYD157" s="461"/>
      <c r="EYE157" s="461"/>
      <c r="EYF157" s="461"/>
      <c r="EYG157" s="461"/>
      <c r="EYH157" s="461"/>
      <c r="EYI157" s="461"/>
      <c r="EYJ157" s="461"/>
      <c r="EYK157" s="461"/>
      <c r="EYL157" s="461"/>
      <c r="EYM157" s="461"/>
      <c r="EYN157" s="461"/>
      <c r="EYO157" s="461"/>
      <c r="EYP157" s="461"/>
      <c r="EYQ157" s="461"/>
      <c r="EYR157" s="461"/>
      <c r="EYS157" s="461"/>
      <c r="EYT157" s="461"/>
      <c r="EYU157" s="461"/>
      <c r="EYV157" s="461"/>
      <c r="EYW157" s="461"/>
      <c r="EYX157" s="461"/>
      <c r="EYY157" s="461"/>
      <c r="EYZ157" s="461"/>
      <c r="EZA157" s="461"/>
      <c r="EZB157" s="461"/>
      <c r="EZC157" s="461"/>
      <c r="EZD157" s="461"/>
      <c r="EZE157" s="461"/>
      <c r="EZF157" s="461"/>
      <c r="EZG157" s="461"/>
      <c r="EZH157" s="461"/>
      <c r="EZI157" s="461"/>
      <c r="EZJ157" s="461"/>
      <c r="EZK157" s="461"/>
      <c r="EZL157" s="461"/>
      <c r="EZM157" s="461"/>
      <c r="EZN157" s="461"/>
      <c r="EZO157" s="461"/>
      <c r="EZP157" s="461"/>
      <c r="EZQ157" s="461"/>
      <c r="EZR157" s="461"/>
      <c r="EZS157" s="461"/>
      <c r="EZT157" s="461"/>
      <c r="EZU157" s="461"/>
      <c r="EZV157" s="461"/>
      <c r="EZW157" s="461"/>
      <c r="EZX157" s="461"/>
      <c r="EZY157" s="461"/>
      <c r="EZZ157" s="461"/>
      <c r="FAA157" s="461"/>
      <c r="FAB157" s="461"/>
      <c r="FAC157" s="461"/>
      <c r="FAD157" s="461"/>
      <c r="FAE157" s="461"/>
      <c r="FAF157" s="461"/>
      <c r="FAG157" s="461"/>
      <c r="FAH157" s="461"/>
      <c r="FAI157" s="461"/>
      <c r="FAJ157" s="461"/>
      <c r="FAK157" s="461"/>
      <c r="FAL157" s="461"/>
      <c r="FAM157" s="461"/>
      <c r="FAN157" s="461"/>
      <c r="FAO157" s="461"/>
      <c r="FAP157" s="461"/>
      <c r="FAQ157" s="461"/>
      <c r="FAR157" s="461"/>
      <c r="FAS157" s="461"/>
      <c r="FAT157" s="461"/>
      <c r="FAU157" s="461"/>
      <c r="FAV157" s="461"/>
      <c r="FAW157" s="461"/>
      <c r="FAX157" s="461"/>
      <c r="FAY157" s="461"/>
      <c r="FAZ157" s="461"/>
      <c r="FBA157" s="461"/>
      <c r="FBB157" s="461"/>
      <c r="FBC157" s="461"/>
      <c r="FBD157" s="461"/>
      <c r="FBE157" s="461"/>
      <c r="FBF157" s="461"/>
      <c r="FBG157" s="461"/>
      <c r="FBH157" s="461"/>
      <c r="FBI157" s="461"/>
      <c r="FBJ157" s="461"/>
      <c r="FBK157" s="461"/>
      <c r="FBL157" s="461"/>
      <c r="FBM157" s="461"/>
      <c r="FBN157" s="461"/>
      <c r="FBO157" s="461"/>
      <c r="FBP157" s="461"/>
      <c r="FBQ157" s="461"/>
      <c r="FBR157" s="461"/>
      <c r="FBS157" s="461"/>
      <c r="FBT157" s="461"/>
      <c r="FBU157" s="461"/>
      <c r="FBV157" s="461"/>
      <c r="FBW157" s="461"/>
      <c r="FBX157" s="461"/>
      <c r="FBY157" s="461"/>
      <c r="FBZ157" s="461"/>
      <c r="FCA157" s="461"/>
      <c r="FCB157" s="461"/>
      <c r="FCC157" s="461"/>
      <c r="FCD157" s="461"/>
      <c r="FCE157" s="461"/>
      <c r="FCF157" s="461"/>
      <c r="FCG157" s="461"/>
      <c r="FCH157" s="461"/>
      <c r="FCI157" s="461"/>
      <c r="FCJ157" s="461"/>
      <c r="FCK157" s="461"/>
      <c r="FCL157" s="461"/>
      <c r="FCM157" s="461"/>
      <c r="FCN157" s="461"/>
      <c r="FCO157" s="461"/>
      <c r="FCP157" s="461"/>
      <c r="FCQ157" s="461"/>
      <c r="FCR157" s="461"/>
      <c r="FCS157" s="461"/>
      <c r="FCT157" s="461"/>
      <c r="FCU157" s="461"/>
      <c r="FCV157" s="461"/>
      <c r="FCW157" s="461"/>
      <c r="FCX157" s="461"/>
      <c r="FCY157" s="461"/>
      <c r="FCZ157" s="461"/>
      <c r="FDA157" s="461"/>
      <c r="FDB157" s="461"/>
      <c r="FDC157" s="461"/>
      <c r="FDD157" s="461"/>
      <c r="FDE157" s="461"/>
      <c r="FDF157" s="461"/>
      <c r="FDG157" s="461"/>
      <c r="FDH157" s="461"/>
      <c r="FDI157" s="461"/>
      <c r="FDJ157" s="461"/>
      <c r="FDK157" s="461"/>
      <c r="FDL157" s="461"/>
      <c r="FDM157" s="461"/>
      <c r="FDN157" s="461"/>
      <c r="FDO157" s="461"/>
      <c r="FDP157" s="461"/>
      <c r="FDQ157" s="461"/>
      <c r="FDR157" s="461"/>
      <c r="FDS157" s="461"/>
      <c r="FDT157" s="461"/>
      <c r="FDU157" s="461"/>
      <c r="FDV157" s="461"/>
      <c r="FDW157" s="461"/>
      <c r="FDX157" s="461"/>
      <c r="FDY157" s="461"/>
      <c r="FDZ157" s="461"/>
      <c r="FEA157" s="461"/>
      <c r="FEB157" s="461"/>
      <c r="FEC157" s="461"/>
      <c r="FED157" s="461"/>
      <c r="FEE157" s="461"/>
      <c r="FEF157" s="461"/>
      <c r="FEG157" s="461"/>
      <c r="FEH157" s="461"/>
      <c r="FEI157" s="461"/>
      <c r="FEJ157" s="461"/>
      <c r="FEK157" s="461"/>
      <c r="FEL157" s="461"/>
      <c r="FEM157" s="461"/>
      <c r="FEN157" s="461"/>
      <c r="FEO157" s="461"/>
      <c r="FEP157" s="461"/>
      <c r="FEQ157" s="461"/>
      <c r="FER157" s="461"/>
      <c r="FES157" s="461"/>
      <c r="FET157" s="461"/>
      <c r="FEU157" s="461"/>
      <c r="FEV157" s="461"/>
      <c r="FEW157" s="461"/>
      <c r="FEX157" s="461"/>
      <c r="FEY157" s="461"/>
      <c r="FEZ157" s="461"/>
      <c r="FFA157" s="461"/>
      <c r="FFB157" s="461"/>
      <c r="FFC157" s="461"/>
      <c r="FFD157" s="461"/>
      <c r="FFE157" s="461"/>
      <c r="FFF157" s="461"/>
      <c r="FFG157" s="461"/>
      <c r="FFH157" s="461"/>
      <c r="FFI157" s="461"/>
      <c r="FFJ157" s="461"/>
      <c r="FFK157" s="461"/>
      <c r="FFL157" s="461"/>
      <c r="FFM157" s="461"/>
      <c r="FFN157" s="461"/>
      <c r="FFO157" s="461"/>
      <c r="FFP157" s="461"/>
      <c r="FFQ157" s="461"/>
      <c r="FFR157" s="461"/>
      <c r="FFS157" s="461"/>
      <c r="FFT157" s="461"/>
      <c r="FFU157" s="461"/>
      <c r="FFV157" s="461"/>
      <c r="FFW157" s="461"/>
      <c r="FFX157" s="461"/>
      <c r="FFY157" s="461"/>
      <c r="FFZ157" s="461"/>
      <c r="FGA157" s="461"/>
      <c r="FGB157" s="461"/>
      <c r="FGC157" s="461"/>
      <c r="FGD157" s="461"/>
      <c r="FGE157" s="461"/>
      <c r="FGF157" s="461"/>
      <c r="FGG157" s="461"/>
      <c r="FGH157" s="461"/>
      <c r="FGI157" s="461"/>
      <c r="FGJ157" s="461"/>
      <c r="FGK157" s="461"/>
      <c r="FGL157" s="461"/>
      <c r="FGM157" s="461"/>
      <c r="FGN157" s="461"/>
      <c r="FGO157" s="461"/>
      <c r="FGP157" s="461"/>
      <c r="FGQ157" s="461"/>
      <c r="FGR157" s="461"/>
      <c r="FGS157" s="461"/>
      <c r="FGT157" s="461"/>
      <c r="FGU157" s="461"/>
      <c r="FGV157" s="461"/>
      <c r="FGW157" s="461"/>
      <c r="FGX157" s="461"/>
      <c r="FGY157" s="461"/>
      <c r="FGZ157" s="461"/>
      <c r="FHA157" s="461"/>
      <c r="FHB157" s="461"/>
      <c r="FHC157" s="461"/>
      <c r="FHD157" s="461"/>
      <c r="FHE157" s="461"/>
      <c r="FHF157" s="461"/>
      <c r="FHG157" s="461"/>
      <c r="FHH157" s="461"/>
      <c r="FHI157" s="461"/>
      <c r="FHJ157" s="461"/>
      <c r="FHK157" s="461"/>
      <c r="FHL157" s="461"/>
      <c r="FHM157" s="461"/>
      <c r="FHN157" s="461"/>
      <c r="FHO157" s="461"/>
      <c r="FHP157" s="461"/>
      <c r="FHQ157" s="461"/>
      <c r="FHR157" s="461"/>
      <c r="FHS157" s="461"/>
      <c r="FHT157" s="461"/>
      <c r="FHU157" s="461"/>
      <c r="FHV157" s="461"/>
      <c r="FHW157" s="461"/>
      <c r="FHX157" s="461"/>
      <c r="FHY157" s="461"/>
      <c r="FHZ157" s="461"/>
      <c r="FIA157" s="461"/>
      <c r="FIB157" s="461"/>
      <c r="FIC157" s="461"/>
      <c r="FID157" s="461"/>
      <c r="FIE157" s="461"/>
      <c r="FIF157" s="461"/>
      <c r="FIG157" s="461"/>
      <c r="FIH157" s="461"/>
      <c r="FII157" s="461"/>
      <c r="FIJ157" s="461"/>
      <c r="FIK157" s="461"/>
      <c r="FIL157" s="461"/>
      <c r="FIM157" s="461"/>
      <c r="FIN157" s="461"/>
      <c r="FIO157" s="461"/>
      <c r="FIP157" s="461"/>
      <c r="FIQ157" s="461"/>
      <c r="FIR157" s="461"/>
      <c r="FIS157" s="461"/>
      <c r="FIT157" s="461"/>
      <c r="FIU157" s="461"/>
      <c r="FIV157" s="461"/>
      <c r="FIW157" s="461"/>
      <c r="FIX157" s="461"/>
      <c r="FIY157" s="461"/>
      <c r="FIZ157" s="461"/>
      <c r="FJA157" s="461"/>
      <c r="FJB157" s="461"/>
      <c r="FJC157" s="461"/>
      <c r="FJD157" s="461"/>
      <c r="FJE157" s="461"/>
      <c r="FJF157" s="461"/>
      <c r="FJG157" s="461"/>
      <c r="FJH157" s="461"/>
      <c r="FJI157" s="461"/>
      <c r="FJJ157" s="461"/>
      <c r="FJK157" s="461"/>
      <c r="FJL157" s="461"/>
      <c r="FJM157" s="461"/>
      <c r="FJN157" s="461"/>
      <c r="FJO157" s="461"/>
      <c r="FJP157" s="461"/>
      <c r="FJQ157" s="461"/>
      <c r="FJR157" s="461"/>
      <c r="FJS157" s="461"/>
      <c r="FJT157" s="461"/>
      <c r="FJU157" s="461"/>
      <c r="FJV157" s="461"/>
      <c r="FJW157" s="461"/>
      <c r="FJX157" s="461"/>
      <c r="FJY157" s="461"/>
      <c r="FJZ157" s="461"/>
      <c r="FKA157" s="461"/>
      <c r="FKB157" s="461"/>
      <c r="FKC157" s="461"/>
      <c r="FKD157" s="461"/>
      <c r="FKE157" s="461"/>
      <c r="FKF157" s="461"/>
      <c r="FKG157" s="461"/>
      <c r="FKH157" s="461"/>
      <c r="FKI157" s="461"/>
      <c r="FKJ157" s="461"/>
      <c r="FKK157" s="461"/>
      <c r="FKL157" s="461"/>
      <c r="FKM157" s="461"/>
      <c r="FKN157" s="461"/>
      <c r="FKO157" s="461"/>
      <c r="FKP157" s="461"/>
      <c r="FKQ157" s="461"/>
      <c r="FKR157" s="461"/>
      <c r="FKS157" s="461"/>
      <c r="FKT157" s="461"/>
      <c r="FKU157" s="461"/>
      <c r="FKV157" s="461"/>
      <c r="FKW157" s="461"/>
      <c r="FKX157" s="461"/>
      <c r="FKY157" s="461"/>
      <c r="FKZ157" s="461"/>
      <c r="FLA157" s="461"/>
      <c r="FLB157" s="461"/>
      <c r="FLC157" s="461"/>
      <c r="FLD157" s="461"/>
      <c r="FLE157" s="461"/>
      <c r="FLF157" s="461"/>
      <c r="FLG157" s="461"/>
      <c r="FLH157" s="461"/>
      <c r="FLI157" s="461"/>
      <c r="FLJ157" s="461"/>
      <c r="FLK157" s="461"/>
      <c r="FLL157" s="461"/>
      <c r="FLM157" s="461"/>
      <c r="FLN157" s="461"/>
      <c r="FLO157" s="461"/>
      <c r="FLP157" s="461"/>
      <c r="FLQ157" s="461"/>
      <c r="FLR157" s="461"/>
      <c r="FLS157" s="461"/>
      <c r="FLT157" s="461"/>
      <c r="FLU157" s="461"/>
      <c r="FLV157" s="461"/>
      <c r="FLW157" s="461"/>
      <c r="FLX157" s="461"/>
      <c r="FLY157" s="461"/>
      <c r="FLZ157" s="461"/>
      <c r="FMA157" s="461"/>
      <c r="FMB157" s="461"/>
      <c r="FMC157" s="461"/>
      <c r="FMD157" s="461"/>
      <c r="FME157" s="461"/>
      <c r="FMF157" s="461"/>
      <c r="FMG157" s="461"/>
      <c r="FMH157" s="461"/>
      <c r="FMI157" s="461"/>
      <c r="FMJ157" s="461"/>
      <c r="FMK157" s="461"/>
      <c r="FML157" s="461"/>
      <c r="FMM157" s="461"/>
      <c r="FMN157" s="461"/>
      <c r="FMO157" s="461"/>
      <c r="FMP157" s="461"/>
      <c r="FMQ157" s="461"/>
      <c r="FMR157" s="461"/>
      <c r="FMS157" s="461"/>
      <c r="FMT157" s="461"/>
      <c r="FMU157" s="461"/>
      <c r="FMV157" s="461"/>
      <c r="FMW157" s="461"/>
      <c r="FMX157" s="461"/>
      <c r="FMY157" s="461"/>
      <c r="FMZ157" s="461"/>
      <c r="FNA157" s="461"/>
      <c r="FNB157" s="461"/>
      <c r="FNC157" s="461"/>
      <c r="FND157" s="461"/>
      <c r="FNE157" s="461"/>
      <c r="FNF157" s="461"/>
      <c r="FNG157" s="461"/>
      <c r="FNH157" s="461"/>
      <c r="FNI157" s="461"/>
      <c r="FNJ157" s="461"/>
      <c r="FNK157" s="461"/>
      <c r="FNL157" s="461"/>
      <c r="FNM157" s="461"/>
      <c r="FNN157" s="461"/>
      <c r="FNO157" s="461"/>
      <c r="FNP157" s="461"/>
      <c r="FNQ157" s="461"/>
      <c r="FNR157" s="461"/>
      <c r="FNS157" s="461"/>
      <c r="FNT157" s="461"/>
      <c r="FNU157" s="461"/>
      <c r="FNV157" s="461"/>
      <c r="FNW157" s="461"/>
      <c r="FNX157" s="461"/>
      <c r="FNY157" s="461"/>
      <c r="FNZ157" s="461"/>
      <c r="FOA157" s="461"/>
      <c r="FOB157" s="461"/>
      <c r="FOC157" s="461"/>
      <c r="FOD157" s="461"/>
      <c r="FOE157" s="461"/>
      <c r="FOF157" s="461"/>
      <c r="FOG157" s="461"/>
      <c r="FOH157" s="461"/>
      <c r="FOI157" s="461"/>
      <c r="FOJ157" s="461"/>
      <c r="FOK157" s="461"/>
      <c r="FOL157" s="461"/>
      <c r="FOM157" s="461"/>
      <c r="FON157" s="461"/>
      <c r="FOO157" s="461"/>
      <c r="FOP157" s="461"/>
      <c r="FOQ157" s="461"/>
      <c r="FOR157" s="461"/>
      <c r="FOS157" s="461"/>
      <c r="FOT157" s="461"/>
      <c r="FOU157" s="461"/>
      <c r="FOV157" s="461"/>
      <c r="FOW157" s="461"/>
      <c r="FOX157" s="461"/>
      <c r="FOY157" s="461"/>
      <c r="FOZ157" s="461"/>
      <c r="FPA157" s="461"/>
      <c r="FPB157" s="461"/>
      <c r="FPC157" s="461"/>
      <c r="FPD157" s="461"/>
      <c r="FPE157" s="461"/>
      <c r="FPF157" s="461"/>
      <c r="FPG157" s="461"/>
      <c r="FPH157" s="461"/>
      <c r="FPI157" s="461"/>
      <c r="FPJ157" s="461"/>
      <c r="FPK157" s="461"/>
      <c r="FPL157" s="461"/>
      <c r="FPM157" s="461"/>
      <c r="FPN157" s="461"/>
      <c r="FPO157" s="461"/>
      <c r="FPP157" s="461"/>
      <c r="FPQ157" s="461"/>
      <c r="FPR157" s="461"/>
      <c r="FPS157" s="461"/>
      <c r="FPT157" s="461"/>
      <c r="FPU157" s="461"/>
      <c r="FPV157" s="461"/>
      <c r="FPW157" s="461"/>
      <c r="FPX157" s="461"/>
      <c r="FPY157" s="461"/>
      <c r="FPZ157" s="461"/>
      <c r="FQA157" s="461"/>
      <c r="FQB157" s="461"/>
      <c r="FQC157" s="461"/>
      <c r="FQD157" s="461"/>
      <c r="FQE157" s="461"/>
      <c r="FQF157" s="461"/>
      <c r="FQG157" s="461"/>
      <c r="FQH157" s="461"/>
      <c r="FQI157" s="461"/>
      <c r="FQJ157" s="461"/>
      <c r="FQK157" s="461"/>
      <c r="FQL157" s="461"/>
      <c r="FQM157" s="461"/>
      <c r="FQN157" s="461"/>
      <c r="FQO157" s="461"/>
      <c r="FQP157" s="461"/>
      <c r="FQQ157" s="461"/>
      <c r="FQR157" s="461"/>
      <c r="FQS157" s="461"/>
      <c r="FQT157" s="461"/>
      <c r="FQU157" s="461"/>
      <c r="FQV157" s="461"/>
      <c r="FQW157" s="461"/>
      <c r="FQX157" s="461"/>
      <c r="FQY157" s="461"/>
      <c r="FQZ157" s="461"/>
      <c r="FRA157" s="461"/>
      <c r="FRB157" s="461"/>
      <c r="FRC157" s="461"/>
      <c r="FRD157" s="461"/>
      <c r="FRE157" s="461"/>
      <c r="FRF157" s="461"/>
      <c r="FRG157" s="461"/>
      <c r="FRH157" s="461"/>
      <c r="FRI157" s="461"/>
      <c r="FRJ157" s="461"/>
      <c r="FRK157" s="461"/>
      <c r="FRL157" s="461"/>
      <c r="FRM157" s="461"/>
      <c r="FRN157" s="461"/>
      <c r="FRO157" s="461"/>
      <c r="FRP157" s="461"/>
      <c r="FRQ157" s="461"/>
      <c r="FRR157" s="461"/>
      <c r="FRS157" s="461"/>
      <c r="FRT157" s="461"/>
      <c r="FRU157" s="461"/>
      <c r="FRV157" s="461"/>
      <c r="FRW157" s="461"/>
      <c r="FRX157" s="461"/>
      <c r="FRY157" s="461"/>
      <c r="FRZ157" s="461"/>
      <c r="FSA157" s="461"/>
      <c r="FSB157" s="461"/>
      <c r="FSC157" s="461"/>
      <c r="FSD157" s="461"/>
      <c r="FSE157" s="461"/>
      <c r="FSF157" s="461"/>
      <c r="FSG157" s="461"/>
      <c r="FSH157" s="461"/>
      <c r="FSI157" s="461"/>
      <c r="FSJ157" s="461"/>
      <c r="FSK157" s="461"/>
      <c r="FSL157" s="461"/>
      <c r="FSM157" s="461"/>
      <c r="FSN157" s="461"/>
      <c r="FSO157" s="461"/>
      <c r="FSP157" s="461"/>
      <c r="FSQ157" s="461"/>
      <c r="FSR157" s="461"/>
      <c r="FSS157" s="461"/>
      <c r="FST157" s="461"/>
      <c r="FSU157" s="461"/>
      <c r="FSV157" s="461"/>
      <c r="FSW157" s="461"/>
      <c r="FSX157" s="461"/>
      <c r="FSY157" s="461"/>
      <c r="FSZ157" s="461"/>
      <c r="FTA157" s="461"/>
      <c r="FTB157" s="461"/>
      <c r="FTC157" s="461"/>
      <c r="FTD157" s="461"/>
      <c r="FTE157" s="461"/>
      <c r="FTF157" s="461"/>
      <c r="FTG157" s="461"/>
      <c r="FTH157" s="461"/>
      <c r="FTI157" s="461"/>
      <c r="FTJ157" s="461"/>
      <c r="FTK157" s="461"/>
      <c r="FTL157" s="461"/>
      <c r="FTM157" s="461"/>
      <c r="FTN157" s="461"/>
      <c r="FTO157" s="461"/>
      <c r="FTP157" s="461"/>
      <c r="FTQ157" s="461"/>
      <c r="FTR157" s="461"/>
      <c r="FTS157" s="461"/>
      <c r="FTT157" s="461"/>
      <c r="FTU157" s="461"/>
      <c r="FTV157" s="461"/>
      <c r="FTW157" s="461"/>
      <c r="FTX157" s="461"/>
      <c r="FTY157" s="461"/>
      <c r="FTZ157" s="461"/>
      <c r="FUA157" s="461"/>
      <c r="FUB157" s="461"/>
      <c r="FUC157" s="461"/>
      <c r="FUD157" s="461"/>
      <c r="FUE157" s="461"/>
      <c r="FUF157" s="461"/>
      <c r="FUG157" s="461"/>
      <c r="FUH157" s="461"/>
      <c r="FUI157" s="461"/>
      <c r="FUJ157" s="461"/>
      <c r="FUK157" s="461"/>
      <c r="FUL157" s="461"/>
      <c r="FUM157" s="461"/>
      <c r="FUN157" s="461"/>
      <c r="FUO157" s="461"/>
      <c r="FUP157" s="461"/>
      <c r="FUQ157" s="461"/>
      <c r="FUR157" s="461"/>
      <c r="FUS157" s="461"/>
      <c r="FUT157" s="461"/>
      <c r="FUU157" s="461"/>
      <c r="FUV157" s="461"/>
      <c r="FUW157" s="461"/>
      <c r="FUX157" s="461"/>
      <c r="FUY157" s="461"/>
      <c r="FUZ157" s="461"/>
      <c r="FVA157" s="461"/>
      <c r="FVB157" s="461"/>
      <c r="FVC157" s="461"/>
      <c r="FVD157" s="461"/>
      <c r="FVE157" s="461"/>
      <c r="FVF157" s="461"/>
      <c r="FVG157" s="461"/>
      <c r="FVH157" s="461"/>
      <c r="FVI157" s="461"/>
      <c r="FVJ157" s="461"/>
      <c r="FVK157" s="461"/>
      <c r="FVL157" s="461"/>
      <c r="FVM157" s="461"/>
      <c r="FVN157" s="461"/>
      <c r="FVO157" s="461"/>
      <c r="FVP157" s="461"/>
      <c r="FVQ157" s="461"/>
      <c r="FVR157" s="461"/>
      <c r="FVS157" s="461"/>
      <c r="FVT157" s="461"/>
      <c r="FVU157" s="461"/>
      <c r="FVV157" s="461"/>
      <c r="FVW157" s="461"/>
      <c r="FVX157" s="461"/>
      <c r="FVY157" s="461"/>
      <c r="FVZ157" s="461"/>
      <c r="FWA157" s="461"/>
      <c r="FWB157" s="461"/>
      <c r="FWC157" s="461"/>
      <c r="FWD157" s="461"/>
      <c r="FWE157" s="461"/>
      <c r="FWF157" s="461"/>
      <c r="FWG157" s="461"/>
      <c r="FWH157" s="461"/>
      <c r="FWI157" s="461"/>
      <c r="FWJ157" s="461"/>
      <c r="FWK157" s="461"/>
      <c r="FWL157" s="461"/>
      <c r="FWM157" s="461"/>
      <c r="FWN157" s="461"/>
      <c r="FWO157" s="461"/>
      <c r="FWP157" s="461"/>
      <c r="FWQ157" s="461"/>
      <c r="FWR157" s="461"/>
      <c r="FWS157" s="461"/>
      <c r="FWT157" s="461"/>
      <c r="FWU157" s="461"/>
      <c r="FWV157" s="461"/>
      <c r="FWW157" s="461"/>
      <c r="FWX157" s="461"/>
      <c r="FWY157" s="461"/>
      <c r="FWZ157" s="461"/>
      <c r="FXA157" s="461"/>
      <c r="FXB157" s="461"/>
      <c r="FXC157" s="461"/>
      <c r="FXD157" s="461"/>
      <c r="FXE157" s="461"/>
      <c r="FXF157" s="461"/>
      <c r="FXG157" s="461"/>
      <c r="FXH157" s="461"/>
      <c r="FXI157" s="461"/>
      <c r="FXJ157" s="461"/>
      <c r="FXK157" s="461"/>
      <c r="FXL157" s="461"/>
      <c r="FXM157" s="461"/>
      <c r="FXN157" s="461"/>
      <c r="FXO157" s="461"/>
      <c r="FXP157" s="461"/>
      <c r="FXQ157" s="461"/>
      <c r="FXR157" s="461"/>
      <c r="FXS157" s="461"/>
      <c r="FXT157" s="461"/>
      <c r="FXU157" s="461"/>
      <c r="FXV157" s="461"/>
      <c r="FXW157" s="461"/>
      <c r="FXX157" s="461"/>
      <c r="FXY157" s="461"/>
      <c r="FXZ157" s="461"/>
      <c r="FYA157" s="461"/>
      <c r="FYB157" s="461"/>
      <c r="FYC157" s="461"/>
      <c r="FYD157" s="461"/>
      <c r="FYE157" s="461"/>
      <c r="FYF157" s="461"/>
      <c r="FYG157" s="461"/>
      <c r="FYH157" s="461"/>
      <c r="FYI157" s="461"/>
      <c r="FYJ157" s="461"/>
      <c r="FYK157" s="461"/>
      <c r="FYL157" s="461"/>
      <c r="FYM157" s="461"/>
      <c r="FYN157" s="461"/>
      <c r="FYO157" s="461"/>
      <c r="FYP157" s="461"/>
      <c r="FYQ157" s="461"/>
      <c r="FYR157" s="461"/>
      <c r="FYS157" s="461"/>
      <c r="FYT157" s="461"/>
      <c r="FYU157" s="461"/>
      <c r="FYV157" s="461"/>
      <c r="FYW157" s="461"/>
      <c r="FYX157" s="461"/>
      <c r="FYY157" s="461"/>
      <c r="FYZ157" s="461"/>
      <c r="FZA157" s="461"/>
      <c r="FZB157" s="461"/>
      <c r="FZC157" s="461"/>
      <c r="FZD157" s="461"/>
      <c r="FZE157" s="461"/>
      <c r="FZF157" s="461"/>
      <c r="FZG157" s="461"/>
      <c r="FZH157" s="461"/>
      <c r="FZI157" s="461"/>
      <c r="FZJ157" s="461"/>
      <c r="FZK157" s="461"/>
      <c r="FZL157" s="461"/>
      <c r="FZM157" s="461"/>
      <c r="FZN157" s="461"/>
      <c r="FZO157" s="461"/>
      <c r="FZP157" s="461"/>
      <c r="FZQ157" s="461"/>
      <c r="FZR157" s="461"/>
      <c r="FZS157" s="461"/>
      <c r="FZT157" s="461"/>
      <c r="FZU157" s="461"/>
      <c r="FZV157" s="461"/>
      <c r="FZW157" s="461"/>
      <c r="FZX157" s="461"/>
      <c r="FZY157" s="461"/>
      <c r="FZZ157" s="461"/>
      <c r="GAA157" s="461"/>
      <c r="GAB157" s="461"/>
      <c r="GAC157" s="461"/>
      <c r="GAD157" s="461"/>
      <c r="GAE157" s="461"/>
      <c r="GAF157" s="461"/>
      <c r="GAG157" s="461"/>
      <c r="GAH157" s="461"/>
      <c r="GAI157" s="461"/>
      <c r="GAJ157" s="461"/>
      <c r="GAK157" s="461"/>
      <c r="GAL157" s="461"/>
      <c r="GAM157" s="461"/>
      <c r="GAN157" s="461"/>
      <c r="GAO157" s="461"/>
      <c r="GAP157" s="461"/>
      <c r="GAQ157" s="461"/>
      <c r="GAR157" s="461"/>
      <c r="GAS157" s="461"/>
      <c r="GAT157" s="461"/>
      <c r="GAU157" s="461"/>
      <c r="GAV157" s="461"/>
      <c r="GAW157" s="461"/>
      <c r="GAX157" s="461"/>
      <c r="GAY157" s="461"/>
      <c r="GAZ157" s="461"/>
      <c r="GBA157" s="461"/>
      <c r="GBB157" s="461"/>
      <c r="GBC157" s="461"/>
      <c r="GBD157" s="461"/>
      <c r="GBE157" s="461"/>
      <c r="GBF157" s="461"/>
      <c r="GBG157" s="461"/>
      <c r="GBH157" s="461"/>
      <c r="GBI157" s="461"/>
      <c r="GBJ157" s="461"/>
      <c r="GBK157" s="461"/>
      <c r="GBL157" s="461"/>
      <c r="GBM157" s="461"/>
      <c r="GBN157" s="461"/>
      <c r="GBO157" s="461"/>
      <c r="GBP157" s="461"/>
      <c r="GBQ157" s="461"/>
      <c r="GBR157" s="461"/>
      <c r="GBS157" s="461"/>
      <c r="GBT157" s="461"/>
      <c r="GBU157" s="461"/>
      <c r="GBV157" s="461"/>
      <c r="GBW157" s="461"/>
      <c r="GBX157" s="461"/>
      <c r="GBY157" s="461"/>
      <c r="GBZ157" s="461"/>
      <c r="GCA157" s="461"/>
      <c r="GCB157" s="461"/>
      <c r="GCC157" s="461"/>
      <c r="GCD157" s="461"/>
      <c r="GCE157" s="461"/>
      <c r="GCF157" s="461"/>
      <c r="GCG157" s="461"/>
      <c r="GCH157" s="461"/>
      <c r="GCI157" s="461"/>
      <c r="GCJ157" s="461"/>
      <c r="GCK157" s="461"/>
      <c r="GCL157" s="461"/>
      <c r="GCM157" s="461"/>
      <c r="GCN157" s="461"/>
      <c r="GCO157" s="461"/>
      <c r="GCP157" s="461"/>
      <c r="GCQ157" s="461"/>
      <c r="GCR157" s="461"/>
      <c r="GCS157" s="461"/>
      <c r="GCT157" s="461"/>
      <c r="GCU157" s="461"/>
      <c r="GCV157" s="461"/>
      <c r="GCW157" s="461"/>
      <c r="GCX157" s="461"/>
      <c r="GCY157" s="461"/>
      <c r="GCZ157" s="461"/>
      <c r="GDA157" s="461"/>
      <c r="GDB157" s="461"/>
      <c r="GDC157" s="461"/>
      <c r="GDD157" s="461"/>
      <c r="GDE157" s="461"/>
      <c r="GDF157" s="461"/>
      <c r="GDG157" s="461"/>
      <c r="GDH157" s="461"/>
      <c r="GDI157" s="461"/>
      <c r="GDJ157" s="461"/>
      <c r="GDK157" s="461"/>
      <c r="GDL157" s="461"/>
      <c r="GDM157" s="461"/>
      <c r="GDN157" s="461"/>
      <c r="GDO157" s="461"/>
      <c r="GDP157" s="461"/>
      <c r="GDQ157" s="461"/>
      <c r="GDR157" s="461"/>
      <c r="GDS157" s="461"/>
      <c r="GDT157" s="461"/>
      <c r="GDU157" s="461"/>
      <c r="GDV157" s="461"/>
      <c r="GDW157" s="461"/>
      <c r="GDX157" s="461"/>
      <c r="GDY157" s="461"/>
      <c r="GDZ157" s="461"/>
      <c r="GEA157" s="461"/>
      <c r="GEB157" s="461"/>
      <c r="GEC157" s="461"/>
      <c r="GED157" s="461"/>
      <c r="GEE157" s="461"/>
      <c r="GEF157" s="461"/>
      <c r="GEG157" s="461"/>
      <c r="GEH157" s="461"/>
      <c r="GEI157" s="461"/>
      <c r="GEJ157" s="461"/>
      <c r="GEK157" s="461"/>
      <c r="GEL157" s="461"/>
      <c r="GEM157" s="461"/>
      <c r="GEN157" s="461"/>
      <c r="GEO157" s="461"/>
      <c r="GEP157" s="461"/>
      <c r="GEQ157" s="461"/>
      <c r="GER157" s="461"/>
      <c r="GES157" s="461"/>
      <c r="GET157" s="461"/>
      <c r="GEU157" s="461"/>
      <c r="GEV157" s="461"/>
      <c r="GEW157" s="461"/>
      <c r="GEX157" s="461"/>
      <c r="GEY157" s="461"/>
      <c r="GEZ157" s="461"/>
      <c r="GFA157" s="461"/>
      <c r="GFB157" s="461"/>
      <c r="GFC157" s="461"/>
      <c r="GFD157" s="461"/>
      <c r="GFE157" s="461"/>
      <c r="GFF157" s="461"/>
      <c r="GFG157" s="461"/>
      <c r="GFH157" s="461"/>
      <c r="GFI157" s="461"/>
      <c r="GFJ157" s="461"/>
      <c r="GFK157" s="461"/>
      <c r="GFL157" s="461"/>
      <c r="GFM157" s="461"/>
      <c r="GFN157" s="461"/>
      <c r="GFO157" s="461"/>
      <c r="GFP157" s="461"/>
      <c r="GFQ157" s="461"/>
      <c r="GFR157" s="461"/>
      <c r="GFS157" s="461"/>
      <c r="GFT157" s="461"/>
      <c r="GFU157" s="461"/>
      <c r="GFV157" s="461"/>
      <c r="GFW157" s="461"/>
      <c r="GFX157" s="461"/>
      <c r="GFY157" s="461"/>
      <c r="GFZ157" s="461"/>
      <c r="GGA157" s="461"/>
      <c r="GGB157" s="461"/>
      <c r="GGC157" s="461"/>
      <c r="GGD157" s="461"/>
      <c r="GGE157" s="461"/>
      <c r="GGF157" s="461"/>
      <c r="GGG157" s="461"/>
      <c r="GGH157" s="461"/>
      <c r="GGI157" s="461"/>
      <c r="GGJ157" s="461"/>
      <c r="GGK157" s="461"/>
      <c r="GGL157" s="461"/>
      <c r="GGM157" s="461"/>
      <c r="GGN157" s="461"/>
      <c r="GGO157" s="461"/>
      <c r="GGP157" s="461"/>
      <c r="GGQ157" s="461"/>
      <c r="GGR157" s="461"/>
      <c r="GGS157" s="461"/>
      <c r="GGT157" s="461"/>
      <c r="GGU157" s="461"/>
      <c r="GGV157" s="461"/>
      <c r="GGW157" s="461"/>
      <c r="GGX157" s="461"/>
      <c r="GGY157" s="461"/>
      <c r="GGZ157" s="461"/>
      <c r="GHA157" s="461"/>
      <c r="GHB157" s="461"/>
      <c r="GHC157" s="461"/>
      <c r="GHD157" s="461"/>
      <c r="GHE157" s="461"/>
      <c r="GHF157" s="461"/>
      <c r="GHG157" s="461"/>
      <c r="GHH157" s="461"/>
      <c r="GHI157" s="461"/>
      <c r="GHJ157" s="461"/>
      <c r="GHK157" s="461"/>
      <c r="GHL157" s="461"/>
      <c r="GHM157" s="461"/>
      <c r="GHN157" s="461"/>
      <c r="GHO157" s="461"/>
      <c r="GHP157" s="461"/>
      <c r="GHQ157" s="461"/>
      <c r="GHR157" s="461"/>
      <c r="GHS157" s="461"/>
      <c r="GHT157" s="461"/>
      <c r="GHU157" s="461"/>
      <c r="GHV157" s="461"/>
      <c r="GHW157" s="461"/>
      <c r="GHX157" s="461"/>
      <c r="GHY157" s="461"/>
      <c r="GHZ157" s="461"/>
      <c r="GIA157" s="461"/>
      <c r="GIB157" s="461"/>
      <c r="GIC157" s="461"/>
      <c r="GID157" s="461"/>
      <c r="GIE157" s="461"/>
      <c r="GIF157" s="461"/>
      <c r="GIG157" s="461"/>
      <c r="GIH157" s="461"/>
      <c r="GII157" s="461"/>
      <c r="GIJ157" s="461"/>
      <c r="GIK157" s="461"/>
      <c r="GIL157" s="461"/>
      <c r="GIM157" s="461"/>
      <c r="GIN157" s="461"/>
      <c r="GIO157" s="461"/>
      <c r="GIP157" s="461"/>
      <c r="GIQ157" s="461"/>
      <c r="GIR157" s="461"/>
      <c r="GIS157" s="461"/>
      <c r="GIT157" s="461"/>
      <c r="GIU157" s="461"/>
      <c r="GIV157" s="461"/>
      <c r="GIW157" s="461"/>
      <c r="GIX157" s="461"/>
      <c r="GIY157" s="461"/>
      <c r="GIZ157" s="461"/>
      <c r="GJA157" s="461"/>
      <c r="GJB157" s="461"/>
      <c r="GJC157" s="461"/>
      <c r="GJD157" s="461"/>
      <c r="GJE157" s="461"/>
      <c r="GJF157" s="461"/>
      <c r="GJG157" s="461"/>
      <c r="GJH157" s="461"/>
      <c r="GJI157" s="461"/>
      <c r="GJJ157" s="461"/>
      <c r="GJK157" s="461"/>
      <c r="GJL157" s="461"/>
      <c r="GJM157" s="461"/>
      <c r="GJN157" s="461"/>
      <c r="GJO157" s="461"/>
      <c r="GJP157" s="461"/>
      <c r="GJQ157" s="461"/>
      <c r="GJR157" s="461"/>
      <c r="GJS157" s="461"/>
      <c r="GJT157" s="461"/>
      <c r="GJU157" s="461"/>
      <c r="GJV157" s="461"/>
      <c r="GJW157" s="461"/>
      <c r="GJX157" s="461"/>
      <c r="GJY157" s="461"/>
      <c r="GJZ157" s="461"/>
      <c r="GKA157" s="461"/>
      <c r="GKB157" s="461"/>
      <c r="GKC157" s="461"/>
      <c r="GKD157" s="461"/>
      <c r="GKE157" s="461"/>
      <c r="GKF157" s="461"/>
      <c r="GKG157" s="461"/>
      <c r="GKH157" s="461"/>
      <c r="GKI157" s="461"/>
      <c r="GKJ157" s="461"/>
      <c r="GKK157" s="461"/>
      <c r="GKL157" s="461"/>
      <c r="GKM157" s="461"/>
      <c r="GKN157" s="461"/>
      <c r="GKO157" s="461"/>
      <c r="GKP157" s="461"/>
      <c r="GKQ157" s="461"/>
      <c r="GKR157" s="461"/>
      <c r="GKS157" s="461"/>
      <c r="GKT157" s="461"/>
      <c r="GKU157" s="461"/>
      <c r="GKV157" s="461"/>
      <c r="GKW157" s="461"/>
      <c r="GKX157" s="461"/>
      <c r="GKY157" s="461"/>
      <c r="GKZ157" s="461"/>
      <c r="GLA157" s="461"/>
      <c r="GLB157" s="461"/>
      <c r="GLC157" s="461"/>
      <c r="GLD157" s="461"/>
      <c r="GLE157" s="461"/>
      <c r="GLF157" s="461"/>
      <c r="GLG157" s="461"/>
      <c r="GLH157" s="461"/>
      <c r="GLI157" s="461"/>
      <c r="GLJ157" s="461"/>
      <c r="GLK157" s="461"/>
      <c r="GLL157" s="461"/>
      <c r="GLM157" s="461"/>
      <c r="GLN157" s="461"/>
      <c r="GLO157" s="461"/>
      <c r="GLP157" s="461"/>
      <c r="GLQ157" s="461"/>
      <c r="GLR157" s="461"/>
      <c r="GLS157" s="461"/>
      <c r="GLT157" s="461"/>
      <c r="GLU157" s="461"/>
      <c r="GLV157" s="461"/>
      <c r="GLW157" s="461"/>
      <c r="GLX157" s="461"/>
      <c r="GLY157" s="461"/>
      <c r="GLZ157" s="461"/>
      <c r="GMA157" s="461"/>
      <c r="GMB157" s="461"/>
      <c r="GMC157" s="461"/>
      <c r="GMD157" s="461"/>
      <c r="GME157" s="461"/>
      <c r="GMF157" s="461"/>
      <c r="GMG157" s="461"/>
      <c r="GMH157" s="461"/>
      <c r="GMI157" s="461"/>
      <c r="GMJ157" s="461"/>
      <c r="GMK157" s="461"/>
      <c r="GML157" s="461"/>
      <c r="GMM157" s="461"/>
      <c r="GMN157" s="461"/>
      <c r="GMO157" s="461"/>
      <c r="GMP157" s="461"/>
      <c r="GMQ157" s="461"/>
      <c r="GMR157" s="461"/>
      <c r="GMS157" s="461"/>
      <c r="GMT157" s="461"/>
      <c r="GMU157" s="461"/>
      <c r="GMV157" s="461"/>
      <c r="GMW157" s="461"/>
      <c r="GMX157" s="461"/>
      <c r="GMY157" s="461"/>
      <c r="GMZ157" s="461"/>
      <c r="GNA157" s="461"/>
      <c r="GNB157" s="461"/>
      <c r="GNC157" s="461"/>
      <c r="GND157" s="461"/>
      <c r="GNE157" s="461"/>
      <c r="GNF157" s="461"/>
      <c r="GNG157" s="461"/>
      <c r="GNH157" s="461"/>
      <c r="GNI157" s="461"/>
      <c r="GNJ157" s="461"/>
      <c r="GNK157" s="461"/>
      <c r="GNL157" s="461"/>
      <c r="GNM157" s="461"/>
      <c r="GNN157" s="461"/>
      <c r="GNO157" s="461"/>
      <c r="GNP157" s="461"/>
      <c r="GNQ157" s="461"/>
      <c r="GNR157" s="461"/>
      <c r="GNS157" s="461"/>
      <c r="GNT157" s="461"/>
      <c r="GNU157" s="461"/>
      <c r="GNV157" s="461"/>
      <c r="GNW157" s="461"/>
      <c r="GNX157" s="461"/>
      <c r="GNY157" s="461"/>
      <c r="GNZ157" s="461"/>
      <c r="GOA157" s="461"/>
      <c r="GOB157" s="461"/>
      <c r="GOC157" s="461"/>
      <c r="GOD157" s="461"/>
      <c r="GOE157" s="461"/>
      <c r="GOF157" s="461"/>
      <c r="GOG157" s="461"/>
      <c r="GOH157" s="461"/>
      <c r="GOI157" s="461"/>
      <c r="GOJ157" s="461"/>
      <c r="GOK157" s="461"/>
      <c r="GOL157" s="461"/>
      <c r="GOM157" s="461"/>
      <c r="GON157" s="461"/>
      <c r="GOO157" s="461"/>
      <c r="GOP157" s="461"/>
      <c r="GOQ157" s="461"/>
      <c r="GOR157" s="461"/>
      <c r="GOS157" s="461"/>
      <c r="GOT157" s="461"/>
      <c r="GOU157" s="461"/>
      <c r="GOV157" s="461"/>
      <c r="GOW157" s="461"/>
      <c r="GOX157" s="461"/>
      <c r="GOY157" s="461"/>
      <c r="GOZ157" s="461"/>
      <c r="GPA157" s="461"/>
      <c r="GPB157" s="461"/>
      <c r="GPC157" s="461"/>
      <c r="GPD157" s="461"/>
      <c r="GPE157" s="461"/>
      <c r="GPF157" s="461"/>
      <c r="GPG157" s="461"/>
      <c r="GPH157" s="461"/>
      <c r="GPI157" s="461"/>
      <c r="GPJ157" s="461"/>
      <c r="GPK157" s="461"/>
      <c r="GPL157" s="461"/>
      <c r="GPM157" s="461"/>
      <c r="GPN157" s="461"/>
      <c r="GPO157" s="461"/>
      <c r="GPP157" s="461"/>
      <c r="GPQ157" s="461"/>
      <c r="GPR157" s="461"/>
      <c r="GPS157" s="461"/>
      <c r="GPT157" s="461"/>
      <c r="GPU157" s="461"/>
      <c r="GPV157" s="461"/>
      <c r="GPW157" s="461"/>
      <c r="GPX157" s="461"/>
      <c r="GPY157" s="461"/>
      <c r="GPZ157" s="461"/>
      <c r="GQA157" s="461"/>
      <c r="GQB157" s="461"/>
      <c r="GQC157" s="461"/>
      <c r="GQD157" s="461"/>
      <c r="GQE157" s="461"/>
      <c r="GQF157" s="461"/>
      <c r="GQG157" s="461"/>
      <c r="GQH157" s="461"/>
      <c r="GQI157" s="461"/>
      <c r="GQJ157" s="461"/>
      <c r="GQK157" s="461"/>
      <c r="GQL157" s="461"/>
      <c r="GQM157" s="461"/>
      <c r="GQN157" s="461"/>
      <c r="GQO157" s="461"/>
      <c r="GQP157" s="461"/>
      <c r="GQQ157" s="461"/>
      <c r="GQR157" s="461"/>
      <c r="GQS157" s="461"/>
      <c r="GQT157" s="461"/>
      <c r="GQU157" s="461"/>
      <c r="GQV157" s="461"/>
      <c r="GQW157" s="461"/>
      <c r="GQX157" s="461"/>
      <c r="GQY157" s="461"/>
      <c r="GQZ157" s="461"/>
      <c r="GRA157" s="461"/>
      <c r="GRB157" s="461"/>
      <c r="GRC157" s="461"/>
      <c r="GRD157" s="461"/>
      <c r="GRE157" s="461"/>
      <c r="GRF157" s="461"/>
      <c r="GRG157" s="461"/>
      <c r="GRH157" s="461"/>
      <c r="GRI157" s="461"/>
      <c r="GRJ157" s="461"/>
      <c r="GRK157" s="461"/>
      <c r="GRL157" s="461"/>
      <c r="GRM157" s="461"/>
      <c r="GRN157" s="461"/>
      <c r="GRO157" s="461"/>
      <c r="GRP157" s="461"/>
      <c r="GRQ157" s="461"/>
      <c r="GRR157" s="461"/>
      <c r="GRS157" s="461"/>
      <c r="GRT157" s="461"/>
      <c r="GRU157" s="461"/>
      <c r="GRV157" s="461"/>
      <c r="GRW157" s="461"/>
      <c r="GRX157" s="461"/>
      <c r="GRY157" s="461"/>
      <c r="GRZ157" s="461"/>
      <c r="GSA157" s="461"/>
      <c r="GSB157" s="461"/>
      <c r="GSC157" s="461"/>
      <c r="GSD157" s="461"/>
      <c r="GSE157" s="461"/>
      <c r="GSF157" s="461"/>
      <c r="GSG157" s="461"/>
      <c r="GSH157" s="461"/>
      <c r="GSI157" s="461"/>
      <c r="GSJ157" s="461"/>
      <c r="GSK157" s="461"/>
      <c r="GSL157" s="461"/>
      <c r="GSM157" s="461"/>
      <c r="GSN157" s="461"/>
      <c r="GSO157" s="461"/>
      <c r="GSP157" s="461"/>
      <c r="GSQ157" s="461"/>
      <c r="GSR157" s="461"/>
      <c r="GSS157" s="461"/>
      <c r="GST157" s="461"/>
      <c r="GSU157" s="461"/>
      <c r="GSV157" s="461"/>
      <c r="GSW157" s="461"/>
      <c r="GSX157" s="461"/>
      <c r="GSY157" s="461"/>
      <c r="GSZ157" s="461"/>
      <c r="GTA157" s="461"/>
      <c r="GTB157" s="461"/>
      <c r="GTC157" s="461"/>
      <c r="GTD157" s="461"/>
      <c r="GTE157" s="461"/>
      <c r="GTF157" s="461"/>
      <c r="GTG157" s="461"/>
      <c r="GTH157" s="461"/>
      <c r="GTI157" s="461"/>
      <c r="GTJ157" s="461"/>
      <c r="GTK157" s="461"/>
      <c r="GTL157" s="461"/>
      <c r="GTM157" s="461"/>
      <c r="GTN157" s="461"/>
      <c r="GTO157" s="461"/>
      <c r="GTP157" s="461"/>
      <c r="GTQ157" s="461"/>
      <c r="GTR157" s="461"/>
      <c r="GTS157" s="461"/>
      <c r="GTT157" s="461"/>
      <c r="GTU157" s="461"/>
      <c r="GTV157" s="461"/>
      <c r="GTW157" s="461"/>
      <c r="GTX157" s="461"/>
      <c r="GTY157" s="461"/>
      <c r="GTZ157" s="461"/>
      <c r="GUA157" s="461"/>
      <c r="GUB157" s="461"/>
      <c r="GUC157" s="461"/>
      <c r="GUD157" s="461"/>
      <c r="GUE157" s="461"/>
      <c r="GUF157" s="461"/>
      <c r="GUG157" s="461"/>
      <c r="GUH157" s="461"/>
      <c r="GUI157" s="461"/>
      <c r="GUJ157" s="461"/>
      <c r="GUK157" s="461"/>
      <c r="GUL157" s="461"/>
      <c r="GUM157" s="461"/>
      <c r="GUN157" s="461"/>
      <c r="GUO157" s="461"/>
      <c r="GUP157" s="461"/>
      <c r="GUQ157" s="461"/>
      <c r="GUR157" s="461"/>
      <c r="GUS157" s="461"/>
      <c r="GUT157" s="461"/>
      <c r="GUU157" s="461"/>
      <c r="GUV157" s="461"/>
      <c r="GUW157" s="461"/>
      <c r="GUX157" s="461"/>
      <c r="GUY157" s="461"/>
      <c r="GUZ157" s="461"/>
      <c r="GVA157" s="461"/>
      <c r="GVB157" s="461"/>
      <c r="GVC157" s="461"/>
      <c r="GVD157" s="461"/>
      <c r="GVE157" s="461"/>
      <c r="GVF157" s="461"/>
      <c r="GVG157" s="461"/>
      <c r="GVH157" s="461"/>
      <c r="GVI157" s="461"/>
      <c r="GVJ157" s="461"/>
      <c r="GVK157" s="461"/>
      <c r="GVL157" s="461"/>
      <c r="GVM157" s="461"/>
      <c r="GVN157" s="461"/>
      <c r="GVO157" s="461"/>
      <c r="GVP157" s="461"/>
      <c r="GVQ157" s="461"/>
      <c r="GVR157" s="461"/>
      <c r="GVS157" s="461"/>
      <c r="GVT157" s="461"/>
      <c r="GVU157" s="461"/>
      <c r="GVV157" s="461"/>
      <c r="GVW157" s="461"/>
      <c r="GVX157" s="461"/>
      <c r="GVY157" s="461"/>
      <c r="GVZ157" s="461"/>
      <c r="GWA157" s="461"/>
      <c r="GWB157" s="461"/>
      <c r="GWC157" s="461"/>
      <c r="GWD157" s="461"/>
      <c r="GWE157" s="461"/>
      <c r="GWF157" s="461"/>
      <c r="GWG157" s="461"/>
      <c r="GWH157" s="461"/>
      <c r="GWI157" s="461"/>
      <c r="GWJ157" s="461"/>
      <c r="GWK157" s="461"/>
      <c r="GWL157" s="461"/>
      <c r="GWM157" s="461"/>
      <c r="GWN157" s="461"/>
      <c r="GWO157" s="461"/>
      <c r="GWP157" s="461"/>
      <c r="GWQ157" s="461"/>
      <c r="GWR157" s="461"/>
      <c r="GWS157" s="461"/>
      <c r="GWT157" s="461"/>
      <c r="GWU157" s="461"/>
      <c r="GWV157" s="461"/>
      <c r="GWW157" s="461"/>
      <c r="GWX157" s="461"/>
      <c r="GWY157" s="461"/>
      <c r="GWZ157" s="461"/>
      <c r="GXA157" s="461"/>
      <c r="GXB157" s="461"/>
      <c r="GXC157" s="461"/>
      <c r="GXD157" s="461"/>
      <c r="GXE157" s="461"/>
      <c r="GXF157" s="461"/>
      <c r="GXG157" s="461"/>
      <c r="GXH157" s="461"/>
      <c r="GXI157" s="461"/>
      <c r="GXJ157" s="461"/>
      <c r="GXK157" s="461"/>
      <c r="GXL157" s="461"/>
      <c r="GXM157" s="461"/>
      <c r="GXN157" s="461"/>
      <c r="GXO157" s="461"/>
      <c r="GXP157" s="461"/>
      <c r="GXQ157" s="461"/>
      <c r="GXR157" s="461"/>
      <c r="GXS157" s="461"/>
      <c r="GXT157" s="461"/>
      <c r="GXU157" s="461"/>
      <c r="GXV157" s="461"/>
      <c r="GXW157" s="461"/>
      <c r="GXX157" s="461"/>
      <c r="GXY157" s="461"/>
      <c r="GXZ157" s="461"/>
      <c r="GYA157" s="461"/>
      <c r="GYB157" s="461"/>
      <c r="GYC157" s="461"/>
      <c r="GYD157" s="461"/>
      <c r="GYE157" s="461"/>
      <c r="GYF157" s="461"/>
      <c r="GYG157" s="461"/>
      <c r="GYH157" s="461"/>
      <c r="GYI157" s="461"/>
      <c r="GYJ157" s="461"/>
      <c r="GYK157" s="461"/>
      <c r="GYL157" s="461"/>
      <c r="GYM157" s="461"/>
      <c r="GYN157" s="461"/>
      <c r="GYO157" s="461"/>
      <c r="GYP157" s="461"/>
      <c r="GYQ157" s="461"/>
      <c r="GYR157" s="461"/>
      <c r="GYS157" s="461"/>
      <c r="GYT157" s="461"/>
      <c r="GYU157" s="461"/>
      <c r="GYV157" s="461"/>
      <c r="GYW157" s="461"/>
      <c r="GYX157" s="461"/>
      <c r="GYY157" s="461"/>
      <c r="GYZ157" s="461"/>
      <c r="GZA157" s="461"/>
      <c r="GZB157" s="461"/>
      <c r="GZC157" s="461"/>
      <c r="GZD157" s="461"/>
      <c r="GZE157" s="461"/>
      <c r="GZF157" s="461"/>
      <c r="GZG157" s="461"/>
      <c r="GZH157" s="461"/>
      <c r="GZI157" s="461"/>
      <c r="GZJ157" s="461"/>
      <c r="GZK157" s="461"/>
      <c r="GZL157" s="461"/>
      <c r="GZM157" s="461"/>
      <c r="GZN157" s="461"/>
      <c r="GZO157" s="461"/>
      <c r="GZP157" s="461"/>
      <c r="GZQ157" s="461"/>
      <c r="GZR157" s="461"/>
      <c r="GZS157" s="461"/>
      <c r="GZT157" s="461"/>
      <c r="GZU157" s="461"/>
      <c r="GZV157" s="461"/>
      <c r="GZW157" s="461"/>
      <c r="GZX157" s="461"/>
      <c r="GZY157" s="461"/>
      <c r="GZZ157" s="461"/>
      <c r="HAA157" s="461"/>
      <c r="HAB157" s="461"/>
      <c r="HAC157" s="461"/>
      <c r="HAD157" s="461"/>
      <c r="HAE157" s="461"/>
      <c r="HAF157" s="461"/>
      <c r="HAG157" s="461"/>
      <c r="HAH157" s="461"/>
      <c r="HAI157" s="461"/>
      <c r="HAJ157" s="461"/>
      <c r="HAK157" s="461"/>
      <c r="HAL157" s="461"/>
      <c r="HAM157" s="461"/>
      <c r="HAN157" s="461"/>
      <c r="HAO157" s="461"/>
      <c r="HAP157" s="461"/>
      <c r="HAQ157" s="461"/>
      <c r="HAR157" s="461"/>
      <c r="HAS157" s="461"/>
      <c r="HAT157" s="461"/>
      <c r="HAU157" s="461"/>
      <c r="HAV157" s="461"/>
      <c r="HAW157" s="461"/>
      <c r="HAX157" s="461"/>
      <c r="HAY157" s="461"/>
      <c r="HAZ157" s="461"/>
      <c r="HBA157" s="461"/>
      <c r="HBB157" s="461"/>
      <c r="HBC157" s="461"/>
      <c r="HBD157" s="461"/>
      <c r="HBE157" s="461"/>
      <c r="HBF157" s="461"/>
      <c r="HBG157" s="461"/>
      <c r="HBH157" s="461"/>
      <c r="HBI157" s="461"/>
      <c r="HBJ157" s="461"/>
      <c r="HBK157" s="461"/>
      <c r="HBL157" s="461"/>
      <c r="HBM157" s="461"/>
      <c r="HBN157" s="461"/>
      <c r="HBO157" s="461"/>
      <c r="HBP157" s="461"/>
      <c r="HBQ157" s="461"/>
      <c r="HBR157" s="461"/>
      <c r="HBS157" s="461"/>
      <c r="HBT157" s="461"/>
      <c r="HBU157" s="461"/>
      <c r="HBV157" s="461"/>
      <c r="HBW157" s="461"/>
      <c r="HBX157" s="461"/>
      <c r="HBY157" s="461"/>
      <c r="HBZ157" s="461"/>
      <c r="HCA157" s="461"/>
      <c r="HCB157" s="461"/>
      <c r="HCC157" s="461"/>
      <c r="HCD157" s="461"/>
      <c r="HCE157" s="461"/>
      <c r="HCF157" s="461"/>
      <c r="HCG157" s="461"/>
      <c r="HCH157" s="461"/>
      <c r="HCI157" s="461"/>
      <c r="HCJ157" s="461"/>
      <c r="HCK157" s="461"/>
      <c r="HCL157" s="461"/>
      <c r="HCM157" s="461"/>
      <c r="HCN157" s="461"/>
      <c r="HCO157" s="461"/>
      <c r="HCP157" s="461"/>
      <c r="HCQ157" s="461"/>
      <c r="HCR157" s="461"/>
      <c r="HCS157" s="461"/>
      <c r="HCT157" s="461"/>
      <c r="HCU157" s="461"/>
      <c r="HCV157" s="461"/>
      <c r="HCW157" s="461"/>
      <c r="HCX157" s="461"/>
      <c r="HCY157" s="461"/>
      <c r="HCZ157" s="461"/>
      <c r="HDA157" s="461"/>
      <c r="HDB157" s="461"/>
      <c r="HDC157" s="461"/>
      <c r="HDD157" s="461"/>
      <c r="HDE157" s="461"/>
      <c r="HDF157" s="461"/>
      <c r="HDG157" s="461"/>
      <c r="HDH157" s="461"/>
      <c r="HDI157" s="461"/>
      <c r="HDJ157" s="461"/>
      <c r="HDK157" s="461"/>
      <c r="HDL157" s="461"/>
      <c r="HDM157" s="461"/>
      <c r="HDN157" s="461"/>
      <c r="HDO157" s="461"/>
      <c r="HDP157" s="461"/>
      <c r="HDQ157" s="461"/>
      <c r="HDR157" s="461"/>
      <c r="HDS157" s="461"/>
      <c r="HDT157" s="461"/>
      <c r="HDU157" s="461"/>
      <c r="HDV157" s="461"/>
      <c r="HDW157" s="461"/>
      <c r="HDX157" s="461"/>
      <c r="HDY157" s="461"/>
      <c r="HDZ157" s="461"/>
      <c r="HEA157" s="461"/>
      <c r="HEB157" s="461"/>
      <c r="HEC157" s="461"/>
      <c r="HED157" s="461"/>
      <c r="HEE157" s="461"/>
      <c r="HEF157" s="461"/>
      <c r="HEG157" s="461"/>
      <c r="HEH157" s="461"/>
      <c r="HEI157" s="461"/>
      <c r="HEJ157" s="461"/>
      <c r="HEK157" s="461"/>
      <c r="HEL157" s="461"/>
      <c r="HEM157" s="461"/>
      <c r="HEN157" s="461"/>
      <c r="HEO157" s="461"/>
      <c r="HEP157" s="461"/>
      <c r="HEQ157" s="461"/>
      <c r="HER157" s="461"/>
      <c r="HES157" s="461"/>
      <c r="HET157" s="461"/>
      <c r="HEU157" s="461"/>
      <c r="HEV157" s="461"/>
      <c r="HEW157" s="461"/>
      <c r="HEX157" s="461"/>
      <c r="HEY157" s="461"/>
      <c r="HEZ157" s="461"/>
      <c r="HFA157" s="461"/>
      <c r="HFB157" s="461"/>
      <c r="HFC157" s="461"/>
      <c r="HFD157" s="461"/>
      <c r="HFE157" s="461"/>
      <c r="HFF157" s="461"/>
      <c r="HFG157" s="461"/>
      <c r="HFH157" s="461"/>
      <c r="HFI157" s="461"/>
      <c r="HFJ157" s="461"/>
      <c r="HFK157" s="461"/>
      <c r="HFL157" s="461"/>
      <c r="HFM157" s="461"/>
      <c r="HFN157" s="461"/>
      <c r="HFO157" s="461"/>
      <c r="HFP157" s="461"/>
      <c r="HFQ157" s="461"/>
      <c r="HFR157" s="461"/>
      <c r="HFS157" s="461"/>
      <c r="HFT157" s="461"/>
      <c r="HFU157" s="461"/>
      <c r="HFV157" s="461"/>
      <c r="HFW157" s="461"/>
      <c r="HFX157" s="461"/>
      <c r="HFY157" s="461"/>
      <c r="HFZ157" s="461"/>
      <c r="HGA157" s="461"/>
      <c r="HGB157" s="461"/>
      <c r="HGC157" s="461"/>
      <c r="HGD157" s="461"/>
      <c r="HGE157" s="461"/>
      <c r="HGF157" s="461"/>
      <c r="HGG157" s="461"/>
      <c r="HGH157" s="461"/>
      <c r="HGI157" s="461"/>
      <c r="HGJ157" s="461"/>
      <c r="HGK157" s="461"/>
      <c r="HGL157" s="461"/>
      <c r="HGM157" s="461"/>
      <c r="HGN157" s="461"/>
      <c r="HGO157" s="461"/>
      <c r="HGP157" s="461"/>
      <c r="HGQ157" s="461"/>
      <c r="HGR157" s="461"/>
      <c r="HGS157" s="461"/>
      <c r="HGT157" s="461"/>
      <c r="HGU157" s="461"/>
      <c r="HGV157" s="461"/>
      <c r="HGW157" s="461"/>
      <c r="HGX157" s="461"/>
      <c r="HGY157" s="461"/>
      <c r="HGZ157" s="461"/>
      <c r="HHA157" s="461"/>
      <c r="HHB157" s="461"/>
      <c r="HHC157" s="461"/>
      <c r="HHD157" s="461"/>
      <c r="HHE157" s="461"/>
      <c r="HHF157" s="461"/>
      <c r="HHG157" s="461"/>
      <c r="HHH157" s="461"/>
      <c r="HHI157" s="461"/>
      <c r="HHJ157" s="461"/>
      <c r="HHK157" s="461"/>
      <c r="HHL157" s="461"/>
      <c r="HHM157" s="461"/>
      <c r="HHN157" s="461"/>
      <c r="HHO157" s="461"/>
      <c r="HHP157" s="461"/>
      <c r="HHQ157" s="461"/>
      <c r="HHR157" s="461"/>
      <c r="HHS157" s="461"/>
      <c r="HHT157" s="461"/>
      <c r="HHU157" s="461"/>
      <c r="HHV157" s="461"/>
      <c r="HHW157" s="461"/>
      <c r="HHX157" s="461"/>
      <c r="HHY157" s="461"/>
      <c r="HHZ157" s="461"/>
      <c r="HIA157" s="461"/>
      <c r="HIB157" s="461"/>
      <c r="HIC157" s="461"/>
      <c r="HID157" s="461"/>
      <c r="HIE157" s="461"/>
      <c r="HIF157" s="461"/>
      <c r="HIG157" s="461"/>
      <c r="HIH157" s="461"/>
      <c r="HII157" s="461"/>
      <c r="HIJ157" s="461"/>
      <c r="HIK157" s="461"/>
      <c r="HIL157" s="461"/>
      <c r="HIM157" s="461"/>
      <c r="HIN157" s="461"/>
      <c r="HIO157" s="461"/>
      <c r="HIP157" s="461"/>
      <c r="HIQ157" s="461"/>
      <c r="HIR157" s="461"/>
      <c r="HIS157" s="461"/>
      <c r="HIT157" s="461"/>
      <c r="HIU157" s="461"/>
      <c r="HIV157" s="461"/>
      <c r="HIW157" s="461"/>
      <c r="HIX157" s="461"/>
      <c r="HIY157" s="461"/>
      <c r="HIZ157" s="461"/>
      <c r="HJA157" s="461"/>
      <c r="HJB157" s="461"/>
      <c r="HJC157" s="461"/>
      <c r="HJD157" s="461"/>
      <c r="HJE157" s="461"/>
      <c r="HJF157" s="461"/>
      <c r="HJG157" s="461"/>
      <c r="HJH157" s="461"/>
      <c r="HJI157" s="461"/>
      <c r="HJJ157" s="461"/>
      <c r="HJK157" s="461"/>
      <c r="HJL157" s="461"/>
      <c r="HJM157" s="461"/>
      <c r="HJN157" s="461"/>
      <c r="HJO157" s="461"/>
      <c r="HJP157" s="461"/>
      <c r="HJQ157" s="461"/>
      <c r="HJR157" s="461"/>
      <c r="HJS157" s="461"/>
      <c r="HJT157" s="461"/>
      <c r="HJU157" s="461"/>
      <c r="HJV157" s="461"/>
      <c r="HJW157" s="461"/>
      <c r="HJX157" s="461"/>
      <c r="HJY157" s="461"/>
      <c r="HJZ157" s="461"/>
      <c r="HKA157" s="461"/>
      <c r="HKB157" s="461"/>
      <c r="HKC157" s="461"/>
      <c r="HKD157" s="461"/>
      <c r="HKE157" s="461"/>
      <c r="HKF157" s="461"/>
      <c r="HKG157" s="461"/>
      <c r="HKH157" s="461"/>
      <c r="HKI157" s="461"/>
      <c r="HKJ157" s="461"/>
      <c r="HKK157" s="461"/>
      <c r="HKL157" s="461"/>
      <c r="HKM157" s="461"/>
      <c r="HKN157" s="461"/>
      <c r="HKO157" s="461"/>
      <c r="HKP157" s="461"/>
      <c r="HKQ157" s="461"/>
      <c r="HKR157" s="461"/>
      <c r="HKS157" s="461"/>
      <c r="HKT157" s="461"/>
      <c r="HKU157" s="461"/>
      <c r="HKV157" s="461"/>
      <c r="HKW157" s="461"/>
      <c r="HKX157" s="461"/>
      <c r="HKY157" s="461"/>
      <c r="HKZ157" s="461"/>
      <c r="HLA157" s="461"/>
      <c r="HLB157" s="461"/>
      <c r="HLC157" s="461"/>
      <c r="HLD157" s="461"/>
      <c r="HLE157" s="461"/>
      <c r="HLF157" s="461"/>
      <c r="HLG157" s="461"/>
      <c r="HLH157" s="461"/>
      <c r="HLI157" s="461"/>
      <c r="HLJ157" s="461"/>
      <c r="HLK157" s="461"/>
      <c r="HLL157" s="461"/>
      <c r="HLM157" s="461"/>
      <c r="HLN157" s="461"/>
      <c r="HLO157" s="461"/>
      <c r="HLP157" s="461"/>
      <c r="HLQ157" s="461"/>
      <c r="HLR157" s="461"/>
      <c r="HLS157" s="461"/>
      <c r="HLT157" s="461"/>
      <c r="HLU157" s="461"/>
      <c r="HLV157" s="461"/>
      <c r="HLW157" s="461"/>
      <c r="HLX157" s="461"/>
      <c r="HLY157" s="461"/>
      <c r="HLZ157" s="461"/>
      <c r="HMA157" s="461"/>
      <c r="HMB157" s="461"/>
      <c r="HMC157" s="461"/>
      <c r="HMD157" s="461"/>
      <c r="HME157" s="461"/>
      <c r="HMF157" s="461"/>
      <c r="HMG157" s="461"/>
      <c r="HMH157" s="461"/>
      <c r="HMI157" s="461"/>
      <c r="HMJ157" s="461"/>
      <c r="HMK157" s="461"/>
      <c r="HML157" s="461"/>
      <c r="HMM157" s="461"/>
      <c r="HMN157" s="461"/>
      <c r="HMO157" s="461"/>
      <c r="HMP157" s="461"/>
      <c r="HMQ157" s="461"/>
      <c r="HMR157" s="461"/>
      <c r="HMS157" s="461"/>
      <c r="HMT157" s="461"/>
      <c r="HMU157" s="461"/>
      <c r="HMV157" s="461"/>
      <c r="HMW157" s="461"/>
      <c r="HMX157" s="461"/>
      <c r="HMY157" s="461"/>
      <c r="HMZ157" s="461"/>
      <c r="HNA157" s="461"/>
      <c r="HNB157" s="461"/>
      <c r="HNC157" s="461"/>
      <c r="HND157" s="461"/>
      <c r="HNE157" s="461"/>
      <c r="HNF157" s="461"/>
      <c r="HNG157" s="461"/>
      <c r="HNH157" s="461"/>
      <c r="HNI157" s="461"/>
      <c r="HNJ157" s="461"/>
      <c r="HNK157" s="461"/>
      <c r="HNL157" s="461"/>
      <c r="HNM157" s="461"/>
      <c r="HNN157" s="461"/>
      <c r="HNO157" s="461"/>
      <c r="HNP157" s="461"/>
      <c r="HNQ157" s="461"/>
      <c r="HNR157" s="461"/>
      <c r="HNS157" s="461"/>
      <c r="HNT157" s="461"/>
      <c r="HNU157" s="461"/>
      <c r="HNV157" s="461"/>
      <c r="HNW157" s="461"/>
      <c r="HNX157" s="461"/>
      <c r="HNY157" s="461"/>
      <c r="HNZ157" s="461"/>
      <c r="HOA157" s="461"/>
      <c r="HOB157" s="461"/>
      <c r="HOC157" s="461"/>
      <c r="HOD157" s="461"/>
      <c r="HOE157" s="461"/>
      <c r="HOF157" s="461"/>
      <c r="HOG157" s="461"/>
      <c r="HOH157" s="461"/>
      <c r="HOI157" s="461"/>
      <c r="HOJ157" s="461"/>
      <c r="HOK157" s="461"/>
      <c r="HOL157" s="461"/>
      <c r="HOM157" s="461"/>
      <c r="HON157" s="461"/>
      <c r="HOO157" s="461"/>
      <c r="HOP157" s="461"/>
      <c r="HOQ157" s="461"/>
      <c r="HOR157" s="461"/>
      <c r="HOS157" s="461"/>
      <c r="HOT157" s="461"/>
      <c r="HOU157" s="461"/>
      <c r="HOV157" s="461"/>
      <c r="HOW157" s="461"/>
      <c r="HOX157" s="461"/>
      <c r="HOY157" s="461"/>
      <c r="HOZ157" s="461"/>
      <c r="HPA157" s="461"/>
      <c r="HPB157" s="461"/>
      <c r="HPC157" s="461"/>
      <c r="HPD157" s="461"/>
      <c r="HPE157" s="461"/>
      <c r="HPF157" s="461"/>
      <c r="HPG157" s="461"/>
      <c r="HPH157" s="461"/>
      <c r="HPI157" s="461"/>
      <c r="HPJ157" s="461"/>
      <c r="HPK157" s="461"/>
      <c r="HPL157" s="461"/>
      <c r="HPM157" s="461"/>
      <c r="HPN157" s="461"/>
      <c r="HPO157" s="461"/>
      <c r="HPP157" s="461"/>
      <c r="HPQ157" s="461"/>
      <c r="HPR157" s="461"/>
      <c r="HPS157" s="461"/>
      <c r="HPT157" s="461"/>
      <c r="HPU157" s="461"/>
      <c r="HPV157" s="461"/>
      <c r="HPW157" s="461"/>
      <c r="HPX157" s="461"/>
      <c r="HPY157" s="461"/>
      <c r="HPZ157" s="461"/>
      <c r="HQA157" s="461"/>
      <c r="HQB157" s="461"/>
      <c r="HQC157" s="461"/>
      <c r="HQD157" s="461"/>
      <c r="HQE157" s="461"/>
      <c r="HQF157" s="461"/>
      <c r="HQG157" s="461"/>
      <c r="HQH157" s="461"/>
      <c r="HQI157" s="461"/>
      <c r="HQJ157" s="461"/>
      <c r="HQK157" s="461"/>
      <c r="HQL157" s="461"/>
      <c r="HQM157" s="461"/>
      <c r="HQN157" s="461"/>
      <c r="HQO157" s="461"/>
      <c r="HQP157" s="461"/>
      <c r="HQQ157" s="461"/>
      <c r="HQR157" s="461"/>
      <c r="HQS157" s="461"/>
      <c r="HQT157" s="461"/>
      <c r="HQU157" s="461"/>
      <c r="HQV157" s="461"/>
      <c r="HQW157" s="461"/>
      <c r="HQX157" s="461"/>
      <c r="HQY157" s="461"/>
      <c r="HQZ157" s="461"/>
      <c r="HRA157" s="461"/>
      <c r="HRB157" s="461"/>
      <c r="HRC157" s="461"/>
      <c r="HRD157" s="461"/>
      <c r="HRE157" s="461"/>
      <c r="HRF157" s="461"/>
      <c r="HRG157" s="461"/>
      <c r="HRH157" s="461"/>
      <c r="HRI157" s="461"/>
      <c r="HRJ157" s="461"/>
      <c r="HRK157" s="461"/>
      <c r="HRL157" s="461"/>
      <c r="HRM157" s="461"/>
      <c r="HRN157" s="461"/>
      <c r="HRO157" s="461"/>
      <c r="HRP157" s="461"/>
      <c r="HRQ157" s="461"/>
      <c r="HRR157" s="461"/>
      <c r="HRS157" s="461"/>
      <c r="HRT157" s="461"/>
      <c r="HRU157" s="461"/>
      <c r="HRV157" s="461"/>
      <c r="HRW157" s="461"/>
      <c r="HRX157" s="461"/>
      <c r="HRY157" s="461"/>
      <c r="HRZ157" s="461"/>
      <c r="HSA157" s="461"/>
      <c r="HSB157" s="461"/>
      <c r="HSC157" s="461"/>
      <c r="HSD157" s="461"/>
      <c r="HSE157" s="461"/>
      <c r="HSF157" s="461"/>
      <c r="HSG157" s="461"/>
      <c r="HSH157" s="461"/>
      <c r="HSI157" s="461"/>
      <c r="HSJ157" s="461"/>
      <c r="HSK157" s="461"/>
      <c r="HSL157" s="461"/>
      <c r="HSM157" s="461"/>
      <c r="HSN157" s="461"/>
      <c r="HSO157" s="461"/>
      <c r="HSP157" s="461"/>
      <c r="HSQ157" s="461"/>
      <c r="HSR157" s="461"/>
      <c r="HSS157" s="461"/>
      <c r="HST157" s="461"/>
      <c r="HSU157" s="461"/>
      <c r="HSV157" s="461"/>
      <c r="HSW157" s="461"/>
      <c r="HSX157" s="461"/>
      <c r="HSY157" s="461"/>
      <c r="HSZ157" s="461"/>
      <c r="HTA157" s="461"/>
      <c r="HTB157" s="461"/>
      <c r="HTC157" s="461"/>
      <c r="HTD157" s="461"/>
      <c r="HTE157" s="461"/>
      <c r="HTF157" s="461"/>
      <c r="HTG157" s="461"/>
      <c r="HTH157" s="461"/>
      <c r="HTI157" s="461"/>
      <c r="HTJ157" s="461"/>
      <c r="HTK157" s="461"/>
      <c r="HTL157" s="461"/>
      <c r="HTM157" s="461"/>
      <c r="HTN157" s="461"/>
      <c r="HTO157" s="461"/>
      <c r="HTP157" s="461"/>
      <c r="HTQ157" s="461"/>
      <c r="HTR157" s="461"/>
      <c r="HTS157" s="461"/>
      <c r="HTT157" s="461"/>
      <c r="HTU157" s="461"/>
      <c r="HTV157" s="461"/>
      <c r="HTW157" s="461"/>
      <c r="HTX157" s="461"/>
      <c r="HTY157" s="461"/>
      <c r="HTZ157" s="461"/>
      <c r="HUA157" s="461"/>
      <c r="HUB157" s="461"/>
      <c r="HUC157" s="461"/>
      <c r="HUD157" s="461"/>
      <c r="HUE157" s="461"/>
      <c r="HUF157" s="461"/>
      <c r="HUG157" s="461"/>
      <c r="HUH157" s="461"/>
      <c r="HUI157" s="461"/>
      <c r="HUJ157" s="461"/>
      <c r="HUK157" s="461"/>
      <c r="HUL157" s="461"/>
      <c r="HUM157" s="461"/>
      <c r="HUN157" s="461"/>
      <c r="HUO157" s="461"/>
      <c r="HUP157" s="461"/>
      <c r="HUQ157" s="461"/>
      <c r="HUR157" s="461"/>
      <c r="HUS157" s="461"/>
      <c r="HUT157" s="461"/>
      <c r="HUU157" s="461"/>
      <c r="HUV157" s="461"/>
      <c r="HUW157" s="461"/>
      <c r="HUX157" s="461"/>
      <c r="HUY157" s="461"/>
      <c r="HUZ157" s="461"/>
      <c r="HVA157" s="461"/>
      <c r="HVB157" s="461"/>
      <c r="HVC157" s="461"/>
      <c r="HVD157" s="461"/>
      <c r="HVE157" s="461"/>
      <c r="HVF157" s="461"/>
      <c r="HVG157" s="461"/>
      <c r="HVH157" s="461"/>
      <c r="HVI157" s="461"/>
      <c r="HVJ157" s="461"/>
      <c r="HVK157" s="461"/>
      <c r="HVL157" s="461"/>
      <c r="HVM157" s="461"/>
      <c r="HVN157" s="461"/>
      <c r="HVO157" s="461"/>
      <c r="HVP157" s="461"/>
      <c r="HVQ157" s="461"/>
      <c r="HVR157" s="461"/>
      <c r="HVS157" s="461"/>
      <c r="HVT157" s="461"/>
      <c r="HVU157" s="461"/>
      <c r="HVV157" s="461"/>
      <c r="HVW157" s="461"/>
      <c r="HVX157" s="461"/>
      <c r="HVY157" s="461"/>
      <c r="HVZ157" s="461"/>
      <c r="HWA157" s="461"/>
      <c r="HWB157" s="461"/>
      <c r="HWC157" s="461"/>
      <c r="HWD157" s="461"/>
      <c r="HWE157" s="461"/>
      <c r="HWF157" s="461"/>
      <c r="HWG157" s="461"/>
      <c r="HWH157" s="461"/>
      <c r="HWI157" s="461"/>
      <c r="HWJ157" s="461"/>
      <c r="HWK157" s="461"/>
      <c r="HWL157" s="461"/>
      <c r="HWM157" s="461"/>
      <c r="HWN157" s="461"/>
      <c r="HWO157" s="461"/>
      <c r="HWP157" s="461"/>
      <c r="HWQ157" s="461"/>
      <c r="HWR157" s="461"/>
      <c r="HWS157" s="461"/>
      <c r="HWT157" s="461"/>
      <c r="HWU157" s="461"/>
      <c r="HWV157" s="461"/>
      <c r="HWW157" s="461"/>
      <c r="HWX157" s="461"/>
      <c r="HWY157" s="461"/>
      <c r="HWZ157" s="461"/>
      <c r="HXA157" s="461"/>
      <c r="HXB157" s="461"/>
      <c r="HXC157" s="461"/>
      <c r="HXD157" s="461"/>
      <c r="HXE157" s="461"/>
      <c r="HXF157" s="461"/>
      <c r="HXG157" s="461"/>
      <c r="HXH157" s="461"/>
      <c r="HXI157" s="461"/>
      <c r="HXJ157" s="461"/>
      <c r="HXK157" s="461"/>
      <c r="HXL157" s="461"/>
      <c r="HXM157" s="461"/>
      <c r="HXN157" s="461"/>
      <c r="HXO157" s="461"/>
      <c r="HXP157" s="461"/>
      <c r="HXQ157" s="461"/>
      <c r="HXR157" s="461"/>
      <c r="HXS157" s="461"/>
      <c r="HXT157" s="461"/>
      <c r="HXU157" s="461"/>
      <c r="HXV157" s="461"/>
      <c r="HXW157" s="461"/>
      <c r="HXX157" s="461"/>
      <c r="HXY157" s="461"/>
      <c r="HXZ157" s="461"/>
      <c r="HYA157" s="461"/>
      <c r="HYB157" s="461"/>
      <c r="HYC157" s="461"/>
      <c r="HYD157" s="461"/>
      <c r="HYE157" s="461"/>
      <c r="HYF157" s="461"/>
      <c r="HYG157" s="461"/>
      <c r="HYH157" s="461"/>
      <c r="HYI157" s="461"/>
      <c r="HYJ157" s="461"/>
      <c r="HYK157" s="461"/>
      <c r="HYL157" s="461"/>
      <c r="HYM157" s="461"/>
      <c r="HYN157" s="461"/>
      <c r="HYO157" s="461"/>
      <c r="HYP157" s="461"/>
      <c r="HYQ157" s="461"/>
      <c r="HYR157" s="461"/>
      <c r="HYS157" s="461"/>
      <c r="HYT157" s="461"/>
      <c r="HYU157" s="461"/>
      <c r="HYV157" s="461"/>
      <c r="HYW157" s="461"/>
      <c r="HYX157" s="461"/>
      <c r="HYY157" s="461"/>
      <c r="HYZ157" s="461"/>
      <c r="HZA157" s="461"/>
      <c r="HZB157" s="461"/>
      <c r="HZC157" s="461"/>
      <c r="HZD157" s="461"/>
      <c r="HZE157" s="461"/>
      <c r="HZF157" s="461"/>
      <c r="HZG157" s="461"/>
      <c r="HZH157" s="461"/>
      <c r="HZI157" s="461"/>
      <c r="HZJ157" s="461"/>
      <c r="HZK157" s="461"/>
      <c r="HZL157" s="461"/>
      <c r="HZM157" s="461"/>
      <c r="HZN157" s="461"/>
      <c r="HZO157" s="461"/>
      <c r="HZP157" s="461"/>
      <c r="HZQ157" s="461"/>
      <c r="HZR157" s="461"/>
      <c r="HZS157" s="461"/>
      <c r="HZT157" s="461"/>
      <c r="HZU157" s="461"/>
      <c r="HZV157" s="461"/>
      <c r="HZW157" s="461"/>
      <c r="HZX157" s="461"/>
      <c r="HZY157" s="461"/>
      <c r="HZZ157" s="461"/>
      <c r="IAA157" s="461"/>
      <c r="IAB157" s="461"/>
      <c r="IAC157" s="461"/>
      <c r="IAD157" s="461"/>
      <c r="IAE157" s="461"/>
      <c r="IAF157" s="461"/>
      <c r="IAG157" s="461"/>
      <c r="IAH157" s="461"/>
      <c r="IAI157" s="461"/>
      <c r="IAJ157" s="461"/>
      <c r="IAK157" s="461"/>
      <c r="IAL157" s="461"/>
      <c r="IAM157" s="461"/>
      <c r="IAN157" s="461"/>
      <c r="IAO157" s="461"/>
      <c r="IAP157" s="461"/>
      <c r="IAQ157" s="461"/>
      <c r="IAR157" s="461"/>
      <c r="IAS157" s="461"/>
      <c r="IAT157" s="461"/>
      <c r="IAU157" s="461"/>
      <c r="IAV157" s="461"/>
      <c r="IAW157" s="461"/>
      <c r="IAX157" s="461"/>
      <c r="IAY157" s="461"/>
      <c r="IAZ157" s="461"/>
      <c r="IBA157" s="461"/>
      <c r="IBB157" s="461"/>
      <c r="IBC157" s="461"/>
      <c r="IBD157" s="461"/>
      <c r="IBE157" s="461"/>
      <c r="IBF157" s="461"/>
      <c r="IBG157" s="461"/>
      <c r="IBH157" s="461"/>
      <c r="IBI157" s="461"/>
      <c r="IBJ157" s="461"/>
      <c r="IBK157" s="461"/>
      <c r="IBL157" s="461"/>
      <c r="IBM157" s="461"/>
      <c r="IBN157" s="461"/>
      <c r="IBO157" s="461"/>
      <c r="IBP157" s="461"/>
      <c r="IBQ157" s="461"/>
      <c r="IBR157" s="461"/>
      <c r="IBS157" s="461"/>
      <c r="IBT157" s="461"/>
      <c r="IBU157" s="461"/>
      <c r="IBV157" s="461"/>
      <c r="IBW157" s="461"/>
      <c r="IBX157" s="461"/>
      <c r="IBY157" s="461"/>
      <c r="IBZ157" s="461"/>
      <c r="ICA157" s="461"/>
      <c r="ICB157" s="461"/>
      <c r="ICC157" s="461"/>
      <c r="ICD157" s="461"/>
      <c r="ICE157" s="461"/>
      <c r="ICF157" s="461"/>
      <c r="ICG157" s="461"/>
      <c r="ICH157" s="461"/>
      <c r="ICI157" s="461"/>
      <c r="ICJ157" s="461"/>
      <c r="ICK157" s="461"/>
      <c r="ICL157" s="461"/>
      <c r="ICM157" s="461"/>
      <c r="ICN157" s="461"/>
      <c r="ICO157" s="461"/>
      <c r="ICP157" s="461"/>
      <c r="ICQ157" s="461"/>
      <c r="ICR157" s="461"/>
      <c r="ICS157" s="461"/>
      <c r="ICT157" s="461"/>
      <c r="ICU157" s="461"/>
      <c r="ICV157" s="461"/>
      <c r="ICW157" s="461"/>
      <c r="ICX157" s="461"/>
      <c r="ICY157" s="461"/>
      <c r="ICZ157" s="461"/>
      <c r="IDA157" s="461"/>
      <c r="IDB157" s="461"/>
      <c r="IDC157" s="461"/>
      <c r="IDD157" s="461"/>
      <c r="IDE157" s="461"/>
      <c r="IDF157" s="461"/>
      <c r="IDG157" s="461"/>
      <c r="IDH157" s="461"/>
      <c r="IDI157" s="461"/>
      <c r="IDJ157" s="461"/>
      <c r="IDK157" s="461"/>
      <c r="IDL157" s="461"/>
      <c r="IDM157" s="461"/>
      <c r="IDN157" s="461"/>
      <c r="IDO157" s="461"/>
      <c r="IDP157" s="461"/>
      <c r="IDQ157" s="461"/>
      <c r="IDR157" s="461"/>
      <c r="IDS157" s="461"/>
      <c r="IDT157" s="461"/>
      <c r="IDU157" s="461"/>
      <c r="IDV157" s="461"/>
      <c r="IDW157" s="461"/>
      <c r="IDX157" s="461"/>
      <c r="IDY157" s="461"/>
      <c r="IDZ157" s="461"/>
      <c r="IEA157" s="461"/>
      <c r="IEB157" s="461"/>
      <c r="IEC157" s="461"/>
      <c r="IED157" s="461"/>
      <c r="IEE157" s="461"/>
      <c r="IEF157" s="461"/>
      <c r="IEG157" s="461"/>
      <c r="IEH157" s="461"/>
      <c r="IEI157" s="461"/>
      <c r="IEJ157" s="461"/>
      <c r="IEK157" s="461"/>
      <c r="IEL157" s="461"/>
      <c r="IEM157" s="461"/>
      <c r="IEN157" s="461"/>
      <c r="IEO157" s="461"/>
      <c r="IEP157" s="461"/>
      <c r="IEQ157" s="461"/>
      <c r="IER157" s="461"/>
      <c r="IES157" s="461"/>
      <c r="IET157" s="461"/>
      <c r="IEU157" s="461"/>
      <c r="IEV157" s="461"/>
      <c r="IEW157" s="461"/>
      <c r="IEX157" s="461"/>
      <c r="IEY157" s="461"/>
      <c r="IEZ157" s="461"/>
      <c r="IFA157" s="461"/>
      <c r="IFB157" s="461"/>
      <c r="IFC157" s="461"/>
      <c r="IFD157" s="461"/>
      <c r="IFE157" s="461"/>
      <c r="IFF157" s="461"/>
      <c r="IFG157" s="461"/>
      <c r="IFH157" s="461"/>
      <c r="IFI157" s="461"/>
      <c r="IFJ157" s="461"/>
      <c r="IFK157" s="461"/>
      <c r="IFL157" s="461"/>
      <c r="IFM157" s="461"/>
      <c r="IFN157" s="461"/>
      <c r="IFO157" s="461"/>
      <c r="IFP157" s="461"/>
      <c r="IFQ157" s="461"/>
      <c r="IFR157" s="461"/>
      <c r="IFS157" s="461"/>
      <c r="IFT157" s="461"/>
      <c r="IFU157" s="461"/>
      <c r="IFV157" s="461"/>
      <c r="IFW157" s="461"/>
      <c r="IFX157" s="461"/>
      <c r="IFY157" s="461"/>
      <c r="IFZ157" s="461"/>
      <c r="IGA157" s="461"/>
      <c r="IGB157" s="461"/>
      <c r="IGC157" s="461"/>
      <c r="IGD157" s="461"/>
      <c r="IGE157" s="461"/>
      <c r="IGF157" s="461"/>
      <c r="IGG157" s="461"/>
      <c r="IGH157" s="461"/>
      <c r="IGI157" s="461"/>
      <c r="IGJ157" s="461"/>
      <c r="IGK157" s="461"/>
      <c r="IGL157" s="461"/>
      <c r="IGM157" s="461"/>
      <c r="IGN157" s="461"/>
      <c r="IGO157" s="461"/>
      <c r="IGP157" s="461"/>
      <c r="IGQ157" s="461"/>
      <c r="IGR157" s="461"/>
      <c r="IGS157" s="461"/>
      <c r="IGT157" s="461"/>
      <c r="IGU157" s="461"/>
      <c r="IGV157" s="461"/>
      <c r="IGW157" s="461"/>
      <c r="IGX157" s="461"/>
      <c r="IGY157" s="461"/>
      <c r="IGZ157" s="461"/>
      <c r="IHA157" s="461"/>
      <c r="IHB157" s="461"/>
      <c r="IHC157" s="461"/>
      <c r="IHD157" s="461"/>
      <c r="IHE157" s="461"/>
      <c r="IHF157" s="461"/>
      <c r="IHG157" s="461"/>
      <c r="IHH157" s="461"/>
      <c r="IHI157" s="461"/>
      <c r="IHJ157" s="461"/>
      <c r="IHK157" s="461"/>
      <c r="IHL157" s="461"/>
      <c r="IHM157" s="461"/>
      <c r="IHN157" s="461"/>
      <c r="IHO157" s="461"/>
      <c r="IHP157" s="461"/>
      <c r="IHQ157" s="461"/>
      <c r="IHR157" s="461"/>
      <c r="IHS157" s="461"/>
      <c r="IHT157" s="461"/>
      <c r="IHU157" s="461"/>
      <c r="IHV157" s="461"/>
      <c r="IHW157" s="461"/>
      <c r="IHX157" s="461"/>
      <c r="IHY157" s="461"/>
      <c r="IHZ157" s="461"/>
      <c r="IIA157" s="461"/>
      <c r="IIB157" s="461"/>
      <c r="IIC157" s="461"/>
      <c r="IID157" s="461"/>
      <c r="IIE157" s="461"/>
      <c r="IIF157" s="461"/>
      <c r="IIG157" s="461"/>
      <c r="IIH157" s="461"/>
      <c r="III157" s="461"/>
      <c r="IIJ157" s="461"/>
      <c r="IIK157" s="461"/>
      <c r="IIL157" s="461"/>
      <c r="IIM157" s="461"/>
      <c r="IIN157" s="461"/>
      <c r="IIO157" s="461"/>
      <c r="IIP157" s="461"/>
      <c r="IIQ157" s="461"/>
      <c r="IIR157" s="461"/>
      <c r="IIS157" s="461"/>
      <c r="IIT157" s="461"/>
      <c r="IIU157" s="461"/>
      <c r="IIV157" s="461"/>
      <c r="IIW157" s="461"/>
      <c r="IIX157" s="461"/>
      <c r="IIY157" s="461"/>
      <c r="IIZ157" s="461"/>
      <c r="IJA157" s="461"/>
      <c r="IJB157" s="461"/>
      <c r="IJC157" s="461"/>
      <c r="IJD157" s="461"/>
      <c r="IJE157" s="461"/>
      <c r="IJF157" s="461"/>
      <c r="IJG157" s="461"/>
      <c r="IJH157" s="461"/>
      <c r="IJI157" s="461"/>
      <c r="IJJ157" s="461"/>
      <c r="IJK157" s="461"/>
      <c r="IJL157" s="461"/>
      <c r="IJM157" s="461"/>
      <c r="IJN157" s="461"/>
      <c r="IJO157" s="461"/>
      <c r="IJP157" s="461"/>
      <c r="IJQ157" s="461"/>
      <c r="IJR157" s="461"/>
      <c r="IJS157" s="461"/>
      <c r="IJT157" s="461"/>
      <c r="IJU157" s="461"/>
      <c r="IJV157" s="461"/>
      <c r="IJW157" s="461"/>
      <c r="IJX157" s="461"/>
      <c r="IJY157" s="461"/>
      <c r="IJZ157" s="461"/>
      <c r="IKA157" s="461"/>
      <c r="IKB157" s="461"/>
      <c r="IKC157" s="461"/>
      <c r="IKD157" s="461"/>
      <c r="IKE157" s="461"/>
      <c r="IKF157" s="461"/>
      <c r="IKG157" s="461"/>
      <c r="IKH157" s="461"/>
      <c r="IKI157" s="461"/>
      <c r="IKJ157" s="461"/>
      <c r="IKK157" s="461"/>
      <c r="IKL157" s="461"/>
      <c r="IKM157" s="461"/>
      <c r="IKN157" s="461"/>
      <c r="IKO157" s="461"/>
      <c r="IKP157" s="461"/>
      <c r="IKQ157" s="461"/>
      <c r="IKR157" s="461"/>
      <c r="IKS157" s="461"/>
      <c r="IKT157" s="461"/>
      <c r="IKU157" s="461"/>
      <c r="IKV157" s="461"/>
      <c r="IKW157" s="461"/>
      <c r="IKX157" s="461"/>
      <c r="IKY157" s="461"/>
      <c r="IKZ157" s="461"/>
      <c r="ILA157" s="461"/>
      <c r="ILB157" s="461"/>
      <c r="ILC157" s="461"/>
      <c r="ILD157" s="461"/>
      <c r="ILE157" s="461"/>
      <c r="ILF157" s="461"/>
      <c r="ILG157" s="461"/>
      <c r="ILH157" s="461"/>
      <c r="ILI157" s="461"/>
      <c r="ILJ157" s="461"/>
      <c r="ILK157" s="461"/>
      <c r="ILL157" s="461"/>
      <c r="ILM157" s="461"/>
      <c r="ILN157" s="461"/>
      <c r="ILO157" s="461"/>
      <c r="ILP157" s="461"/>
      <c r="ILQ157" s="461"/>
      <c r="ILR157" s="461"/>
      <c r="ILS157" s="461"/>
      <c r="ILT157" s="461"/>
      <c r="ILU157" s="461"/>
      <c r="ILV157" s="461"/>
      <c r="ILW157" s="461"/>
      <c r="ILX157" s="461"/>
      <c r="ILY157" s="461"/>
      <c r="ILZ157" s="461"/>
      <c r="IMA157" s="461"/>
      <c r="IMB157" s="461"/>
      <c r="IMC157" s="461"/>
      <c r="IMD157" s="461"/>
      <c r="IME157" s="461"/>
      <c r="IMF157" s="461"/>
      <c r="IMG157" s="461"/>
      <c r="IMH157" s="461"/>
      <c r="IMI157" s="461"/>
      <c r="IMJ157" s="461"/>
      <c r="IMK157" s="461"/>
      <c r="IML157" s="461"/>
      <c r="IMM157" s="461"/>
      <c r="IMN157" s="461"/>
      <c r="IMO157" s="461"/>
      <c r="IMP157" s="461"/>
      <c r="IMQ157" s="461"/>
      <c r="IMR157" s="461"/>
      <c r="IMS157" s="461"/>
      <c r="IMT157" s="461"/>
      <c r="IMU157" s="461"/>
      <c r="IMV157" s="461"/>
      <c r="IMW157" s="461"/>
      <c r="IMX157" s="461"/>
      <c r="IMY157" s="461"/>
      <c r="IMZ157" s="461"/>
      <c r="INA157" s="461"/>
      <c r="INB157" s="461"/>
      <c r="INC157" s="461"/>
      <c r="IND157" s="461"/>
      <c r="INE157" s="461"/>
      <c r="INF157" s="461"/>
      <c r="ING157" s="461"/>
      <c r="INH157" s="461"/>
      <c r="INI157" s="461"/>
      <c r="INJ157" s="461"/>
      <c r="INK157" s="461"/>
      <c r="INL157" s="461"/>
      <c r="INM157" s="461"/>
      <c r="INN157" s="461"/>
      <c r="INO157" s="461"/>
      <c r="INP157" s="461"/>
      <c r="INQ157" s="461"/>
      <c r="INR157" s="461"/>
      <c r="INS157" s="461"/>
      <c r="INT157" s="461"/>
      <c r="INU157" s="461"/>
      <c r="INV157" s="461"/>
      <c r="INW157" s="461"/>
      <c r="INX157" s="461"/>
      <c r="INY157" s="461"/>
      <c r="INZ157" s="461"/>
      <c r="IOA157" s="461"/>
      <c r="IOB157" s="461"/>
      <c r="IOC157" s="461"/>
      <c r="IOD157" s="461"/>
      <c r="IOE157" s="461"/>
      <c r="IOF157" s="461"/>
      <c r="IOG157" s="461"/>
      <c r="IOH157" s="461"/>
      <c r="IOI157" s="461"/>
      <c r="IOJ157" s="461"/>
      <c r="IOK157" s="461"/>
      <c r="IOL157" s="461"/>
      <c r="IOM157" s="461"/>
      <c r="ION157" s="461"/>
      <c r="IOO157" s="461"/>
      <c r="IOP157" s="461"/>
      <c r="IOQ157" s="461"/>
      <c r="IOR157" s="461"/>
      <c r="IOS157" s="461"/>
      <c r="IOT157" s="461"/>
      <c r="IOU157" s="461"/>
      <c r="IOV157" s="461"/>
      <c r="IOW157" s="461"/>
      <c r="IOX157" s="461"/>
      <c r="IOY157" s="461"/>
      <c r="IOZ157" s="461"/>
      <c r="IPA157" s="461"/>
      <c r="IPB157" s="461"/>
      <c r="IPC157" s="461"/>
      <c r="IPD157" s="461"/>
      <c r="IPE157" s="461"/>
      <c r="IPF157" s="461"/>
      <c r="IPG157" s="461"/>
      <c r="IPH157" s="461"/>
      <c r="IPI157" s="461"/>
      <c r="IPJ157" s="461"/>
      <c r="IPK157" s="461"/>
      <c r="IPL157" s="461"/>
      <c r="IPM157" s="461"/>
      <c r="IPN157" s="461"/>
      <c r="IPO157" s="461"/>
      <c r="IPP157" s="461"/>
      <c r="IPQ157" s="461"/>
      <c r="IPR157" s="461"/>
      <c r="IPS157" s="461"/>
      <c r="IPT157" s="461"/>
      <c r="IPU157" s="461"/>
      <c r="IPV157" s="461"/>
      <c r="IPW157" s="461"/>
      <c r="IPX157" s="461"/>
      <c r="IPY157" s="461"/>
      <c r="IPZ157" s="461"/>
      <c r="IQA157" s="461"/>
      <c r="IQB157" s="461"/>
      <c r="IQC157" s="461"/>
      <c r="IQD157" s="461"/>
      <c r="IQE157" s="461"/>
      <c r="IQF157" s="461"/>
      <c r="IQG157" s="461"/>
      <c r="IQH157" s="461"/>
      <c r="IQI157" s="461"/>
      <c r="IQJ157" s="461"/>
      <c r="IQK157" s="461"/>
      <c r="IQL157" s="461"/>
      <c r="IQM157" s="461"/>
      <c r="IQN157" s="461"/>
      <c r="IQO157" s="461"/>
      <c r="IQP157" s="461"/>
      <c r="IQQ157" s="461"/>
      <c r="IQR157" s="461"/>
      <c r="IQS157" s="461"/>
      <c r="IQT157" s="461"/>
      <c r="IQU157" s="461"/>
      <c r="IQV157" s="461"/>
      <c r="IQW157" s="461"/>
      <c r="IQX157" s="461"/>
      <c r="IQY157" s="461"/>
      <c r="IQZ157" s="461"/>
      <c r="IRA157" s="461"/>
      <c r="IRB157" s="461"/>
      <c r="IRC157" s="461"/>
      <c r="IRD157" s="461"/>
      <c r="IRE157" s="461"/>
      <c r="IRF157" s="461"/>
      <c r="IRG157" s="461"/>
      <c r="IRH157" s="461"/>
      <c r="IRI157" s="461"/>
      <c r="IRJ157" s="461"/>
      <c r="IRK157" s="461"/>
      <c r="IRL157" s="461"/>
      <c r="IRM157" s="461"/>
      <c r="IRN157" s="461"/>
      <c r="IRO157" s="461"/>
      <c r="IRP157" s="461"/>
      <c r="IRQ157" s="461"/>
      <c r="IRR157" s="461"/>
      <c r="IRS157" s="461"/>
      <c r="IRT157" s="461"/>
      <c r="IRU157" s="461"/>
      <c r="IRV157" s="461"/>
      <c r="IRW157" s="461"/>
      <c r="IRX157" s="461"/>
      <c r="IRY157" s="461"/>
      <c r="IRZ157" s="461"/>
      <c r="ISA157" s="461"/>
      <c r="ISB157" s="461"/>
      <c r="ISC157" s="461"/>
      <c r="ISD157" s="461"/>
      <c r="ISE157" s="461"/>
      <c r="ISF157" s="461"/>
      <c r="ISG157" s="461"/>
      <c r="ISH157" s="461"/>
      <c r="ISI157" s="461"/>
      <c r="ISJ157" s="461"/>
      <c r="ISK157" s="461"/>
      <c r="ISL157" s="461"/>
      <c r="ISM157" s="461"/>
      <c r="ISN157" s="461"/>
      <c r="ISO157" s="461"/>
      <c r="ISP157" s="461"/>
      <c r="ISQ157" s="461"/>
      <c r="ISR157" s="461"/>
      <c r="ISS157" s="461"/>
      <c r="IST157" s="461"/>
      <c r="ISU157" s="461"/>
      <c r="ISV157" s="461"/>
      <c r="ISW157" s="461"/>
      <c r="ISX157" s="461"/>
      <c r="ISY157" s="461"/>
      <c r="ISZ157" s="461"/>
      <c r="ITA157" s="461"/>
      <c r="ITB157" s="461"/>
      <c r="ITC157" s="461"/>
      <c r="ITD157" s="461"/>
      <c r="ITE157" s="461"/>
      <c r="ITF157" s="461"/>
      <c r="ITG157" s="461"/>
      <c r="ITH157" s="461"/>
      <c r="ITI157" s="461"/>
      <c r="ITJ157" s="461"/>
      <c r="ITK157" s="461"/>
      <c r="ITL157" s="461"/>
      <c r="ITM157" s="461"/>
      <c r="ITN157" s="461"/>
      <c r="ITO157" s="461"/>
      <c r="ITP157" s="461"/>
      <c r="ITQ157" s="461"/>
      <c r="ITR157" s="461"/>
      <c r="ITS157" s="461"/>
      <c r="ITT157" s="461"/>
      <c r="ITU157" s="461"/>
      <c r="ITV157" s="461"/>
      <c r="ITW157" s="461"/>
      <c r="ITX157" s="461"/>
      <c r="ITY157" s="461"/>
      <c r="ITZ157" s="461"/>
      <c r="IUA157" s="461"/>
      <c r="IUB157" s="461"/>
      <c r="IUC157" s="461"/>
      <c r="IUD157" s="461"/>
      <c r="IUE157" s="461"/>
      <c r="IUF157" s="461"/>
      <c r="IUG157" s="461"/>
      <c r="IUH157" s="461"/>
      <c r="IUI157" s="461"/>
      <c r="IUJ157" s="461"/>
      <c r="IUK157" s="461"/>
      <c r="IUL157" s="461"/>
      <c r="IUM157" s="461"/>
      <c r="IUN157" s="461"/>
      <c r="IUO157" s="461"/>
      <c r="IUP157" s="461"/>
      <c r="IUQ157" s="461"/>
      <c r="IUR157" s="461"/>
      <c r="IUS157" s="461"/>
      <c r="IUT157" s="461"/>
      <c r="IUU157" s="461"/>
      <c r="IUV157" s="461"/>
      <c r="IUW157" s="461"/>
      <c r="IUX157" s="461"/>
      <c r="IUY157" s="461"/>
      <c r="IUZ157" s="461"/>
      <c r="IVA157" s="461"/>
      <c r="IVB157" s="461"/>
      <c r="IVC157" s="461"/>
      <c r="IVD157" s="461"/>
      <c r="IVE157" s="461"/>
      <c r="IVF157" s="461"/>
      <c r="IVG157" s="461"/>
      <c r="IVH157" s="461"/>
      <c r="IVI157" s="461"/>
      <c r="IVJ157" s="461"/>
      <c r="IVK157" s="461"/>
      <c r="IVL157" s="461"/>
      <c r="IVM157" s="461"/>
      <c r="IVN157" s="461"/>
      <c r="IVO157" s="461"/>
      <c r="IVP157" s="461"/>
      <c r="IVQ157" s="461"/>
      <c r="IVR157" s="461"/>
      <c r="IVS157" s="461"/>
      <c r="IVT157" s="461"/>
      <c r="IVU157" s="461"/>
      <c r="IVV157" s="461"/>
      <c r="IVW157" s="461"/>
      <c r="IVX157" s="461"/>
      <c r="IVY157" s="461"/>
      <c r="IVZ157" s="461"/>
      <c r="IWA157" s="461"/>
      <c r="IWB157" s="461"/>
      <c r="IWC157" s="461"/>
      <c r="IWD157" s="461"/>
      <c r="IWE157" s="461"/>
      <c r="IWF157" s="461"/>
      <c r="IWG157" s="461"/>
      <c r="IWH157" s="461"/>
      <c r="IWI157" s="461"/>
      <c r="IWJ157" s="461"/>
      <c r="IWK157" s="461"/>
      <c r="IWL157" s="461"/>
      <c r="IWM157" s="461"/>
      <c r="IWN157" s="461"/>
      <c r="IWO157" s="461"/>
      <c r="IWP157" s="461"/>
      <c r="IWQ157" s="461"/>
      <c r="IWR157" s="461"/>
      <c r="IWS157" s="461"/>
      <c r="IWT157" s="461"/>
      <c r="IWU157" s="461"/>
      <c r="IWV157" s="461"/>
      <c r="IWW157" s="461"/>
      <c r="IWX157" s="461"/>
      <c r="IWY157" s="461"/>
      <c r="IWZ157" s="461"/>
      <c r="IXA157" s="461"/>
      <c r="IXB157" s="461"/>
      <c r="IXC157" s="461"/>
      <c r="IXD157" s="461"/>
      <c r="IXE157" s="461"/>
      <c r="IXF157" s="461"/>
      <c r="IXG157" s="461"/>
      <c r="IXH157" s="461"/>
      <c r="IXI157" s="461"/>
      <c r="IXJ157" s="461"/>
      <c r="IXK157" s="461"/>
      <c r="IXL157" s="461"/>
      <c r="IXM157" s="461"/>
      <c r="IXN157" s="461"/>
      <c r="IXO157" s="461"/>
      <c r="IXP157" s="461"/>
      <c r="IXQ157" s="461"/>
      <c r="IXR157" s="461"/>
      <c r="IXS157" s="461"/>
      <c r="IXT157" s="461"/>
      <c r="IXU157" s="461"/>
      <c r="IXV157" s="461"/>
      <c r="IXW157" s="461"/>
      <c r="IXX157" s="461"/>
      <c r="IXY157" s="461"/>
      <c r="IXZ157" s="461"/>
      <c r="IYA157" s="461"/>
      <c r="IYB157" s="461"/>
      <c r="IYC157" s="461"/>
      <c r="IYD157" s="461"/>
      <c r="IYE157" s="461"/>
      <c r="IYF157" s="461"/>
      <c r="IYG157" s="461"/>
      <c r="IYH157" s="461"/>
      <c r="IYI157" s="461"/>
      <c r="IYJ157" s="461"/>
      <c r="IYK157" s="461"/>
      <c r="IYL157" s="461"/>
      <c r="IYM157" s="461"/>
      <c r="IYN157" s="461"/>
      <c r="IYO157" s="461"/>
      <c r="IYP157" s="461"/>
      <c r="IYQ157" s="461"/>
      <c r="IYR157" s="461"/>
      <c r="IYS157" s="461"/>
      <c r="IYT157" s="461"/>
      <c r="IYU157" s="461"/>
      <c r="IYV157" s="461"/>
      <c r="IYW157" s="461"/>
      <c r="IYX157" s="461"/>
      <c r="IYY157" s="461"/>
      <c r="IYZ157" s="461"/>
      <c r="IZA157" s="461"/>
      <c r="IZB157" s="461"/>
      <c r="IZC157" s="461"/>
      <c r="IZD157" s="461"/>
      <c r="IZE157" s="461"/>
      <c r="IZF157" s="461"/>
      <c r="IZG157" s="461"/>
      <c r="IZH157" s="461"/>
      <c r="IZI157" s="461"/>
      <c r="IZJ157" s="461"/>
      <c r="IZK157" s="461"/>
      <c r="IZL157" s="461"/>
      <c r="IZM157" s="461"/>
      <c r="IZN157" s="461"/>
      <c r="IZO157" s="461"/>
      <c r="IZP157" s="461"/>
      <c r="IZQ157" s="461"/>
      <c r="IZR157" s="461"/>
      <c r="IZS157" s="461"/>
      <c r="IZT157" s="461"/>
      <c r="IZU157" s="461"/>
      <c r="IZV157" s="461"/>
      <c r="IZW157" s="461"/>
      <c r="IZX157" s="461"/>
      <c r="IZY157" s="461"/>
      <c r="IZZ157" s="461"/>
      <c r="JAA157" s="461"/>
      <c r="JAB157" s="461"/>
      <c r="JAC157" s="461"/>
      <c r="JAD157" s="461"/>
      <c r="JAE157" s="461"/>
      <c r="JAF157" s="461"/>
      <c r="JAG157" s="461"/>
      <c r="JAH157" s="461"/>
      <c r="JAI157" s="461"/>
      <c r="JAJ157" s="461"/>
      <c r="JAK157" s="461"/>
      <c r="JAL157" s="461"/>
      <c r="JAM157" s="461"/>
      <c r="JAN157" s="461"/>
      <c r="JAO157" s="461"/>
      <c r="JAP157" s="461"/>
      <c r="JAQ157" s="461"/>
      <c r="JAR157" s="461"/>
      <c r="JAS157" s="461"/>
      <c r="JAT157" s="461"/>
      <c r="JAU157" s="461"/>
      <c r="JAV157" s="461"/>
      <c r="JAW157" s="461"/>
      <c r="JAX157" s="461"/>
      <c r="JAY157" s="461"/>
      <c r="JAZ157" s="461"/>
      <c r="JBA157" s="461"/>
      <c r="JBB157" s="461"/>
      <c r="JBC157" s="461"/>
      <c r="JBD157" s="461"/>
      <c r="JBE157" s="461"/>
      <c r="JBF157" s="461"/>
      <c r="JBG157" s="461"/>
      <c r="JBH157" s="461"/>
      <c r="JBI157" s="461"/>
      <c r="JBJ157" s="461"/>
      <c r="JBK157" s="461"/>
      <c r="JBL157" s="461"/>
      <c r="JBM157" s="461"/>
      <c r="JBN157" s="461"/>
      <c r="JBO157" s="461"/>
      <c r="JBP157" s="461"/>
      <c r="JBQ157" s="461"/>
      <c r="JBR157" s="461"/>
      <c r="JBS157" s="461"/>
      <c r="JBT157" s="461"/>
      <c r="JBU157" s="461"/>
      <c r="JBV157" s="461"/>
      <c r="JBW157" s="461"/>
      <c r="JBX157" s="461"/>
      <c r="JBY157" s="461"/>
      <c r="JBZ157" s="461"/>
      <c r="JCA157" s="461"/>
      <c r="JCB157" s="461"/>
      <c r="JCC157" s="461"/>
      <c r="JCD157" s="461"/>
      <c r="JCE157" s="461"/>
      <c r="JCF157" s="461"/>
      <c r="JCG157" s="461"/>
      <c r="JCH157" s="461"/>
      <c r="JCI157" s="461"/>
      <c r="JCJ157" s="461"/>
      <c r="JCK157" s="461"/>
      <c r="JCL157" s="461"/>
      <c r="JCM157" s="461"/>
      <c r="JCN157" s="461"/>
      <c r="JCO157" s="461"/>
      <c r="JCP157" s="461"/>
      <c r="JCQ157" s="461"/>
      <c r="JCR157" s="461"/>
      <c r="JCS157" s="461"/>
      <c r="JCT157" s="461"/>
      <c r="JCU157" s="461"/>
      <c r="JCV157" s="461"/>
      <c r="JCW157" s="461"/>
      <c r="JCX157" s="461"/>
      <c r="JCY157" s="461"/>
      <c r="JCZ157" s="461"/>
      <c r="JDA157" s="461"/>
      <c r="JDB157" s="461"/>
      <c r="JDC157" s="461"/>
      <c r="JDD157" s="461"/>
      <c r="JDE157" s="461"/>
      <c r="JDF157" s="461"/>
      <c r="JDG157" s="461"/>
      <c r="JDH157" s="461"/>
      <c r="JDI157" s="461"/>
      <c r="JDJ157" s="461"/>
      <c r="JDK157" s="461"/>
      <c r="JDL157" s="461"/>
      <c r="JDM157" s="461"/>
      <c r="JDN157" s="461"/>
      <c r="JDO157" s="461"/>
      <c r="JDP157" s="461"/>
      <c r="JDQ157" s="461"/>
      <c r="JDR157" s="461"/>
      <c r="JDS157" s="461"/>
      <c r="JDT157" s="461"/>
      <c r="JDU157" s="461"/>
      <c r="JDV157" s="461"/>
      <c r="JDW157" s="461"/>
      <c r="JDX157" s="461"/>
      <c r="JDY157" s="461"/>
      <c r="JDZ157" s="461"/>
      <c r="JEA157" s="461"/>
      <c r="JEB157" s="461"/>
      <c r="JEC157" s="461"/>
      <c r="JED157" s="461"/>
      <c r="JEE157" s="461"/>
      <c r="JEF157" s="461"/>
      <c r="JEG157" s="461"/>
      <c r="JEH157" s="461"/>
      <c r="JEI157" s="461"/>
      <c r="JEJ157" s="461"/>
      <c r="JEK157" s="461"/>
      <c r="JEL157" s="461"/>
      <c r="JEM157" s="461"/>
      <c r="JEN157" s="461"/>
      <c r="JEO157" s="461"/>
      <c r="JEP157" s="461"/>
      <c r="JEQ157" s="461"/>
      <c r="JER157" s="461"/>
      <c r="JES157" s="461"/>
      <c r="JET157" s="461"/>
      <c r="JEU157" s="461"/>
      <c r="JEV157" s="461"/>
      <c r="JEW157" s="461"/>
      <c r="JEX157" s="461"/>
      <c r="JEY157" s="461"/>
      <c r="JEZ157" s="461"/>
      <c r="JFA157" s="461"/>
      <c r="JFB157" s="461"/>
      <c r="JFC157" s="461"/>
      <c r="JFD157" s="461"/>
      <c r="JFE157" s="461"/>
      <c r="JFF157" s="461"/>
      <c r="JFG157" s="461"/>
      <c r="JFH157" s="461"/>
      <c r="JFI157" s="461"/>
      <c r="JFJ157" s="461"/>
      <c r="JFK157" s="461"/>
      <c r="JFL157" s="461"/>
      <c r="JFM157" s="461"/>
      <c r="JFN157" s="461"/>
      <c r="JFO157" s="461"/>
      <c r="JFP157" s="461"/>
      <c r="JFQ157" s="461"/>
      <c r="JFR157" s="461"/>
      <c r="JFS157" s="461"/>
      <c r="JFT157" s="461"/>
      <c r="JFU157" s="461"/>
      <c r="JFV157" s="461"/>
      <c r="JFW157" s="461"/>
      <c r="JFX157" s="461"/>
      <c r="JFY157" s="461"/>
      <c r="JFZ157" s="461"/>
      <c r="JGA157" s="461"/>
      <c r="JGB157" s="461"/>
      <c r="JGC157" s="461"/>
      <c r="JGD157" s="461"/>
      <c r="JGE157" s="461"/>
      <c r="JGF157" s="461"/>
      <c r="JGG157" s="461"/>
      <c r="JGH157" s="461"/>
      <c r="JGI157" s="461"/>
      <c r="JGJ157" s="461"/>
      <c r="JGK157" s="461"/>
      <c r="JGL157" s="461"/>
      <c r="JGM157" s="461"/>
      <c r="JGN157" s="461"/>
      <c r="JGO157" s="461"/>
      <c r="JGP157" s="461"/>
      <c r="JGQ157" s="461"/>
      <c r="JGR157" s="461"/>
      <c r="JGS157" s="461"/>
      <c r="JGT157" s="461"/>
      <c r="JGU157" s="461"/>
      <c r="JGV157" s="461"/>
      <c r="JGW157" s="461"/>
      <c r="JGX157" s="461"/>
      <c r="JGY157" s="461"/>
      <c r="JGZ157" s="461"/>
      <c r="JHA157" s="461"/>
      <c r="JHB157" s="461"/>
      <c r="JHC157" s="461"/>
      <c r="JHD157" s="461"/>
      <c r="JHE157" s="461"/>
      <c r="JHF157" s="461"/>
      <c r="JHG157" s="461"/>
      <c r="JHH157" s="461"/>
      <c r="JHI157" s="461"/>
      <c r="JHJ157" s="461"/>
      <c r="JHK157" s="461"/>
      <c r="JHL157" s="461"/>
      <c r="JHM157" s="461"/>
      <c r="JHN157" s="461"/>
      <c r="JHO157" s="461"/>
      <c r="JHP157" s="461"/>
      <c r="JHQ157" s="461"/>
      <c r="JHR157" s="461"/>
      <c r="JHS157" s="461"/>
      <c r="JHT157" s="461"/>
      <c r="JHU157" s="461"/>
      <c r="JHV157" s="461"/>
      <c r="JHW157" s="461"/>
      <c r="JHX157" s="461"/>
      <c r="JHY157" s="461"/>
      <c r="JHZ157" s="461"/>
      <c r="JIA157" s="461"/>
      <c r="JIB157" s="461"/>
      <c r="JIC157" s="461"/>
      <c r="JID157" s="461"/>
      <c r="JIE157" s="461"/>
      <c r="JIF157" s="461"/>
      <c r="JIG157" s="461"/>
      <c r="JIH157" s="461"/>
      <c r="JII157" s="461"/>
      <c r="JIJ157" s="461"/>
      <c r="JIK157" s="461"/>
      <c r="JIL157" s="461"/>
      <c r="JIM157" s="461"/>
      <c r="JIN157" s="461"/>
      <c r="JIO157" s="461"/>
      <c r="JIP157" s="461"/>
      <c r="JIQ157" s="461"/>
      <c r="JIR157" s="461"/>
      <c r="JIS157" s="461"/>
      <c r="JIT157" s="461"/>
      <c r="JIU157" s="461"/>
      <c r="JIV157" s="461"/>
      <c r="JIW157" s="461"/>
      <c r="JIX157" s="461"/>
      <c r="JIY157" s="461"/>
      <c r="JIZ157" s="461"/>
      <c r="JJA157" s="461"/>
      <c r="JJB157" s="461"/>
      <c r="JJC157" s="461"/>
      <c r="JJD157" s="461"/>
      <c r="JJE157" s="461"/>
      <c r="JJF157" s="461"/>
      <c r="JJG157" s="461"/>
      <c r="JJH157" s="461"/>
      <c r="JJI157" s="461"/>
      <c r="JJJ157" s="461"/>
      <c r="JJK157" s="461"/>
      <c r="JJL157" s="461"/>
      <c r="JJM157" s="461"/>
      <c r="JJN157" s="461"/>
      <c r="JJO157" s="461"/>
      <c r="JJP157" s="461"/>
      <c r="JJQ157" s="461"/>
      <c r="JJR157" s="461"/>
      <c r="JJS157" s="461"/>
      <c r="JJT157" s="461"/>
      <c r="JJU157" s="461"/>
      <c r="JJV157" s="461"/>
      <c r="JJW157" s="461"/>
      <c r="JJX157" s="461"/>
      <c r="JJY157" s="461"/>
      <c r="JJZ157" s="461"/>
      <c r="JKA157" s="461"/>
      <c r="JKB157" s="461"/>
      <c r="JKC157" s="461"/>
      <c r="JKD157" s="461"/>
      <c r="JKE157" s="461"/>
      <c r="JKF157" s="461"/>
      <c r="JKG157" s="461"/>
      <c r="JKH157" s="461"/>
      <c r="JKI157" s="461"/>
      <c r="JKJ157" s="461"/>
      <c r="JKK157" s="461"/>
      <c r="JKL157" s="461"/>
      <c r="JKM157" s="461"/>
      <c r="JKN157" s="461"/>
      <c r="JKO157" s="461"/>
      <c r="JKP157" s="461"/>
      <c r="JKQ157" s="461"/>
      <c r="JKR157" s="461"/>
      <c r="JKS157" s="461"/>
      <c r="JKT157" s="461"/>
      <c r="JKU157" s="461"/>
      <c r="JKV157" s="461"/>
      <c r="JKW157" s="461"/>
      <c r="JKX157" s="461"/>
      <c r="JKY157" s="461"/>
      <c r="JKZ157" s="461"/>
      <c r="JLA157" s="461"/>
      <c r="JLB157" s="461"/>
      <c r="JLC157" s="461"/>
      <c r="JLD157" s="461"/>
      <c r="JLE157" s="461"/>
      <c r="JLF157" s="461"/>
      <c r="JLG157" s="461"/>
      <c r="JLH157" s="461"/>
      <c r="JLI157" s="461"/>
      <c r="JLJ157" s="461"/>
      <c r="JLK157" s="461"/>
      <c r="JLL157" s="461"/>
      <c r="JLM157" s="461"/>
      <c r="JLN157" s="461"/>
      <c r="JLO157" s="461"/>
      <c r="JLP157" s="461"/>
      <c r="JLQ157" s="461"/>
      <c r="JLR157" s="461"/>
      <c r="JLS157" s="461"/>
      <c r="JLT157" s="461"/>
      <c r="JLU157" s="461"/>
      <c r="JLV157" s="461"/>
      <c r="JLW157" s="461"/>
      <c r="JLX157" s="461"/>
      <c r="JLY157" s="461"/>
      <c r="JLZ157" s="461"/>
      <c r="JMA157" s="461"/>
      <c r="JMB157" s="461"/>
      <c r="JMC157" s="461"/>
      <c r="JMD157" s="461"/>
      <c r="JME157" s="461"/>
      <c r="JMF157" s="461"/>
      <c r="JMG157" s="461"/>
      <c r="JMH157" s="461"/>
      <c r="JMI157" s="461"/>
      <c r="JMJ157" s="461"/>
      <c r="JMK157" s="461"/>
      <c r="JML157" s="461"/>
      <c r="JMM157" s="461"/>
      <c r="JMN157" s="461"/>
      <c r="JMO157" s="461"/>
      <c r="JMP157" s="461"/>
      <c r="JMQ157" s="461"/>
      <c r="JMR157" s="461"/>
      <c r="JMS157" s="461"/>
      <c r="JMT157" s="461"/>
      <c r="JMU157" s="461"/>
      <c r="JMV157" s="461"/>
      <c r="JMW157" s="461"/>
      <c r="JMX157" s="461"/>
      <c r="JMY157" s="461"/>
      <c r="JMZ157" s="461"/>
      <c r="JNA157" s="461"/>
      <c r="JNB157" s="461"/>
      <c r="JNC157" s="461"/>
      <c r="JND157" s="461"/>
      <c r="JNE157" s="461"/>
      <c r="JNF157" s="461"/>
      <c r="JNG157" s="461"/>
      <c r="JNH157" s="461"/>
      <c r="JNI157" s="461"/>
      <c r="JNJ157" s="461"/>
      <c r="JNK157" s="461"/>
      <c r="JNL157" s="461"/>
      <c r="JNM157" s="461"/>
      <c r="JNN157" s="461"/>
      <c r="JNO157" s="461"/>
      <c r="JNP157" s="461"/>
      <c r="JNQ157" s="461"/>
      <c r="JNR157" s="461"/>
      <c r="JNS157" s="461"/>
      <c r="JNT157" s="461"/>
      <c r="JNU157" s="461"/>
      <c r="JNV157" s="461"/>
      <c r="JNW157" s="461"/>
      <c r="JNX157" s="461"/>
      <c r="JNY157" s="461"/>
      <c r="JNZ157" s="461"/>
      <c r="JOA157" s="461"/>
      <c r="JOB157" s="461"/>
      <c r="JOC157" s="461"/>
      <c r="JOD157" s="461"/>
      <c r="JOE157" s="461"/>
      <c r="JOF157" s="461"/>
      <c r="JOG157" s="461"/>
      <c r="JOH157" s="461"/>
      <c r="JOI157" s="461"/>
      <c r="JOJ157" s="461"/>
      <c r="JOK157" s="461"/>
      <c r="JOL157" s="461"/>
      <c r="JOM157" s="461"/>
      <c r="JON157" s="461"/>
      <c r="JOO157" s="461"/>
      <c r="JOP157" s="461"/>
      <c r="JOQ157" s="461"/>
      <c r="JOR157" s="461"/>
      <c r="JOS157" s="461"/>
      <c r="JOT157" s="461"/>
      <c r="JOU157" s="461"/>
      <c r="JOV157" s="461"/>
      <c r="JOW157" s="461"/>
      <c r="JOX157" s="461"/>
      <c r="JOY157" s="461"/>
      <c r="JOZ157" s="461"/>
      <c r="JPA157" s="461"/>
      <c r="JPB157" s="461"/>
      <c r="JPC157" s="461"/>
      <c r="JPD157" s="461"/>
      <c r="JPE157" s="461"/>
      <c r="JPF157" s="461"/>
      <c r="JPG157" s="461"/>
      <c r="JPH157" s="461"/>
      <c r="JPI157" s="461"/>
      <c r="JPJ157" s="461"/>
      <c r="JPK157" s="461"/>
      <c r="JPL157" s="461"/>
      <c r="JPM157" s="461"/>
      <c r="JPN157" s="461"/>
      <c r="JPO157" s="461"/>
      <c r="JPP157" s="461"/>
      <c r="JPQ157" s="461"/>
      <c r="JPR157" s="461"/>
      <c r="JPS157" s="461"/>
      <c r="JPT157" s="461"/>
      <c r="JPU157" s="461"/>
      <c r="JPV157" s="461"/>
      <c r="JPW157" s="461"/>
      <c r="JPX157" s="461"/>
      <c r="JPY157" s="461"/>
      <c r="JPZ157" s="461"/>
      <c r="JQA157" s="461"/>
      <c r="JQB157" s="461"/>
      <c r="JQC157" s="461"/>
      <c r="JQD157" s="461"/>
      <c r="JQE157" s="461"/>
      <c r="JQF157" s="461"/>
      <c r="JQG157" s="461"/>
      <c r="JQH157" s="461"/>
      <c r="JQI157" s="461"/>
      <c r="JQJ157" s="461"/>
      <c r="JQK157" s="461"/>
      <c r="JQL157" s="461"/>
      <c r="JQM157" s="461"/>
      <c r="JQN157" s="461"/>
      <c r="JQO157" s="461"/>
      <c r="JQP157" s="461"/>
      <c r="JQQ157" s="461"/>
      <c r="JQR157" s="461"/>
      <c r="JQS157" s="461"/>
      <c r="JQT157" s="461"/>
      <c r="JQU157" s="461"/>
      <c r="JQV157" s="461"/>
      <c r="JQW157" s="461"/>
      <c r="JQX157" s="461"/>
      <c r="JQY157" s="461"/>
      <c r="JQZ157" s="461"/>
      <c r="JRA157" s="461"/>
      <c r="JRB157" s="461"/>
      <c r="JRC157" s="461"/>
      <c r="JRD157" s="461"/>
      <c r="JRE157" s="461"/>
      <c r="JRF157" s="461"/>
      <c r="JRG157" s="461"/>
      <c r="JRH157" s="461"/>
      <c r="JRI157" s="461"/>
      <c r="JRJ157" s="461"/>
      <c r="JRK157" s="461"/>
      <c r="JRL157" s="461"/>
      <c r="JRM157" s="461"/>
      <c r="JRN157" s="461"/>
      <c r="JRO157" s="461"/>
      <c r="JRP157" s="461"/>
      <c r="JRQ157" s="461"/>
      <c r="JRR157" s="461"/>
      <c r="JRS157" s="461"/>
      <c r="JRT157" s="461"/>
      <c r="JRU157" s="461"/>
      <c r="JRV157" s="461"/>
      <c r="JRW157" s="461"/>
      <c r="JRX157" s="461"/>
      <c r="JRY157" s="461"/>
      <c r="JRZ157" s="461"/>
      <c r="JSA157" s="461"/>
      <c r="JSB157" s="461"/>
      <c r="JSC157" s="461"/>
      <c r="JSD157" s="461"/>
      <c r="JSE157" s="461"/>
      <c r="JSF157" s="461"/>
      <c r="JSG157" s="461"/>
      <c r="JSH157" s="461"/>
      <c r="JSI157" s="461"/>
      <c r="JSJ157" s="461"/>
      <c r="JSK157" s="461"/>
      <c r="JSL157" s="461"/>
      <c r="JSM157" s="461"/>
      <c r="JSN157" s="461"/>
      <c r="JSO157" s="461"/>
      <c r="JSP157" s="461"/>
      <c r="JSQ157" s="461"/>
      <c r="JSR157" s="461"/>
      <c r="JSS157" s="461"/>
      <c r="JST157" s="461"/>
      <c r="JSU157" s="461"/>
      <c r="JSV157" s="461"/>
      <c r="JSW157" s="461"/>
      <c r="JSX157" s="461"/>
      <c r="JSY157" s="461"/>
      <c r="JSZ157" s="461"/>
      <c r="JTA157" s="461"/>
      <c r="JTB157" s="461"/>
      <c r="JTC157" s="461"/>
      <c r="JTD157" s="461"/>
      <c r="JTE157" s="461"/>
      <c r="JTF157" s="461"/>
      <c r="JTG157" s="461"/>
      <c r="JTH157" s="461"/>
      <c r="JTI157" s="461"/>
      <c r="JTJ157" s="461"/>
      <c r="JTK157" s="461"/>
      <c r="JTL157" s="461"/>
      <c r="JTM157" s="461"/>
      <c r="JTN157" s="461"/>
      <c r="JTO157" s="461"/>
      <c r="JTP157" s="461"/>
      <c r="JTQ157" s="461"/>
      <c r="JTR157" s="461"/>
      <c r="JTS157" s="461"/>
      <c r="JTT157" s="461"/>
      <c r="JTU157" s="461"/>
      <c r="JTV157" s="461"/>
      <c r="JTW157" s="461"/>
      <c r="JTX157" s="461"/>
      <c r="JTY157" s="461"/>
      <c r="JTZ157" s="461"/>
      <c r="JUA157" s="461"/>
      <c r="JUB157" s="461"/>
      <c r="JUC157" s="461"/>
      <c r="JUD157" s="461"/>
      <c r="JUE157" s="461"/>
      <c r="JUF157" s="461"/>
      <c r="JUG157" s="461"/>
      <c r="JUH157" s="461"/>
      <c r="JUI157" s="461"/>
      <c r="JUJ157" s="461"/>
      <c r="JUK157" s="461"/>
      <c r="JUL157" s="461"/>
      <c r="JUM157" s="461"/>
      <c r="JUN157" s="461"/>
      <c r="JUO157" s="461"/>
      <c r="JUP157" s="461"/>
      <c r="JUQ157" s="461"/>
      <c r="JUR157" s="461"/>
      <c r="JUS157" s="461"/>
      <c r="JUT157" s="461"/>
      <c r="JUU157" s="461"/>
      <c r="JUV157" s="461"/>
      <c r="JUW157" s="461"/>
      <c r="JUX157" s="461"/>
      <c r="JUY157" s="461"/>
      <c r="JUZ157" s="461"/>
      <c r="JVA157" s="461"/>
      <c r="JVB157" s="461"/>
      <c r="JVC157" s="461"/>
      <c r="JVD157" s="461"/>
      <c r="JVE157" s="461"/>
      <c r="JVF157" s="461"/>
      <c r="JVG157" s="461"/>
      <c r="JVH157" s="461"/>
      <c r="JVI157" s="461"/>
      <c r="JVJ157" s="461"/>
      <c r="JVK157" s="461"/>
      <c r="JVL157" s="461"/>
      <c r="JVM157" s="461"/>
      <c r="JVN157" s="461"/>
      <c r="JVO157" s="461"/>
      <c r="JVP157" s="461"/>
      <c r="JVQ157" s="461"/>
      <c r="JVR157" s="461"/>
      <c r="JVS157" s="461"/>
      <c r="JVT157" s="461"/>
      <c r="JVU157" s="461"/>
      <c r="JVV157" s="461"/>
      <c r="JVW157" s="461"/>
      <c r="JVX157" s="461"/>
      <c r="JVY157" s="461"/>
      <c r="JVZ157" s="461"/>
      <c r="JWA157" s="461"/>
      <c r="JWB157" s="461"/>
      <c r="JWC157" s="461"/>
      <c r="JWD157" s="461"/>
      <c r="JWE157" s="461"/>
      <c r="JWF157" s="461"/>
      <c r="JWG157" s="461"/>
      <c r="JWH157" s="461"/>
      <c r="JWI157" s="461"/>
      <c r="JWJ157" s="461"/>
      <c r="JWK157" s="461"/>
      <c r="JWL157" s="461"/>
      <c r="JWM157" s="461"/>
      <c r="JWN157" s="461"/>
      <c r="JWO157" s="461"/>
      <c r="JWP157" s="461"/>
      <c r="JWQ157" s="461"/>
      <c r="JWR157" s="461"/>
      <c r="JWS157" s="461"/>
      <c r="JWT157" s="461"/>
      <c r="JWU157" s="461"/>
      <c r="JWV157" s="461"/>
      <c r="JWW157" s="461"/>
      <c r="JWX157" s="461"/>
      <c r="JWY157" s="461"/>
      <c r="JWZ157" s="461"/>
      <c r="JXA157" s="461"/>
      <c r="JXB157" s="461"/>
      <c r="JXC157" s="461"/>
      <c r="JXD157" s="461"/>
      <c r="JXE157" s="461"/>
      <c r="JXF157" s="461"/>
      <c r="JXG157" s="461"/>
      <c r="JXH157" s="461"/>
      <c r="JXI157" s="461"/>
      <c r="JXJ157" s="461"/>
      <c r="JXK157" s="461"/>
      <c r="JXL157" s="461"/>
      <c r="JXM157" s="461"/>
      <c r="JXN157" s="461"/>
      <c r="JXO157" s="461"/>
      <c r="JXP157" s="461"/>
      <c r="JXQ157" s="461"/>
      <c r="JXR157" s="461"/>
      <c r="JXS157" s="461"/>
      <c r="JXT157" s="461"/>
      <c r="JXU157" s="461"/>
      <c r="JXV157" s="461"/>
      <c r="JXW157" s="461"/>
      <c r="JXX157" s="461"/>
      <c r="JXY157" s="461"/>
      <c r="JXZ157" s="461"/>
      <c r="JYA157" s="461"/>
      <c r="JYB157" s="461"/>
      <c r="JYC157" s="461"/>
      <c r="JYD157" s="461"/>
      <c r="JYE157" s="461"/>
      <c r="JYF157" s="461"/>
      <c r="JYG157" s="461"/>
      <c r="JYH157" s="461"/>
      <c r="JYI157" s="461"/>
      <c r="JYJ157" s="461"/>
      <c r="JYK157" s="461"/>
      <c r="JYL157" s="461"/>
      <c r="JYM157" s="461"/>
      <c r="JYN157" s="461"/>
      <c r="JYO157" s="461"/>
      <c r="JYP157" s="461"/>
      <c r="JYQ157" s="461"/>
      <c r="JYR157" s="461"/>
      <c r="JYS157" s="461"/>
      <c r="JYT157" s="461"/>
      <c r="JYU157" s="461"/>
      <c r="JYV157" s="461"/>
      <c r="JYW157" s="461"/>
      <c r="JYX157" s="461"/>
      <c r="JYY157" s="461"/>
      <c r="JYZ157" s="461"/>
      <c r="JZA157" s="461"/>
      <c r="JZB157" s="461"/>
      <c r="JZC157" s="461"/>
      <c r="JZD157" s="461"/>
      <c r="JZE157" s="461"/>
      <c r="JZF157" s="461"/>
      <c r="JZG157" s="461"/>
      <c r="JZH157" s="461"/>
      <c r="JZI157" s="461"/>
      <c r="JZJ157" s="461"/>
      <c r="JZK157" s="461"/>
      <c r="JZL157" s="461"/>
      <c r="JZM157" s="461"/>
      <c r="JZN157" s="461"/>
      <c r="JZO157" s="461"/>
      <c r="JZP157" s="461"/>
      <c r="JZQ157" s="461"/>
      <c r="JZR157" s="461"/>
      <c r="JZS157" s="461"/>
      <c r="JZT157" s="461"/>
      <c r="JZU157" s="461"/>
      <c r="JZV157" s="461"/>
      <c r="JZW157" s="461"/>
      <c r="JZX157" s="461"/>
      <c r="JZY157" s="461"/>
      <c r="JZZ157" s="461"/>
      <c r="KAA157" s="461"/>
      <c r="KAB157" s="461"/>
      <c r="KAC157" s="461"/>
      <c r="KAD157" s="461"/>
      <c r="KAE157" s="461"/>
      <c r="KAF157" s="461"/>
      <c r="KAG157" s="461"/>
      <c r="KAH157" s="461"/>
      <c r="KAI157" s="461"/>
      <c r="KAJ157" s="461"/>
      <c r="KAK157" s="461"/>
      <c r="KAL157" s="461"/>
      <c r="KAM157" s="461"/>
      <c r="KAN157" s="461"/>
      <c r="KAO157" s="461"/>
      <c r="KAP157" s="461"/>
      <c r="KAQ157" s="461"/>
      <c r="KAR157" s="461"/>
      <c r="KAS157" s="461"/>
      <c r="KAT157" s="461"/>
      <c r="KAU157" s="461"/>
      <c r="KAV157" s="461"/>
      <c r="KAW157" s="461"/>
      <c r="KAX157" s="461"/>
      <c r="KAY157" s="461"/>
      <c r="KAZ157" s="461"/>
      <c r="KBA157" s="461"/>
      <c r="KBB157" s="461"/>
      <c r="KBC157" s="461"/>
      <c r="KBD157" s="461"/>
      <c r="KBE157" s="461"/>
      <c r="KBF157" s="461"/>
      <c r="KBG157" s="461"/>
      <c r="KBH157" s="461"/>
      <c r="KBI157" s="461"/>
      <c r="KBJ157" s="461"/>
      <c r="KBK157" s="461"/>
      <c r="KBL157" s="461"/>
      <c r="KBM157" s="461"/>
      <c r="KBN157" s="461"/>
      <c r="KBO157" s="461"/>
      <c r="KBP157" s="461"/>
      <c r="KBQ157" s="461"/>
      <c r="KBR157" s="461"/>
      <c r="KBS157" s="461"/>
      <c r="KBT157" s="461"/>
      <c r="KBU157" s="461"/>
      <c r="KBV157" s="461"/>
      <c r="KBW157" s="461"/>
      <c r="KBX157" s="461"/>
      <c r="KBY157" s="461"/>
      <c r="KBZ157" s="461"/>
      <c r="KCA157" s="461"/>
      <c r="KCB157" s="461"/>
      <c r="KCC157" s="461"/>
      <c r="KCD157" s="461"/>
      <c r="KCE157" s="461"/>
      <c r="KCF157" s="461"/>
      <c r="KCG157" s="461"/>
      <c r="KCH157" s="461"/>
      <c r="KCI157" s="461"/>
      <c r="KCJ157" s="461"/>
      <c r="KCK157" s="461"/>
      <c r="KCL157" s="461"/>
      <c r="KCM157" s="461"/>
      <c r="KCN157" s="461"/>
      <c r="KCO157" s="461"/>
      <c r="KCP157" s="461"/>
      <c r="KCQ157" s="461"/>
      <c r="KCR157" s="461"/>
      <c r="KCS157" s="461"/>
      <c r="KCT157" s="461"/>
      <c r="KCU157" s="461"/>
      <c r="KCV157" s="461"/>
      <c r="KCW157" s="461"/>
      <c r="KCX157" s="461"/>
      <c r="KCY157" s="461"/>
      <c r="KCZ157" s="461"/>
      <c r="KDA157" s="461"/>
      <c r="KDB157" s="461"/>
      <c r="KDC157" s="461"/>
      <c r="KDD157" s="461"/>
      <c r="KDE157" s="461"/>
      <c r="KDF157" s="461"/>
      <c r="KDG157" s="461"/>
      <c r="KDH157" s="461"/>
      <c r="KDI157" s="461"/>
      <c r="KDJ157" s="461"/>
      <c r="KDK157" s="461"/>
      <c r="KDL157" s="461"/>
      <c r="KDM157" s="461"/>
      <c r="KDN157" s="461"/>
      <c r="KDO157" s="461"/>
      <c r="KDP157" s="461"/>
      <c r="KDQ157" s="461"/>
      <c r="KDR157" s="461"/>
      <c r="KDS157" s="461"/>
      <c r="KDT157" s="461"/>
      <c r="KDU157" s="461"/>
      <c r="KDV157" s="461"/>
      <c r="KDW157" s="461"/>
      <c r="KDX157" s="461"/>
      <c r="KDY157" s="461"/>
      <c r="KDZ157" s="461"/>
      <c r="KEA157" s="461"/>
      <c r="KEB157" s="461"/>
      <c r="KEC157" s="461"/>
      <c r="KED157" s="461"/>
      <c r="KEE157" s="461"/>
      <c r="KEF157" s="461"/>
      <c r="KEG157" s="461"/>
      <c r="KEH157" s="461"/>
      <c r="KEI157" s="461"/>
      <c r="KEJ157" s="461"/>
      <c r="KEK157" s="461"/>
      <c r="KEL157" s="461"/>
      <c r="KEM157" s="461"/>
      <c r="KEN157" s="461"/>
      <c r="KEO157" s="461"/>
      <c r="KEP157" s="461"/>
      <c r="KEQ157" s="461"/>
      <c r="KER157" s="461"/>
      <c r="KES157" s="461"/>
      <c r="KET157" s="461"/>
      <c r="KEU157" s="461"/>
      <c r="KEV157" s="461"/>
      <c r="KEW157" s="461"/>
      <c r="KEX157" s="461"/>
      <c r="KEY157" s="461"/>
      <c r="KEZ157" s="461"/>
      <c r="KFA157" s="461"/>
      <c r="KFB157" s="461"/>
      <c r="KFC157" s="461"/>
      <c r="KFD157" s="461"/>
      <c r="KFE157" s="461"/>
      <c r="KFF157" s="461"/>
      <c r="KFG157" s="461"/>
      <c r="KFH157" s="461"/>
      <c r="KFI157" s="461"/>
      <c r="KFJ157" s="461"/>
      <c r="KFK157" s="461"/>
      <c r="KFL157" s="461"/>
      <c r="KFM157" s="461"/>
      <c r="KFN157" s="461"/>
      <c r="KFO157" s="461"/>
      <c r="KFP157" s="461"/>
      <c r="KFQ157" s="461"/>
      <c r="KFR157" s="461"/>
      <c r="KFS157" s="461"/>
      <c r="KFT157" s="461"/>
      <c r="KFU157" s="461"/>
      <c r="KFV157" s="461"/>
      <c r="KFW157" s="461"/>
      <c r="KFX157" s="461"/>
      <c r="KFY157" s="461"/>
      <c r="KFZ157" s="461"/>
      <c r="KGA157" s="461"/>
      <c r="KGB157" s="461"/>
      <c r="KGC157" s="461"/>
      <c r="KGD157" s="461"/>
      <c r="KGE157" s="461"/>
      <c r="KGF157" s="461"/>
      <c r="KGG157" s="461"/>
      <c r="KGH157" s="461"/>
      <c r="KGI157" s="461"/>
      <c r="KGJ157" s="461"/>
      <c r="KGK157" s="461"/>
      <c r="KGL157" s="461"/>
      <c r="KGM157" s="461"/>
      <c r="KGN157" s="461"/>
      <c r="KGO157" s="461"/>
      <c r="KGP157" s="461"/>
      <c r="KGQ157" s="461"/>
      <c r="KGR157" s="461"/>
      <c r="KGS157" s="461"/>
      <c r="KGT157" s="461"/>
      <c r="KGU157" s="461"/>
      <c r="KGV157" s="461"/>
      <c r="KGW157" s="461"/>
      <c r="KGX157" s="461"/>
      <c r="KGY157" s="461"/>
      <c r="KGZ157" s="461"/>
      <c r="KHA157" s="461"/>
      <c r="KHB157" s="461"/>
      <c r="KHC157" s="461"/>
      <c r="KHD157" s="461"/>
      <c r="KHE157" s="461"/>
      <c r="KHF157" s="461"/>
      <c r="KHG157" s="461"/>
      <c r="KHH157" s="461"/>
      <c r="KHI157" s="461"/>
      <c r="KHJ157" s="461"/>
      <c r="KHK157" s="461"/>
      <c r="KHL157" s="461"/>
      <c r="KHM157" s="461"/>
      <c r="KHN157" s="461"/>
      <c r="KHO157" s="461"/>
      <c r="KHP157" s="461"/>
      <c r="KHQ157" s="461"/>
      <c r="KHR157" s="461"/>
      <c r="KHS157" s="461"/>
      <c r="KHT157" s="461"/>
      <c r="KHU157" s="461"/>
      <c r="KHV157" s="461"/>
      <c r="KHW157" s="461"/>
      <c r="KHX157" s="461"/>
      <c r="KHY157" s="461"/>
      <c r="KHZ157" s="461"/>
      <c r="KIA157" s="461"/>
      <c r="KIB157" s="461"/>
      <c r="KIC157" s="461"/>
      <c r="KID157" s="461"/>
      <c r="KIE157" s="461"/>
      <c r="KIF157" s="461"/>
      <c r="KIG157" s="461"/>
      <c r="KIH157" s="461"/>
      <c r="KII157" s="461"/>
      <c r="KIJ157" s="461"/>
      <c r="KIK157" s="461"/>
      <c r="KIL157" s="461"/>
      <c r="KIM157" s="461"/>
      <c r="KIN157" s="461"/>
      <c r="KIO157" s="461"/>
      <c r="KIP157" s="461"/>
      <c r="KIQ157" s="461"/>
      <c r="KIR157" s="461"/>
      <c r="KIS157" s="461"/>
      <c r="KIT157" s="461"/>
      <c r="KIU157" s="461"/>
      <c r="KIV157" s="461"/>
      <c r="KIW157" s="461"/>
      <c r="KIX157" s="461"/>
      <c r="KIY157" s="461"/>
      <c r="KIZ157" s="461"/>
      <c r="KJA157" s="461"/>
      <c r="KJB157" s="461"/>
      <c r="KJC157" s="461"/>
      <c r="KJD157" s="461"/>
      <c r="KJE157" s="461"/>
      <c r="KJF157" s="461"/>
      <c r="KJG157" s="461"/>
      <c r="KJH157" s="461"/>
      <c r="KJI157" s="461"/>
      <c r="KJJ157" s="461"/>
      <c r="KJK157" s="461"/>
      <c r="KJL157" s="461"/>
      <c r="KJM157" s="461"/>
      <c r="KJN157" s="461"/>
      <c r="KJO157" s="461"/>
      <c r="KJP157" s="461"/>
      <c r="KJQ157" s="461"/>
      <c r="KJR157" s="461"/>
      <c r="KJS157" s="461"/>
      <c r="KJT157" s="461"/>
      <c r="KJU157" s="461"/>
      <c r="KJV157" s="461"/>
      <c r="KJW157" s="461"/>
      <c r="KJX157" s="461"/>
      <c r="KJY157" s="461"/>
      <c r="KJZ157" s="461"/>
      <c r="KKA157" s="461"/>
      <c r="KKB157" s="461"/>
      <c r="KKC157" s="461"/>
      <c r="KKD157" s="461"/>
      <c r="KKE157" s="461"/>
      <c r="KKF157" s="461"/>
      <c r="KKG157" s="461"/>
      <c r="KKH157" s="461"/>
      <c r="KKI157" s="461"/>
      <c r="KKJ157" s="461"/>
      <c r="KKK157" s="461"/>
      <c r="KKL157" s="461"/>
      <c r="KKM157" s="461"/>
      <c r="KKN157" s="461"/>
      <c r="KKO157" s="461"/>
      <c r="KKP157" s="461"/>
      <c r="KKQ157" s="461"/>
      <c r="KKR157" s="461"/>
      <c r="KKS157" s="461"/>
      <c r="KKT157" s="461"/>
      <c r="KKU157" s="461"/>
      <c r="KKV157" s="461"/>
      <c r="KKW157" s="461"/>
      <c r="KKX157" s="461"/>
      <c r="KKY157" s="461"/>
      <c r="KKZ157" s="461"/>
      <c r="KLA157" s="461"/>
      <c r="KLB157" s="461"/>
      <c r="KLC157" s="461"/>
      <c r="KLD157" s="461"/>
      <c r="KLE157" s="461"/>
      <c r="KLF157" s="461"/>
      <c r="KLG157" s="461"/>
      <c r="KLH157" s="461"/>
      <c r="KLI157" s="461"/>
      <c r="KLJ157" s="461"/>
      <c r="KLK157" s="461"/>
      <c r="KLL157" s="461"/>
      <c r="KLM157" s="461"/>
      <c r="KLN157" s="461"/>
      <c r="KLO157" s="461"/>
      <c r="KLP157" s="461"/>
      <c r="KLQ157" s="461"/>
      <c r="KLR157" s="461"/>
      <c r="KLS157" s="461"/>
      <c r="KLT157" s="461"/>
      <c r="KLU157" s="461"/>
      <c r="KLV157" s="461"/>
      <c r="KLW157" s="461"/>
      <c r="KLX157" s="461"/>
      <c r="KLY157" s="461"/>
      <c r="KLZ157" s="461"/>
      <c r="KMA157" s="461"/>
      <c r="KMB157" s="461"/>
      <c r="KMC157" s="461"/>
      <c r="KMD157" s="461"/>
      <c r="KME157" s="461"/>
      <c r="KMF157" s="461"/>
      <c r="KMG157" s="461"/>
      <c r="KMH157" s="461"/>
      <c r="KMI157" s="461"/>
      <c r="KMJ157" s="461"/>
      <c r="KMK157" s="461"/>
      <c r="KML157" s="461"/>
      <c r="KMM157" s="461"/>
      <c r="KMN157" s="461"/>
      <c r="KMO157" s="461"/>
      <c r="KMP157" s="461"/>
      <c r="KMQ157" s="461"/>
      <c r="KMR157" s="461"/>
      <c r="KMS157" s="461"/>
      <c r="KMT157" s="461"/>
      <c r="KMU157" s="461"/>
      <c r="KMV157" s="461"/>
      <c r="KMW157" s="461"/>
      <c r="KMX157" s="461"/>
      <c r="KMY157" s="461"/>
      <c r="KMZ157" s="461"/>
      <c r="KNA157" s="461"/>
      <c r="KNB157" s="461"/>
      <c r="KNC157" s="461"/>
      <c r="KND157" s="461"/>
      <c r="KNE157" s="461"/>
      <c r="KNF157" s="461"/>
      <c r="KNG157" s="461"/>
      <c r="KNH157" s="461"/>
      <c r="KNI157" s="461"/>
      <c r="KNJ157" s="461"/>
      <c r="KNK157" s="461"/>
      <c r="KNL157" s="461"/>
      <c r="KNM157" s="461"/>
      <c r="KNN157" s="461"/>
      <c r="KNO157" s="461"/>
      <c r="KNP157" s="461"/>
      <c r="KNQ157" s="461"/>
      <c r="KNR157" s="461"/>
      <c r="KNS157" s="461"/>
      <c r="KNT157" s="461"/>
      <c r="KNU157" s="461"/>
      <c r="KNV157" s="461"/>
      <c r="KNW157" s="461"/>
      <c r="KNX157" s="461"/>
      <c r="KNY157" s="461"/>
      <c r="KNZ157" s="461"/>
      <c r="KOA157" s="461"/>
      <c r="KOB157" s="461"/>
      <c r="KOC157" s="461"/>
      <c r="KOD157" s="461"/>
      <c r="KOE157" s="461"/>
      <c r="KOF157" s="461"/>
      <c r="KOG157" s="461"/>
      <c r="KOH157" s="461"/>
      <c r="KOI157" s="461"/>
      <c r="KOJ157" s="461"/>
      <c r="KOK157" s="461"/>
      <c r="KOL157" s="461"/>
      <c r="KOM157" s="461"/>
      <c r="KON157" s="461"/>
      <c r="KOO157" s="461"/>
      <c r="KOP157" s="461"/>
      <c r="KOQ157" s="461"/>
      <c r="KOR157" s="461"/>
      <c r="KOS157" s="461"/>
      <c r="KOT157" s="461"/>
      <c r="KOU157" s="461"/>
      <c r="KOV157" s="461"/>
      <c r="KOW157" s="461"/>
      <c r="KOX157" s="461"/>
      <c r="KOY157" s="461"/>
      <c r="KOZ157" s="461"/>
      <c r="KPA157" s="461"/>
      <c r="KPB157" s="461"/>
      <c r="KPC157" s="461"/>
      <c r="KPD157" s="461"/>
      <c r="KPE157" s="461"/>
      <c r="KPF157" s="461"/>
      <c r="KPG157" s="461"/>
      <c r="KPH157" s="461"/>
      <c r="KPI157" s="461"/>
      <c r="KPJ157" s="461"/>
      <c r="KPK157" s="461"/>
      <c r="KPL157" s="461"/>
      <c r="KPM157" s="461"/>
      <c r="KPN157" s="461"/>
      <c r="KPO157" s="461"/>
      <c r="KPP157" s="461"/>
      <c r="KPQ157" s="461"/>
      <c r="KPR157" s="461"/>
      <c r="KPS157" s="461"/>
      <c r="KPT157" s="461"/>
      <c r="KPU157" s="461"/>
      <c r="KPV157" s="461"/>
      <c r="KPW157" s="461"/>
      <c r="KPX157" s="461"/>
      <c r="KPY157" s="461"/>
      <c r="KPZ157" s="461"/>
      <c r="KQA157" s="461"/>
      <c r="KQB157" s="461"/>
      <c r="KQC157" s="461"/>
      <c r="KQD157" s="461"/>
      <c r="KQE157" s="461"/>
      <c r="KQF157" s="461"/>
      <c r="KQG157" s="461"/>
      <c r="KQH157" s="461"/>
      <c r="KQI157" s="461"/>
      <c r="KQJ157" s="461"/>
      <c r="KQK157" s="461"/>
      <c r="KQL157" s="461"/>
      <c r="KQM157" s="461"/>
      <c r="KQN157" s="461"/>
      <c r="KQO157" s="461"/>
      <c r="KQP157" s="461"/>
      <c r="KQQ157" s="461"/>
      <c r="KQR157" s="461"/>
      <c r="KQS157" s="461"/>
      <c r="KQT157" s="461"/>
      <c r="KQU157" s="461"/>
      <c r="KQV157" s="461"/>
      <c r="KQW157" s="461"/>
      <c r="KQX157" s="461"/>
      <c r="KQY157" s="461"/>
      <c r="KQZ157" s="461"/>
      <c r="KRA157" s="461"/>
      <c r="KRB157" s="461"/>
      <c r="KRC157" s="461"/>
      <c r="KRD157" s="461"/>
      <c r="KRE157" s="461"/>
      <c r="KRF157" s="461"/>
      <c r="KRG157" s="461"/>
      <c r="KRH157" s="461"/>
      <c r="KRI157" s="461"/>
      <c r="KRJ157" s="461"/>
      <c r="KRK157" s="461"/>
      <c r="KRL157" s="461"/>
      <c r="KRM157" s="461"/>
      <c r="KRN157" s="461"/>
      <c r="KRO157" s="461"/>
      <c r="KRP157" s="461"/>
      <c r="KRQ157" s="461"/>
      <c r="KRR157" s="461"/>
      <c r="KRS157" s="461"/>
      <c r="KRT157" s="461"/>
      <c r="KRU157" s="461"/>
      <c r="KRV157" s="461"/>
      <c r="KRW157" s="461"/>
      <c r="KRX157" s="461"/>
      <c r="KRY157" s="461"/>
      <c r="KRZ157" s="461"/>
      <c r="KSA157" s="461"/>
      <c r="KSB157" s="461"/>
      <c r="KSC157" s="461"/>
      <c r="KSD157" s="461"/>
      <c r="KSE157" s="461"/>
      <c r="KSF157" s="461"/>
      <c r="KSG157" s="461"/>
      <c r="KSH157" s="461"/>
      <c r="KSI157" s="461"/>
      <c r="KSJ157" s="461"/>
      <c r="KSK157" s="461"/>
      <c r="KSL157" s="461"/>
      <c r="KSM157" s="461"/>
      <c r="KSN157" s="461"/>
      <c r="KSO157" s="461"/>
      <c r="KSP157" s="461"/>
      <c r="KSQ157" s="461"/>
      <c r="KSR157" s="461"/>
      <c r="KSS157" s="461"/>
      <c r="KST157" s="461"/>
      <c r="KSU157" s="461"/>
      <c r="KSV157" s="461"/>
      <c r="KSW157" s="461"/>
      <c r="KSX157" s="461"/>
      <c r="KSY157" s="461"/>
      <c r="KSZ157" s="461"/>
      <c r="KTA157" s="461"/>
      <c r="KTB157" s="461"/>
      <c r="KTC157" s="461"/>
      <c r="KTD157" s="461"/>
      <c r="KTE157" s="461"/>
      <c r="KTF157" s="461"/>
      <c r="KTG157" s="461"/>
      <c r="KTH157" s="461"/>
      <c r="KTI157" s="461"/>
      <c r="KTJ157" s="461"/>
      <c r="KTK157" s="461"/>
      <c r="KTL157" s="461"/>
      <c r="KTM157" s="461"/>
      <c r="KTN157" s="461"/>
      <c r="KTO157" s="461"/>
      <c r="KTP157" s="461"/>
      <c r="KTQ157" s="461"/>
      <c r="KTR157" s="461"/>
      <c r="KTS157" s="461"/>
      <c r="KTT157" s="461"/>
      <c r="KTU157" s="461"/>
      <c r="KTV157" s="461"/>
      <c r="KTW157" s="461"/>
      <c r="KTX157" s="461"/>
      <c r="KTY157" s="461"/>
      <c r="KTZ157" s="461"/>
      <c r="KUA157" s="461"/>
      <c r="KUB157" s="461"/>
      <c r="KUC157" s="461"/>
      <c r="KUD157" s="461"/>
      <c r="KUE157" s="461"/>
      <c r="KUF157" s="461"/>
      <c r="KUG157" s="461"/>
      <c r="KUH157" s="461"/>
      <c r="KUI157" s="461"/>
      <c r="KUJ157" s="461"/>
      <c r="KUK157" s="461"/>
      <c r="KUL157" s="461"/>
      <c r="KUM157" s="461"/>
      <c r="KUN157" s="461"/>
      <c r="KUO157" s="461"/>
      <c r="KUP157" s="461"/>
      <c r="KUQ157" s="461"/>
      <c r="KUR157" s="461"/>
      <c r="KUS157" s="461"/>
      <c r="KUT157" s="461"/>
      <c r="KUU157" s="461"/>
      <c r="KUV157" s="461"/>
      <c r="KUW157" s="461"/>
      <c r="KUX157" s="461"/>
      <c r="KUY157" s="461"/>
      <c r="KUZ157" s="461"/>
      <c r="KVA157" s="461"/>
      <c r="KVB157" s="461"/>
      <c r="KVC157" s="461"/>
      <c r="KVD157" s="461"/>
      <c r="KVE157" s="461"/>
      <c r="KVF157" s="461"/>
      <c r="KVG157" s="461"/>
      <c r="KVH157" s="461"/>
      <c r="KVI157" s="461"/>
      <c r="KVJ157" s="461"/>
      <c r="KVK157" s="461"/>
      <c r="KVL157" s="461"/>
      <c r="KVM157" s="461"/>
      <c r="KVN157" s="461"/>
      <c r="KVO157" s="461"/>
      <c r="KVP157" s="461"/>
      <c r="KVQ157" s="461"/>
      <c r="KVR157" s="461"/>
      <c r="KVS157" s="461"/>
      <c r="KVT157" s="461"/>
      <c r="KVU157" s="461"/>
      <c r="KVV157" s="461"/>
      <c r="KVW157" s="461"/>
      <c r="KVX157" s="461"/>
      <c r="KVY157" s="461"/>
      <c r="KVZ157" s="461"/>
      <c r="KWA157" s="461"/>
      <c r="KWB157" s="461"/>
      <c r="KWC157" s="461"/>
      <c r="KWD157" s="461"/>
      <c r="KWE157" s="461"/>
      <c r="KWF157" s="461"/>
      <c r="KWG157" s="461"/>
      <c r="KWH157" s="461"/>
      <c r="KWI157" s="461"/>
      <c r="KWJ157" s="461"/>
      <c r="KWK157" s="461"/>
      <c r="KWL157" s="461"/>
      <c r="KWM157" s="461"/>
      <c r="KWN157" s="461"/>
      <c r="KWO157" s="461"/>
      <c r="KWP157" s="461"/>
      <c r="KWQ157" s="461"/>
      <c r="KWR157" s="461"/>
      <c r="KWS157" s="461"/>
      <c r="KWT157" s="461"/>
      <c r="KWU157" s="461"/>
      <c r="KWV157" s="461"/>
      <c r="KWW157" s="461"/>
      <c r="KWX157" s="461"/>
      <c r="KWY157" s="461"/>
      <c r="KWZ157" s="461"/>
      <c r="KXA157" s="461"/>
      <c r="KXB157" s="461"/>
      <c r="KXC157" s="461"/>
      <c r="KXD157" s="461"/>
      <c r="KXE157" s="461"/>
      <c r="KXF157" s="461"/>
      <c r="KXG157" s="461"/>
      <c r="KXH157" s="461"/>
      <c r="KXI157" s="461"/>
      <c r="KXJ157" s="461"/>
      <c r="KXK157" s="461"/>
      <c r="KXL157" s="461"/>
      <c r="KXM157" s="461"/>
      <c r="KXN157" s="461"/>
      <c r="KXO157" s="461"/>
      <c r="KXP157" s="461"/>
      <c r="KXQ157" s="461"/>
      <c r="KXR157" s="461"/>
      <c r="KXS157" s="461"/>
      <c r="KXT157" s="461"/>
      <c r="KXU157" s="461"/>
      <c r="KXV157" s="461"/>
      <c r="KXW157" s="461"/>
      <c r="KXX157" s="461"/>
      <c r="KXY157" s="461"/>
      <c r="KXZ157" s="461"/>
      <c r="KYA157" s="461"/>
      <c r="KYB157" s="461"/>
      <c r="KYC157" s="461"/>
      <c r="KYD157" s="461"/>
      <c r="KYE157" s="461"/>
      <c r="KYF157" s="461"/>
      <c r="KYG157" s="461"/>
      <c r="KYH157" s="461"/>
      <c r="KYI157" s="461"/>
      <c r="KYJ157" s="461"/>
      <c r="KYK157" s="461"/>
      <c r="KYL157" s="461"/>
      <c r="KYM157" s="461"/>
      <c r="KYN157" s="461"/>
      <c r="KYO157" s="461"/>
      <c r="KYP157" s="461"/>
      <c r="KYQ157" s="461"/>
      <c r="KYR157" s="461"/>
      <c r="KYS157" s="461"/>
      <c r="KYT157" s="461"/>
      <c r="KYU157" s="461"/>
      <c r="KYV157" s="461"/>
      <c r="KYW157" s="461"/>
      <c r="KYX157" s="461"/>
      <c r="KYY157" s="461"/>
      <c r="KYZ157" s="461"/>
      <c r="KZA157" s="461"/>
      <c r="KZB157" s="461"/>
      <c r="KZC157" s="461"/>
      <c r="KZD157" s="461"/>
      <c r="KZE157" s="461"/>
      <c r="KZF157" s="461"/>
      <c r="KZG157" s="461"/>
      <c r="KZH157" s="461"/>
      <c r="KZI157" s="461"/>
      <c r="KZJ157" s="461"/>
      <c r="KZK157" s="461"/>
      <c r="KZL157" s="461"/>
      <c r="KZM157" s="461"/>
      <c r="KZN157" s="461"/>
      <c r="KZO157" s="461"/>
      <c r="KZP157" s="461"/>
      <c r="KZQ157" s="461"/>
      <c r="KZR157" s="461"/>
      <c r="KZS157" s="461"/>
      <c r="KZT157" s="461"/>
      <c r="KZU157" s="461"/>
      <c r="KZV157" s="461"/>
      <c r="KZW157" s="461"/>
      <c r="KZX157" s="461"/>
      <c r="KZY157" s="461"/>
      <c r="KZZ157" s="461"/>
      <c r="LAA157" s="461"/>
      <c r="LAB157" s="461"/>
      <c r="LAC157" s="461"/>
      <c r="LAD157" s="461"/>
      <c r="LAE157" s="461"/>
      <c r="LAF157" s="461"/>
      <c r="LAG157" s="461"/>
      <c r="LAH157" s="461"/>
      <c r="LAI157" s="461"/>
      <c r="LAJ157" s="461"/>
      <c r="LAK157" s="461"/>
      <c r="LAL157" s="461"/>
      <c r="LAM157" s="461"/>
      <c r="LAN157" s="461"/>
      <c r="LAO157" s="461"/>
      <c r="LAP157" s="461"/>
      <c r="LAQ157" s="461"/>
      <c r="LAR157" s="461"/>
      <c r="LAS157" s="461"/>
      <c r="LAT157" s="461"/>
      <c r="LAU157" s="461"/>
      <c r="LAV157" s="461"/>
      <c r="LAW157" s="461"/>
      <c r="LAX157" s="461"/>
      <c r="LAY157" s="461"/>
      <c r="LAZ157" s="461"/>
      <c r="LBA157" s="461"/>
      <c r="LBB157" s="461"/>
      <c r="LBC157" s="461"/>
      <c r="LBD157" s="461"/>
      <c r="LBE157" s="461"/>
      <c r="LBF157" s="461"/>
      <c r="LBG157" s="461"/>
      <c r="LBH157" s="461"/>
      <c r="LBI157" s="461"/>
      <c r="LBJ157" s="461"/>
      <c r="LBK157" s="461"/>
      <c r="LBL157" s="461"/>
      <c r="LBM157" s="461"/>
      <c r="LBN157" s="461"/>
      <c r="LBO157" s="461"/>
      <c r="LBP157" s="461"/>
      <c r="LBQ157" s="461"/>
      <c r="LBR157" s="461"/>
      <c r="LBS157" s="461"/>
      <c r="LBT157" s="461"/>
      <c r="LBU157" s="461"/>
      <c r="LBV157" s="461"/>
      <c r="LBW157" s="461"/>
      <c r="LBX157" s="461"/>
      <c r="LBY157" s="461"/>
      <c r="LBZ157" s="461"/>
      <c r="LCA157" s="461"/>
      <c r="LCB157" s="461"/>
      <c r="LCC157" s="461"/>
      <c r="LCD157" s="461"/>
      <c r="LCE157" s="461"/>
      <c r="LCF157" s="461"/>
      <c r="LCG157" s="461"/>
      <c r="LCH157" s="461"/>
      <c r="LCI157" s="461"/>
      <c r="LCJ157" s="461"/>
      <c r="LCK157" s="461"/>
      <c r="LCL157" s="461"/>
      <c r="LCM157" s="461"/>
      <c r="LCN157" s="461"/>
      <c r="LCO157" s="461"/>
      <c r="LCP157" s="461"/>
      <c r="LCQ157" s="461"/>
      <c r="LCR157" s="461"/>
      <c r="LCS157" s="461"/>
      <c r="LCT157" s="461"/>
      <c r="LCU157" s="461"/>
      <c r="LCV157" s="461"/>
      <c r="LCW157" s="461"/>
      <c r="LCX157" s="461"/>
      <c r="LCY157" s="461"/>
      <c r="LCZ157" s="461"/>
      <c r="LDA157" s="461"/>
      <c r="LDB157" s="461"/>
      <c r="LDC157" s="461"/>
      <c r="LDD157" s="461"/>
      <c r="LDE157" s="461"/>
      <c r="LDF157" s="461"/>
      <c r="LDG157" s="461"/>
      <c r="LDH157" s="461"/>
      <c r="LDI157" s="461"/>
      <c r="LDJ157" s="461"/>
      <c r="LDK157" s="461"/>
      <c r="LDL157" s="461"/>
      <c r="LDM157" s="461"/>
      <c r="LDN157" s="461"/>
      <c r="LDO157" s="461"/>
      <c r="LDP157" s="461"/>
      <c r="LDQ157" s="461"/>
      <c r="LDR157" s="461"/>
      <c r="LDS157" s="461"/>
      <c r="LDT157" s="461"/>
      <c r="LDU157" s="461"/>
      <c r="LDV157" s="461"/>
      <c r="LDW157" s="461"/>
      <c r="LDX157" s="461"/>
      <c r="LDY157" s="461"/>
      <c r="LDZ157" s="461"/>
      <c r="LEA157" s="461"/>
      <c r="LEB157" s="461"/>
      <c r="LEC157" s="461"/>
      <c r="LED157" s="461"/>
      <c r="LEE157" s="461"/>
      <c r="LEF157" s="461"/>
      <c r="LEG157" s="461"/>
      <c r="LEH157" s="461"/>
      <c r="LEI157" s="461"/>
      <c r="LEJ157" s="461"/>
      <c r="LEK157" s="461"/>
      <c r="LEL157" s="461"/>
      <c r="LEM157" s="461"/>
      <c r="LEN157" s="461"/>
      <c r="LEO157" s="461"/>
      <c r="LEP157" s="461"/>
      <c r="LEQ157" s="461"/>
      <c r="LER157" s="461"/>
      <c r="LES157" s="461"/>
      <c r="LET157" s="461"/>
      <c r="LEU157" s="461"/>
      <c r="LEV157" s="461"/>
      <c r="LEW157" s="461"/>
      <c r="LEX157" s="461"/>
      <c r="LEY157" s="461"/>
      <c r="LEZ157" s="461"/>
      <c r="LFA157" s="461"/>
      <c r="LFB157" s="461"/>
      <c r="LFC157" s="461"/>
      <c r="LFD157" s="461"/>
      <c r="LFE157" s="461"/>
      <c r="LFF157" s="461"/>
      <c r="LFG157" s="461"/>
      <c r="LFH157" s="461"/>
      <c r="LFI157" s="461"/>
      <c r="LFJ157" s="461"/>
      <c r="LFK157" s="461"/>
      <c r="LFL157" s="461"/>
      <c r="LFM157" s="461"/>
      <c r="LFN157" s="461"/>
      <c r="LFO157" s="461"/>
      <c r="LFP157" s="461"/>
      <c r="LFQ157" s="461"/>
      <c r="LFR157" s="461"/>
      <c r="LFS157" s="461"/>
      <c r="LFT157" s="461"/>
      <c r="LFU157" s="461"/>
      <c r="LFV157" s="461"/>
      <c r="LFW157" s="461"/>
      <c r="LFX157" s="461"/>
      <c r="LFY157" s="461"/>
      <c r="LFZ157" s="461"/>
      <c r="LGA157" s="461"/>
      <c r="LGB157" s="461"/>
      <c r="LGC157" s="461"/>
      <c r="LGD157" s="461"/>
      <c r="LGE157" s="461"/>
      <c r="LGF157" s="461"/>
      <c r="LGG157" s="461"/>
      <c r="LGH157" s="461"/>
      <c r="LGI157" s="461"/>
      <c r="LGJ157" s="461"/>
      <c r="LGK157" s="461"/>
      <c r="LGL157" s="461"/>
      <c r="LGM157" s="461"/>
      <c r="LGN157" s="461"/>
      <c r="LGO157" s="461"/>
      <c r="LGP157" s="461"/>
      <c r="LGQ157" s="461"/>
      <c r="LGR157" s="461"/>
      <c r="LGS157" s="461"/>
      <c r="LGT157" s="461"/>
      <c r="LGU157" s="461"/>
      <c r="LGV157" s="461"/>
      <c r="LGW157" s="461"/>
      <c r="LGX157" s="461"/>
      <c r="LGY157" s="461"/>
      <c r="LGZ157" s="461"/>
      <c r="LHA157" s="461"/>
      <c r="LHB157" s="461"/>
      <c r="LHC157" s="461"/>
      <c r="LHD157" s="461"/>
      <c r="LHE157" s="461"/>
      <c r="LHF157" s="461"/>
      <c r="LHG157" s="461"/>
      <c r="LHH157" s="461"/>
      <c r="LHI157" s="461"/>
      <c r="LHJ157" s="461"/>
      <c r="LHK157" s="461"/>
      <c r="LHL157" s="461"/>
      <c r="LHM157" s="461"/>
      <c r="LHN157" s="461"/>
      <c r="LHO157" s="461"/>
      <c r="LHP157" s="461"/>
      <c r="LHQ157" s="461"/>
      <c r="LHR157" s="461"/>
      <c r="LHS157" s="461"/>
      <c r="LHT157" s="461"/>
      <c r="LHU157" s="461"/>
      <c r="LHV157" s="461"/>
      <c r="LHW157" s="461"/>
      <c r="LHX157" s="461"/>
      <c r="LHY157" s="461"/>
      <c r="LHZ157" s="461"/>
      <c r="LIA157" s="461"/>
      <c r="LIB157" s="461"/>
      <c r="LIC157" s="461"/>
      <c r="LID157" s="461"/>
      <c r="LIE157" s="461"/>
      <c r="LIF157" s="461"/>
      <c r="LIG157" s="461"/>
      <c r="LIH157" s="461"/>
      <c r="LII157" s="461"/>
      <c r="LIJ157" s="461"/>
      <c r="LIK157" s="461"/>
      <c r="LIL157" s="461"/>
      <c r="LIM157" s="461"/>
      <c r="LIN157" s="461"/>
      <c r="LIO157" s="461"/>
      <c r="LIP157" s="461"/>
      <c r="LIQ157" s="461"/>
      <c r="LIR157" s="461"/>
      <c r="LIS157" s="461"/>
      <c r="LIT157" s="461"/>
      <c r="LIU157" s="461"/>
      <c r="LIV157" s="461"/>
      <c r="LIW157" s="461"/>
      <c r="LIX157" s="461"/>
      <c r="LIY157" s="461"/>
      <c r="LIZ157" s="461"/>
      <c r="LJA157" s="461"/>
      <c r="LJB157" s="461"/>
      <c r="LJC157" s="461"/>
      <c r="LJD157" s="461"/>
      <c r="LJE157" s="461"/>
      <c r="LJF157" s="461"/>
      <c r="LJG157" s="461"/>
      <c r="LJH157" s="461"/>
      <c r="LJI157" s="461"/>
      <c r="LJJ157" s="461"/>
      <c r="LJK157" s="461"/>
      <c r="LJL157" s="461"/>
      <c r="LJM157" s="461"/>
      <c r="LJN157" s="461"/>
      <c r="LJO157" s="461"/>
      <c r="LJP157" s="461"/>
      <c r="LJQ157" s="461"/>
      <c r="LJR157" s="461"/>
      <c r="LJS157" s="461"/>
      <c r="LJT157" s="461"/>
      <c r="LJU157" s="461"/>
      <c r="LJV157" s="461"/>
      <c r="LJW157" s="461"/>
      <c r="LJX157" s="461"/>
      <c r="LJY157" s="461"/>
      <c r="LJZ157" s="461"/>
      <c r="LKA157" s="461"/>
      <c r="LKB157" s="461"/>
      <c r="LKC157" s="461"/>
      <c r="LKD157" s="461"/>
      <c r="LKE157" s="461"/>
      <c r="LKF157" s="461"/>
      <c r="LKG157" s="461"/>
      <c r="LKH157" s="461"/>
      <c r="LKI157" s="461"/>
      <c r="LKJ157" s="461"/>
      <c r="LKK157" s="461"/>
      <c r="LKL157" s="461"/>
      <c r="LKM157" s="461"/>
      <c r="LKN157" s="461"/>
      <c r="LKO157" s="461"/>
      <c r="LKP157" s="461"/>
      <c r="LKQ157" s="461"/>
      <c r="LKR157" s="461"/>
      <c r="LKS157" s="461"/>
      <c r="LKT157" s="461"/>
      <c r="LKU157" s="461"/>
      <c r="LKV157" s="461"/>
      <c r="LKW157" s="461"/>
      <c r="LKX157" s="461"/>
      <c r="LKY157" s="461"/>
      <c r="LKZ157" s="461"/>
      <c r="LLA157" s="461"/>
      <c r="LLB157" s="461"/>
      <c r="LLC157" s="461"/>
      <c r="LLD157" s="461"/>
      <c r="LLE157" s="461"/>
      <c r="LLF157" s="461"/>
      <c r="LLG157" s="461"/>
      <c r="LLH157" s="461"/>
      <c r="LLI157" s="461"/>
      <c r="LLJ157" s="461"/>
      <c r="LLK157" s="461"/>
      <c r="LLL157" s="461"/>
      <c r="LLM157" s="461"/>
      <c r="LLN157" s="461"/>
      <c r="LLO157" s="461"/>
      <c r="LLP157" s="461"/>
      <c r="LLQ157" s="461"/>
      <c r="LLR157" s="461"/>
      <c r="LLS157" s="461"/>
      <c r="LLT157" s="461"/>
      <c r="LLU157" s="461"/>
      <c r="LLV157" s="461"/>
      <c r="LLW157" s="461"/>
      <c r="LLX157" s="461"/>
      <c r="LLY157" s="461"/>
      <c r="LLZ157" s="461"/>
      <c r="LMA157" s="461"/>
      <c r="LMB157" s="461"/>
      <c r="LMC157" s="461"/>
      <c r="LMD157" s="461"/>
      <c r="LME157" s="461"/>
      <c r="LMF157" s="461"/>
      <c r="LMG157" s="461"/>
      <c r="LMH157" s="461"/>
      <c r="LMI157" s="461"/>
      <c r="LMJ157" s="461"/>
      <c r="LMK157" s="461"/>
      <c r="LML157" s="461"/>
      <c r="LMM157" s="461"/>
      <c r="LMN157" s="461"/>
      <c r="LMO157" s="461"/>
      <c r="LMP157" s="461"/>
      <c r="LMQ157" s="461"/>
      <c r="LMR157" s="461"/>
      <c r="LMS157" s="461"/>
      <c r="LMT157" s="461"/>
      <c r="LMU157" s="461"/>
      <c r="LMV157" s="461"/>
      <c r="LMW157" s="461"/>
      <c r="LMX157" s="461"/>
      <c r="LMY157" s="461"/>
      <c r="LMZ157" s="461"/>
      <c r="LNA157" s="461"/>
      <c r="LNB157" s="461"/>
      <c r="LNC157" s="461"/>
      <c r="LND157" s="461"/>
      <c r="LNE157" s="461"/>
      <c r="LNF157" s="461"/>
      <c r="LNG157" s="461"/>
      <c r="LNH157" s="461"/>
      <c r="LNI157" s="461"/>
      <c r="LNJ157" s="461"/>
      <c r="LNK157" s="461"/>
      <c r="LNL157" s="461"/>
      <c r="LNM157" s="461"/>
      <c r="LNN157" s="461"/>
      <c r="LNO157" s="461"/>
      <c r="LNP157" s="461"/>
      <c r="LNQ157" s="461"/>
      <c r="LNR157" s="461"/>
      <c r="LNS157" s="461"/>
      <c r="LNT157" s="461"/>
      <c r="LNU157" s="461"/>
      <c r="LNV157" s="461"/>
      <c r="LNW157" s="461"/>
      <c r="LNX157" s="461"/>
      <c r="LNY157" s="461"/>
      <c r="LNZ157" s="461"/>
      <c r="LOA157" s="461"/>
      <c r="LOB157" s="461"/>
      <c r="LOC157" s="461"/>
      <c r="LOD157" s="461"/>
      <c r="LOE157" s="461"/>
      <c r="LOF157" s="461"/>
      <c r="LOG157" s="461"/>
      <c r="LOH157" s="461"/>
      <c r="LOI157" s="461"/>
      <c r="LOJ157" s="461"/>
      <c r="LOK157" s="461"/>
      <c r="LOL157" s="461"/>
      <c r="LOM157" s="461"/>
      <c r="LON157" s="461"/>
      <c r="LOO157" s="461"/>
      <c r="LOP157" s="461"/>
      <c r="LOQ157" s="461"/>
      <c r="LOR157" s="461"/>
      <c r="LOS157" s="461"/>
      <c r="LOT157" s="461"/>
      <c r="LOU157" s="461"/>
      <c r="LOV157" s="461"/>
      <c r="LOW157" s="461"/>
      <c r="LOX157" s="461"/>
      <c r="LOY157" s="461"/>
      <c r="LOZ157" s="461"/>
      <c r="LPA157" s="461"/>
      <c r="LPB157" s="461"/>
      <c r="LPC157" s="461"/>
      <c r="LPD157" s="461"/>
      <c r="LPE157" s="461"/>
      <c r="LPF157" s="461"/>
      <c r="LPG157" s="461"/>
      <c r="LPH157" s="461"/>
      <c r="LPI157" s="461"/>
      <c r="LPJ157" s="461"/>
      <c r="LPK157" s="461"/>
      <c r="LPL157" s="461"/>
      <c r="LPM157" s="461"/>
      <c r="LPN157" s="461"/>
      <c r="LPO157" s="461"/>
      <c r="LPP157" s="461"/>
      <c r="LPQ157" s="461"/>
      <c r="LPR157" s="461"/>
      <c r="LPS157" s="461"/>
      <c r="LPT157" s="461"/>
      <c r="LPU157" s="461"/>
      <c r="LPV157" s="461"/>
      <c r="LPW157" s="461"/>
      <c r="LPX157" s="461"/>
      <c r="LPY157" s="461"/>
      <c r="LPZ157" s="461"/>
      <c r="LQA157" s="461"/>
      <c r="LQB157" s="461"/>
      <c r="LQC157" s="461"/>
      <c r="LQD157" s="461"/>
      <c r="LQE157" s="461"/>
      <c r="LQF157" s="461"/>
      <c r="LQG157" s="461"/>
      <c r="LQH157" s="461"/>
      <c r="LQI157" s="461"/>
      <c r="LQJ157" s="461"/>
      <c r="LQK157" s="461"/>
      <c r="LQL157" s="461"/>
      <c r="LQM157" s="461"/>
      <c r="LQN157" s="461"/>
      <c r="LQO157" s="461"/>
      <c r="LQP157" s="461"/>
      <c r="LQQ157" s="461"/>
      <c r="LQR157" s="461"/>
      <c r="LQS157" s="461"/>
      <c r="LQT157" s="461"/>
      <c r="LQU157" s="461"/>
      <c r="LQV157" s="461"/>
      <c r="LQW157" s="461"/>
      <c r="LQX157" s="461"/>
      <c r="LQY157" s="461"/>
      <c r="LQZ157" s="461"/>
      <c r="LRA157" s="461"/>
      <c r="LRB157" s="461"/>
      <c r="LRC157" s="461"/>
      <c r="LRD157" s="461"/>
      <c r="LRE157" s="461"/>
      <c r="LRF157" s="461"/>
      <c r="LRG157" s="461"/>
      <c r="LRH157" s="461"/>
      <c r="LRI157" s="461"/>
      <c r="LRJ157" s="461"/>
      <c r="LRK157" s="461"/>
      <c r="LRL157" s="461"/>
      <c r="LRM157" s="461"/>
      <c r="LRN157" s="461"/>
      <c r="LRO157" s="461"/>
      <c r="LRP157" s="461"/>
      <c r="LRQ157" s="461"/>
      <c r="LRR157" s="461"/>
      <c r="LRS157" s="461"/>
      <c r="LRT157" s="461"/>
      <c r="LRU157" s="461"/>
      <c r="LRV157" s="461"/>
      <c r="LRW157" s="461"/>
      <c r="LRX157" s="461"/>
      <c r="LRY157" s="461"/>
      <c r="LRZ157" s="461"/>
      <c r="LSA157" s="461"/>
      <c r="LSB157" s="461"/>
      <c r="LSC157" s="461"/>
      <c r="LSD157" s="461"/>
      <c r="LSE157" s="461"/>
      <c r="LSF157" s="461"/>
      <c r="LSG157" s="461"/>
      <c r="LSH157" s="461"/>
      <c r="LSI157" s="461"/>
      <c r="LSJ157" s="461"/>
      <c r="LSK157" s="461"/>
      <c r="LSL157" s="461"/>
      <c r="LSM157" s="461"/>
      <c r="LSN157" s="461"/>
      <c r="LSO157" s="461"/>
      <c r="LSP157" s="461"/>
      <c r="LSQ157" s="461"/>
      <c r="LSR157" s="461"/>
      <c r="LSS157" s="461"/>
      <c r="LST157" s="461"/>
      <c r="LSU157" s="461"/>
      <c r="LSV157" s="461"/>
      <c r="LSW157" s="461"/>
      <c r="LSX157" s="461"/>
      <c r="LSY157" s="461"/>
      <c r="LSZ157" s="461"/>
      <c r="LTA157" s="461"/>
      <c r="LTB157" s="461"/>
      <c r="LTC157" s="461"/>
      <c r="LTD157" s="461"/>
      <c r="LTE157" s="461"/>
      <c r="LTF157" s="461"/>
      <c r="LTG157" s="461"/>
      <c r="LTH157" s="461"/>
      <c r="LTI157" s="461"/>
      <c r="LTJ157" s="461"/>
      <c r="LTK157" s="461"/>
      <c r="LTL157" s="461"/>
      <c r="LTM157" s="461"/>
      <c r="LTN157" s="461"/>
      <c r="LTO157" s="461"/>
      <c r="LTP157" s="461"/>
      <c r="LTQ157" s="461"/>
      <c r="LTR157" s="461"/>
      <c r="LTS157" s="461"/>
      <c r="LTT157" s="461"/>
      <c r="LTU157" s="461"/>
      <c r="LTV157" s="461"/>
      <c r="LTW157" s="461"/>
      <c r="LTX157" s="461"/>
      <c r="LTY157" s="461"/>
      <c r="LTZ157" s="461"/>
      <c r="LUA157" s="461"/>
      <c r="LUB157" s="461"/>
      <c r="LUC157" s="461"/>
      <c r="LUD157" s="461"/>
      <c r="LUE157" s="461"/>
      <c r="LUF157" s="461"/>
      <c r="LUG157" s="461"/>
      <c r="LUH157" s="461"/>
      <c r="LUI157" s="461"/>
      <c r="LUJ157" s="461"/>
      <c r="LUK157" s="461"/>
      <c r="LUL157" s="461"/>
      <c r="LUM157" s="461"/>
      <c r="LUN157" s="461"/>
      <c r="LUO157" s="461"/>
      <c r="LUP157" s="461"/>
      <c r="LUQ157" s="461"/>
      <c r="LUR157" s="461"/>
      <c r="LUS157" s="461"/>
      <c r="LUT157" s="461"/>
      <c r="LUU157" s="461"/>
      <c r="LUV157" s="461"/>
      <c r="LUW157" s="461"/>
      <c r="LUX157" s="461"/>
      <c r="LUY157" s="461"/>
      <c r="LUZ157" s="461"/>
      <c r="LVA157" s="461"/>
      <c r="LVB157" s="461"/>
      <c r="LVC157" s="461"/>
      <c r="LVD157" s="461"/>
      <c r="LVE157" s="461"/>
      <c r="LVF157" s="461"/>
      <c r="LVG157" s="461"/>
      <c r="LVH157" s="461"/>
      <c r="LVI157" s="461"/>
      <c r="LVJ157" s="461"/>
      <c r="LVK157" s="461"/>
      <c r="LVL157" s="461"/>
      <c r="LVM157" s="461"/>
      <c r="LVN157" s="461"/>
      <c r="LVO157" s="461"/>
      <c r="LVP157" s="461"/>
      <c r="LVQ157" s="461"/>
      <c r="LVR157" s="461"/>
      <c r="LVS157" s="461"/>
      <c r="LVT157" s="461"/>
      <c r="LVU157" s="461"/>
      <c r="LVV157" s="461"/>
      <c r="LVW157" s="461"/>
      <c r="LVX157" s="461"/>
      <c r="LVY157" s="461"/>
      <c r="LVZ157" s="461"/>
      <c r="LWA157" s="461"/>
      <c r="LWB157" s="461"/>
      <c r="LWC157" s="461"/>
      <c r="LWD157" s="461"/>
      <c r="LWE157" s="461"/>
      <c r="LWF157" s="461"/>
      <c r="LWG157" s="461"/>
      <c r="LWH157" s="461"/>
      <c r="LWI157" s="461"/>
      <c r="LWJ157" s="461"/>
      <c r="LWK157" s="461"/>
      <c r="LWL157" s="461"/>
      <c r="LWM157" s="461"/>
      <c r="LWN157" s="461"/>
      <c r="LWO157" s="461"/>
      <c r="LWP157" s="461"/>
      <c r="LWQ157" s="461"/>
      <c r="LWR157" s="461"/>
      <c r="LWS157" s="461"/>
      <c r="LWT157" s="461"/>
      <c r="LWU157" s="461"/>
      <c r="LWV157" s="461"/>
      <c r="LWW157" s="461"/>
      <c r="LWX157" s="461"/>
      <c r="LWY157" s="461"/>
      <c r="LWZ157" s="461"/>
      <c r="LXA157" s="461"/>
      <c r="LXB157" s="461"/>
      <c r="LXC157" s="461"/>
      <c r="LXD157" s="461"/>
      <c r="LXE157" s="461"/>
      <c r="LXF157" s="461"/>
      <c r="LXG157" s="461"/>
      <c r="LXH157" s="461"/>
      <c r="LXI157" s="461"/>
      <c r="LXJ157" s="461"/>
      <c r="LXK157" s="461"/>
      <c r="LXL157" s="461"/>
      <c r="LXM157" s="461"/>
      <c r="LXN157" s="461"/>
      <c r="LXO157" s="461"/>
      <c r="LXP157" s="461"/>
      <c r="LXQ157" s="461"/>
      <c r="LXR157" s="461"/>
      <c r="LXS157" s="461"/>
      <c r="LXT157" s="461"/>
      <c r="LXU157" s="461"/>
      <c r="LXV157" s="461"/>
      <c r="LXW157" s="461"/>
      <c r="LXX157" s="461"/>
      <c r="LXY157" s="461"/>
      <c r="LXZ157" s="461"/>
      <c r="LYA157" s="461"/>
      <c r="LYB157" s="461"/>
      <c r="LYC157" s="461"/>
      <c r="LYD157" s="461"/>
      <c r="LYE157" s="461"/>
      <c r="LYF157" s="461"/>
      <c r="LYG157" s="461"/>
      <c r="LYH157" s="461"/>
      <c r="LYI157" s="461"/>
      <c r="LYJ157" s="461"/>
      <c r="LYK157" s="461"/>
      <c r="LYL157" s="461"/>
      <c r="LYM157" s="461"/>
      <c r="LYN157" s="461"/>
      <c r="LYO157" s="461"/>
      <c r="LYP157" s="461"/>
      <c r="LYQ157" s="461"/>
      <c r="LYR157" s="461"/>
      <c r="LYS157" s="461"/>
      <c r="LYT157" s="461"/>
      <c r="LYU157" s="461"/>
      <c r="LYV157" s="461"/>
      <c r="LYW157" s="461"/>
      <c r="LYX157" s="461"/>
      <c r="LYY157" s="461"/>
      <c r="LYZ157" s="461"/>
      <c r="LZA157" s="461"/>
      <c r="LZB157" s="461"/>
      <c r="LZC157" s="461"/>
      <c r="LZD157" s="461"/>
      <c r="LZE157" s="461"/>
      <c r="LZF157" s="461"/>
      <c r="LZG157" s="461"/>
      <c r="LZH157" s="461"/>
      <c r="LZI157" s="461"/>
      <c r="LZJ157" s="461"/>
      <c r="LZK157" s="461"/>
      <c r="LZL157" s="461"/>
      <c r="LZM157" s="461"/>
      <c r="LZN157" s="461"/>
      <c r="LZO157" s="461"/>
      <c r="LZP157" s="461"/>
      <c r="LZQ157" s="461"/>
      <c r="LZR157" s="461"/>
      <c r="LZS157" s="461"/>
      <c r="LZT157" s="461"/>
      <c r="LZU157" s="461"/>
      <c r="LZV157" s="461"/>
      <c r="LZW157" s="461"/>
      <c r="LZX157" s="461"/>
      <c r="LZY157" s="461"/>
      <c r="LZZ157" s="461"/>
      <c r="MAA157" s="461"/>
      <c r="MAB157" s="461"/>
      <c r="MAC157" s="461"/>
      <c r="MAD157" s="461"/>
      <c r="MAE157" s="461"/>
      <c r="MAF157" s="461"/>
      <c r="MAG157" s="461"/>
      <c r="MAH157" s="461"/>
      <c r="MAI157" s="461"/>
      <c r="MAJ157" s="461"/>
      <c r="MAK157" s="461"/>
      <c r="MAL157" s="461"/>
      <c r="MAM157" s="461"/>
      <c r="MAN157" s="461"/>
      <c r="MAO157" s="461"/>
      <c r="MAP157" s="461"/>
      <c r="MAQ157" s="461"/>
      <c r="MAR157" s="461"/>
      <c r="MAS157" s="461"/>
      <c r="MAT157" s="461"/>
      <c r="MAU157" s="461"/>
      <c r="MAV157" s="461"/>
      <c r="MAW157" s="461"/>
      <c r="MAX157" s="461"/>
      <c r="MAY157" s="461"/>
      <c r="MAZ157" s="461"/>
      <c r="MBA157" s="461"/>
      <c r="MBB157" s="461"/>
      <c r="MBC157" s="461"/>
      <c r="MBD157" s="461"/>
      <c r="MBE157" s="461"/>
      <c r="MBF157" s="461"/>
      <c r="MBG157" s="461"/>
      <c r="MBH157" s="461"/>
      <c r="MBI157" s="461"/>
      <c r="MBJ157" s="461"/>
      <c r="MBK157" s="461"/>
      <c r="MBL157" s="461"/>
      <c r="MBM157" s="461"/>
      <c r="MBN157" s="461"/>
      <c r="MBO157" s="461"/>
      <c r="MBP157" s="461"/>
      <c r="MBQ157" s="461"/>
      <c r="MBR157" s="461"/>
      <c r="MBS157" s="461"/>
      <c r="MBT157" s="461"/>
      <c r="MBU157" s="461"/>
      <c r="MBV157" s="461"/>
      <c r="MBW157" s="461"/>
      <c r="MBX157" s="461"/>
      <c r="MBY157" s="461"/>
      <c r="MBZ157" s="461"/>
      <c r="MCA157" s="461"/>
      <c r="MCB157" s="461"/>
      <c r="MCC157" s="461"/>
      <c r="MCD157" s="461"/>
      <c r="MCE157" s="461"/>
      <c r="MCF157" s="461"/>
      <c r="MCG157" s="461"/>
      <c r="MCH157" s="461"/>
      <c r="MCI157" s="461"/>
      <c r="MCJ157" s="461"/>
      <c r="MCK157" s="461"/>
      <c r="MCL157" s="461"/>
      <c r="MCM157" s="461"/>
      <c r="MCN157" s="461"/>
      <c r="MCO157" s="461"/>
      <c r="MCP157" s="461"/>
      <c r="MCQ157" s="461"/>
      <c r="MCR157" s="461"/>
      <c r="MCS157" s="461"/>
      <c r="MCT157" s="461"/>
      <c r="MCU157" s="461"/>
      <c r="MCV157" s="461"/>
      <c r="MCW157" s="461"/>
      <c r="MCX157" s="461"/>
      <c r="MCY157" s="461"/>
      <c r="MCZ157" s="461"/>
      <c r="MDA157" s="461"/>
      <c r="MDB157" s="461"/>
      <c r="MDC157" s="461"/>
      <c r="MDD157" s="461"/>
      <c r="MDE157" s="461"/>
      <c r="MDF157" s="461"/>
      <c r="MDG157" s="461"/>
      <c r="MDH157" s="461"/>
      <c r="MDI157" s="461"/>
      <c r="MDJ157" s="461"/>
      <c r="MDK157" s="461"/>
      <c r="MDL157" s="461"/>
      <c r="MDM157" s="461"/>
      <c r="MDN157" s="461"/>
      <c r="MDO157" s="461"/>
      <c r="MDP157" s="461"/>
      <c r="MDQ157" s="461"/>
      <c r="MDR157" s="461"/>
      <c r="MDS157" s="461"/>
      <c r="MDT157" s="461"/>
      <c r="MDU157" s="461"/>
      <c r="MDV157" s="461"/>
      <c r="MDW157" s="461"/>
      <c r="MDX157" s="461"/>
      <c r="MDY157" s="461"/>
      <c r="MDZ157" s="461"/>
      <c r="MEA157" s="461"/>
      <c r="MEB157" s="461"/>
      <c r="MEC157" s="461"/>
      <c r="MED157" s="461"/>
      <c r="MEE157" s="461"/>
      <c r="MEF157" s="461"/>
      <c r="MEG157" s="461"/>
      <c r="MEH157" s="461"/>
      <c r="MEI157" s="461"/>
      <c r="MEJ157" s="461"/>
      <c r="MEK157" s="461"/>
      <c r="MEL157" s="461"/>
      <c r="MEM157" s="461"/>
      <c r="MEN157" s="461"/>
      <c r="MEO157" s="461"/>
      <c r="MEP157" s="461"/>
      <c r="MEQ157" s="461"/>
      <c r="MER157" s="461"/>
      <c r="MES157" s="461"/>
      <c r="MET157" s="461"/>
      <c r="MEU157" s="461"/>
      <c r="MEV157" s="461"/>
      <c r="MEW157" s="461"/>
      <c r="MEX157" s="461"/>
      <c r="MEY157" s="461"/>
      <c r="MEZ157" s="461"/>
      <c r="MFA157" s="461"/>
      <c r="MFB157" s="461"/>
      <c r="MFC157" s="461"/>
      <c r="MFD157" s="461"/>
      <c r="MFE157" s="461"/>
      <c r="MFF157" s="461"/>
      <c r="MFG157" s="461"/>
      <c r="MFH157" s="461"/>
      <c r="MFI157" s="461"/>
      <c r="MFJ157" s="461"/>
      <c r="MFK157" s="461"/>
      <c r="MFL157" s="461"/>
      <c r="MFM157" s="461"/>
      <c r="MFN157" s="461"/>
      <c r="MFO157" s="461"/>
      <c r="MFP157" s="461"/>
      <c r="MFQ157" s="461"/>
      <c r="MFR157" s="461"/>
      <c r="MFS157" s="461"/>
      <c r="MFT157" s="461"/>
      <c r="MFU157" s="461"/>
      <c r="MFV157" s="461"/>
      <c r="MFW157" s="461"/>
      <c r="MFX157" s="461"/>
      <c r="MFY157" s="461"/>
      <c r="MFZ157" s="461"/>
      <c r="MGA157" s="461"/>
      <c r="MGB157" s="461"/>
      <c r="MGC157" s="461"/>
      <c r="MGD157" s="461"/>
      <c r="MGE157" s="461"/>
      <c r="MGF157" s="461"/>
      <c r="MGG157" s="461"/>
      <c r="MGH157" s="461"/>
      <c r="MGI157" s="461"/>
      <c r="MGJ157" s="461"/>
      <c r="MGK157" s="461"/>
      <c r="MGL157" s="461"/>
      <c r="MGM157" s="461"/>
      <c r="MGN157" s="461"/>
      <c r="MGO157" s="461"/>
      <c r="MGP157" s="461"/>
      <c r="MGQ157" s="461"/>
      <c r="MGR157" s="461"/>
      <c r="MGS157" s="461"/>
      <c r="MGT157" s="461"/>
      <c r="MGU157" s="461"/>
      <c r="MGV157" s="461"/>
      <c r="MGW157" s="461"/>
      <c r="MGX157" s="461"/>
      <c r="MGY157" s="461"/>
      <c r="MGZ157" s="461"/>
      <c r="MHA157" s="461"/>
      <c r="MHB157" s="461"/>
      <c r="MHC157" s="461"/>
      <c r="MHD157" s="461"/>
      <c r="MHE157" s="461"/>
      <c r="MHF157" s="461"/>
      <c r="MHG157" s="461"/>
      <c r="MHH157" s="461"/>
      <c r="MHI157" s="461"/>
      <c r="MHJ157" s="461"/>
      <c r="MHK157" s="461"/>
      <c r="MHL157" s="461"/>
      <c r="MHM157" s="461"/>
      <c r="MHN157" s="461"/>
      <c r="MHO157" s="461"/>
      <c r="MHP157" s="461"/>
      <c r="MHQ157" s="461"/>
      <c r="MHR157" s="461"/>
      <c r="MHS157" s="461"/>
      <c r="MHT157" s="461"/>
      <c r="MHU157" s="461"/>
      <c r="MHV157" s="461"/>
      <c r="MHW157" s="461"/>
      <c r="MHX157" s="461"/>
      <c r="MHY157" s="461"/>
      <c r="MHZ157" s="461"/>
      <c r="MIA157" s="461"/>
      <c r="MIB157" s="461"/>
      <c r="MIC157" s="461"/>
      <c r="MID157" s="461"/>
      <c r="MIE157" s="461"/>
      <c r="MIF157" s="461"/>
      <c r="MIG157" s="461"/>
      <c r="MIH157" s="461"/>
      <c r="MII157" s="461"/>
      <c r="MIJ157" s="461"/>
      <c r="MIK157" s="461"/>
      <c r="MIL157" s="461"/>
      <c r="MIM157" s="461"/>
      <c r="MIN157" s="461"/>
      <c r="MIO157" s="461"/>
      <c r="MIP157" s="461"/>
      <c r="MIQ157" s="461"/>
      <c r="MIR157" s="461"/>
      <c r="MIS157" s="461"/>
      <c r="MIT157" s="461"/>
      <c r="MIU157" s="461"/>
      <c r="MIV157" s="461"/>
      <c r="MIW157" s="461"/>
      <c r="MIX157" s="461"/>
      <c r="MIY157" s="461"/>
      <c r="MIZ157" s="461"/>
      <c r="MJA157" s="461"/>
      <c r="MJB157" s="461"/>
      <c r="MJC157" s="461"/>
      <c r="MJD157" s="461"/>
      <c r="MJE157" s="461"/>
      <c r="MJF157" s="461"/>
      <c r="MJG157" s="461"/>
      <c r="MJH157" s="461"/>
      <c r="MJI157" s="461"/>
      <c r="MJJ157" s="461"/>
      <c r="MJK157" s="461"/>
      <c r="MJL157" s="461"/>
      <c r="MJM157" s="461"/>
      <c r="MJN157" s="461"/>
      <c r="MJO157" s="461"/>
      <c r="MJP157" s="461"/>
      <c r="MJQ157" s="461"/>
      <c r="MJR157" s="461"/>
      <c r="MJS157" s="461"/>
      <c r="MJT157" s="461"/>
      <c r="MJU157" s="461"/>
      <c r="MJV157" s="461"/>
      <c r="MJW157" s="461"/>
      <c r="MJX157" s="461"/>
      <c r="MJY157" s="461"/>
      <c r="MJZ157" s="461"/>
      <c r="MKA157" s="461"/>
      <c r="MKB157" s="461"/>
      <c r="MKC157" s="461"/>
      <c r="MKD157" s="461"/>
      <c r="MKE157" s="461"/>
      <c r="MKF157" s="461"/>
      <c r="MKG157" s="461"/>
      <c r="MKH157" s="461"/>
      <c r="MKI157" s="461"/>
      <c r="MKJ157" s="461"/>
      <c r="MKK157" s="461"/>
      <c r="MKL157" s="461"/>
      <c r="MKM157" s="461"/>
      <c r="MKN157" s="461"/>
      <c r="MKO157" s="461"/>
      <c r="MKP157" s="461"/>
      <c r="MKQ157" s="461"/>
      <c r="MKR157" s="461"/>
      <c r="MKS157" s="461"/>
      <c r="MKT157" s="461"/>
      <c r="MKU157" s="461"/>
      <c r="MKV157" s="461"/>
      <c r="MKW157" s="461"/>
      <c r="MKX157" s="461"/>
      <c r="MKY157" s="461"/>
      <c r="MKZ157" s="461"/>
      <c r="MLA157" s="461"/>
      <c r="MLB157" s="461"/>
      <c r="MLC157" s="461"/>
      <c r="MLD157" s="461"/>
      <c r="MLE157" s="461"/>
      <c r="MLF157" s="461"/>
      <c r="MLG157" s="461"/>
      <c r="MLH157" s="461"/>
      <c r="MLI157" s="461"/>
      <c r="MLJ157" s="461"/>
      <c r="MLK157" s="461"/>
      <c r="MLL157" s="461"/>
      <c r="MLM157" s="461"/>
      <c r="MLN157" s="461"/>
      <c r="MLO157" s="461"/>
      <c r="MLP157" s="461"/>
      <c r="MLQ157" s="461"/>
      <c r="MLR157" s="461"/>
      <c r="MLS157" s="461"/>
      <c r="MLT157" s="461"/>
      <c r="MLU157" s="461"/>
      <c r="MLV157" s="461"/>
      <c r="MLW157" s="461"/>
      <c r="MLX157" s="461"/>
      <c r="MLY157" s="461"/>
      <c r="MLZ157" s="461"/>
      <c r="MMA157" s="461"/>
      <c r="MMB157" s="461"/>
      <c r="MMC157" s="461"/>
      <c r="MMD157" s="461"/>
      <c r="MME157" s="461"/>
      <c r="MMF157" s="461"/>
      <c r="MMG157" s="461"/>
      <c r="MMH157" s="461"/>
      <c r="MMI157" s="461"/>
      <c r="MMJ157" s="461"/>
      <c r="MMK157" s="461"/>
      <c r="MML157" s="461"/>
      <c r="MMM157" s="461"/>
      <c r="MMN157" s="461"/>
      <c r="MMO157" s="461"/>
      <c r="MMP157" s="461"/>
      <c r="MMQ157" s="461"/>
      <c r="MMR157" s="461"/>
      <c r="MMS157" s="461"/>
      <c r="MMT157" s="461"/>
      <c r="MMU157" s="461"/>
      <c r="MMV157" s="461"/>
      <c r="MMW157" s="461"/>
      <c r="MMX157" s="461"/>
      <c r="MMY157" s="461"/>
      <c r="MMZ157" s="461"/>
      <c r="MNA157" s="461"/>
      <c r="MNB157" s="461"/>
      <c r="MNC157" s="461"/>
      <c r="MND157" s="461"/>
      <c r="MNE157" s="461"/>
      <c r="MNF157" s="461"/>
      <c r="MNG157" s="461"/>
      <c r="MNH157" s="461"/>
      <c r="MNI157" s="461"/>
      <c r="MNJ157" s="461"/>
      <c r="MNK157" s="461"/>
      <c r="MNL157" s="461"/>
      <c r="MNM157" s="461"/>
      <c r="MNN157" s="461"/>
      <c r="MNO157" s="461"/>
      <c r="MNP157" s="461"/>
      <c r="MNQ157" s="461"/>
      <c r="MNR157" s="461"/>
      <c r="MNS157" s="461"/>
      <c r="MNT157" s="461"/>
      <c r="MNU157" s="461"/>
      <c r="MNV157" s="461"/>
      <c r="MNW157" s="461"/>
      <c r="MNX157" s="461"/>
      <c r="MNY157" s="461"/>
      <c r="MNZ157" s="461"/>
      <c r="MOA157" s="461"/>
      <c r="MOB157" s="461"/>
      <c r="MOC157" s="461"/>
      <c r="MOD157" s="461"/>
      <c r="MOE157" s="461"/>
      <c r="MOF157" s="461"/>
      <c r="MOG157" s="461"/>
      <c r="MOH157" s="461"/>
      <c r="MOI157" s="461"/>
      <c r="MOJ157" s="461"/>
      <c r="MOK157" s="461"/>
      <c r="MOL157" s="461"/>
      <c r="MOM157" s="461"/>
      <c r="MON157" s="461"/>
      <c r="MOO157" s="461"/>
      <c r="MOP157" s="461"/>
      <c r="MOQ157" s="461"/>
      <c r="MOR157" s="461"/>
      <c r="MOS157" s="461"/>
      <c r="MOT157" s="461"/>
      <c r="MOU157" s="461"/>
      <c r="MOV157" s="461"/>
      <c r="MOW157" s="461"/>
      <c r="MOX157" s="461"/>
      <c r="MOY157" s="461"/>
      <c r="MOZ157" s="461"/>
      <c r="MPA157" s="461"/>
      <c r="MPB157" s="461"/>
      <c r="MPC157" s="461"/>
      <c r="MPD157" s="461"/>
      <c r="MPE157" s="461"/>
      <c r="MPF157" s="461"/>
      <c r="MPG157" s="461"/>
      <c r="MPH157" s="461"/>
      <c r="MPI157" s="461"/>
      <c r="MPJ157" s="461"/>
      <c r="MPK157" s="461"/>
      <c r="MPL157" s="461"/>
      <c r="MPM157" s="461"/>
      <c r="MPN157" s="461"/>
      <c r="MPO157" s="461"/>
      <c r="MPP157" s="461"/>
      <c r="MPQ157" s="461"/>
      <c r="MPR157" s="461"/>
      <c r="MPS157" s="461"/>
      <c r="MPT157" s="461"/>
      <c r="MPU157" s="461"/>
      <c r="MPV157" s="461"/>
      <c r="MPW157" s="461"/>
      <c r="MPX157" s="461"/>
      <c r="MPY157" s="461"/>
      <c r="MPZ157" s="461"/>
      <c r="MQA157" s="461"/>
      <c r="MQB157" s="461"/>
      <c r="MQC157" s="461"/>
      <c r="MQD157" s="461"/>
      <c r="MQE157" s="461"/>
      <c r="MQF157" s="461"/>
      <c r="MQG157" s="461"/>
      <c r="MQH157" s="461"/>
      <c r="MQI157" s="461"/>
      <c r="MQJ157" s="461"/>
      <c r="MQK157" s="461"/>
      <c r="MQL157" s="461"/>
      <c r="MQM157" s="461"/>
      <c r="MQN157" s="461"/>
      <c r="MQO157" s="461"/>
      <c r="MQP157" s="461"/>
      <c r="MQQ157" s="461"/>
      <c r="MQR157" s="461"/>
      <c r="MQS157" s="461"/>
      <c r="MQT157" s="461"/>
      <c r="MQU157" s="461"/>
      <c r="MQV157" s="461"/>
      <c r="MQW157" s="461"/>
      <c r="MQX157" s="461"/>
      <c r="MQY157" s="461"/>
      <c r="MQZ157" s="461"/>
      <c r="MRA157" s="461"/>
      <c r="MRB157" s="461"/>
      <c r="MRC157" s="461"/>
      <c r="MRD157" s="461"/>
      <c r="MRE157" s="461"/>
      <c r="MRF157" s="461"/>
      <c r="MRG157" s="461"/>
      <c r="MRH157" s="461"/>
      <c r="MRI157" s="461"/>
      <c r="MRJ157" s="461"/>
      <c r="MRK157" s="461"/>
      <c r="MRL157" s="461"/>
      <c r="MRM157" s="461"/>
      <c r="MRN157" s="461"/>
      <c r="MRO157" s="461"/>
      <c r="MRP157" s="461"/>
      <c r="MRQ157" s="461"/>
      <c r="MRR157" s="461"/>
      <c r="MRS157" s="461"/>
      <c r="MRT157" s="461"/>
      <c r="MRU157" s="461"/>
      <c r="MRV157" s="461"/>
      <c r="MRW157" s="461"/>
      <c r="MRX157" s="461"/>
      <c r="MRY157" s="461"/>
      <c r="MRZ157" s="461"/>
      <c r="MSA157" s="461"/>
      <c r="MSB157" s="461"/>
      <c r="MSC157" s="461"/>
      <c r="MSD157" s="461"/>
      <c r="MSE157" s="461"/>
      <c r="MSF157" s="461"/>
      <c r="MSG157" s="461"/>
      <c r="MSH157" s="461"/>
      <c r="MSI157" s="461"/>
      <c r="MSJ157" s="461"/>
      <c r="MSK157" s="461"/>
      <c r="MSL157" s="461"/>
      <c r="MSM157" s="461"/>
      <c r="MSN157" s="461"/>
      <c r="MSO157" s="461"/>
      <c r="MSP157" s="461"/>
      <c r="MSQ157" s="461"/>
      <c r="MSR157" s="461"/>
      <c r="MSS157" s="461"/>
      <c r="MST157" s="461"/>
      <c r="MSU157" s="461"/>
      <c r="MSV157" s="461"/>
      <c r="MSW157" s="461"/>
      <c r="MSX157" s="461"/>
      <c r="MSY157" s="461"/>
      <c r="MSZ157" s="461"/>
      <c r="MTA157" s="461"/>
      <c r="MTB157" s="461"/>
      <c r="MTC157" s="461"/>
      <c r="MTD157" s="461"/>
      <c r="MTE157" s="461"/>
      <c r="MTF157" s="461"/>
      <c r="MTG157" s="461"/>
      <c r="MTH157" s="461"/>
      <c r="MTI157" s="461"/>
      <c r="MTJ157" s="461"/>
      <c r="MTK157" s="461"/>
      <c r="MTL157" s="461"/>
      <c r="MTM157" s="461"/>
      <c r="MTN157" s="461"/>
      <c r="MTO157" s="461"/>
      <c r="MTP157" s="461"/>
      <c r="MTQ157" s="461"/>
      <c r="MTR157" s="461"/>
      <c r="MTS157" s="461"/>
      <c r="MTT157" s="461"/>
      <c r="MTU157" s="461"/>
      <c r="MTV157" s="461"/>
      <c r="MTW157" s="461"/>
      <c r="MTX157" s="461"/>
      <c r="MTY157" s="461"/>
      <c r="MTZ157" s="461"/>
      <c r="MUA157" s="461"/>
      <c r="MUB157" s="461"/>
      <c r="MUC157" s="461"/>
      <c r="MUD157" s="461"/>
      <c r="MUE157" s="461"/>
      <c r="MUF157" s="461"/>
      <c r="MUG157" s="461"/>
      <c r="MUH157" s="461"/>
      <c r="MUI157" s="461"/>
      <c r="MUJ157" s="461"/>
      <c r="MUK157" s="461"/>
      <c r="MUL157" s="461"/>
      <c r="MUM157" s="461"/>
      <c r="MUN157" s="461"/>
      <c r="MUO157" s="461"/>
      <c r="MUP157" s="461"/>
      <c r="MUQ157" s="461"/>
      <c r="MUR157" s="461"/>
      <c r="MUS157" s="461"/>
      <c r="MUT157" s="461"/>
      <c r="MUU157" s="461"/>
      <c r="MUV157" s="461"/>
      <c r="MUW157" s="461"/>
      <c r="MUX157" s="461"/>
      <c r="MUY157" s="461"/>
      <c r="MUZ157" s="461"/>
      <c r="MVA157" s="461"/>
      <c r="MVB157" s="461"/>
      <c r="MVC157" s="461"/>
      <c r="MVD157" s="461"/>
      <c r="MVE157" s="461"/>
      <c r="MVF157" s="461"/>
      <c r="MVG157" s="461"/>
      <c r="MVH157" s="461"/>
      <c r="MVI157" s="461"/>
      <c r="MVJ157" s="461"/>
      <c r="MVK157" s="461"/>
      <c r="MVL157" s="461"/>
      <c r="MVM157" s="461"/>
      <c r="MVN157" s="461"/>
      <c r="MVO157" s="461"/>
      <c r="MVP157" s="461"/>
      <c r="MVQ157" s="461"/>
      <c r="MVR157" s="461"/>
      <c r="MVS157" s="461"/>
      <c r="MVT157" s="461"/>
      <c r="MVU157" s="461"/>
      <c r="MVV157" s="461"/>
      <c r="MVW157" s="461"/>
      <c r="MVX157" s="461"/>
      <c r="MVY157" s="461"/>
      <c r="MVZ157" s="461"/>
      <c r="MWA157" s="461"/>
      <c r="MWB157" s="461"/>
      <c r="MWC157" s="461"/>
      <c r="MWD157" s="461"/>
      <c r="MWE157" s="461"/>
      <c r="MWF157" s="461"/>
      <c r="MWG157" s="461"/>
      <c r="MWH157" s="461"/>
      <c r="MWI157" s="461"/>
      <c r="MWJ157" s="461"/>
      <c r="MWK157" s="461"/>
      <c r="MWL157" s="461"/>
      <c r="MWM157" s="461"/>
      <c r="MWN157" s="461"/>
      <c r="MWO157" s="461"/>
      <c r="MWP157" s="461"/>
      <c r="MWQ157" s="461"/>
      <c r="MWR157" s="461"/>
      <c r="MWS157" s="461"/>
      <c r="MWT157" s="461"/>
      <c r="MWU157" s="461"/>
      <c r="MWV157" s="461"/>
      <c r="MWW157" s="461"/>
      <c r="MWX157" s="461"/>
      <c r="MWY157" s="461"/>
      <c r="MWZ157" s="461"/>
      <c r="MXA157" s="461"/>
      <c r="MXB157" s="461"/>
      <c r="MXC157" s="461"/>
      <c r="MXD157" s="461"/>
      <c r="MXE157" s="461"/>
      <c r="MXF157" s="461"/>
      <c r="MXG157" s="461"/>
      <c r="MXH157" s="461"/>
      <c r="MXI157" s="461"/>
      <c r="MXJ157" s="461"/>
      <c r="MXK157" s="461"/>
      <c r="MXL157" s="461"/>
      <c r="MXM157" s="461"/>
      <c r="MXN157" s="461"/>
      <c r="MXO157" s="461"/>
      <c r="MXP157" s="461"/>
      <c r="MXQ157" s="461"/>
      <c r="MXR157" s="461"/>
      <c r="MXS157" s="461"/>
      <c r="MXT157" s="461"/>
      <c r="MXU157" s="461"/>
      <c r="MXV157" s="461"/>
      <c r="MXW157" s="461"/>
      <c r="MXX157" s="461"/>
      <c r="MXY157" s="461"/>
      <c r="MXZ157" s="461"/>
      <c r="MYA157" s="461"/>
      <c r="MYB157" s="461"/>
      <c r="MYC157" s="461"/>
      <c r="MYD157" s="461"/>
      <c r="MYE157" s="461"/>
      <c r="MYF157" s="461"/>
      <c r="MYG157" s="461"/>
      <c r="MYH157" s="461"/>
      <c r="MYI157" s="461"/>
      <c r="MYJ157" s="461"/>
      <c r="MYK157" s="461"/>
      <c r="MYL157" s="461"/>
      <c r="MYM157" s="461"/>
      <c r="MYN157" s="461"/>
      <c r="MYO157" s="461"/>
      <c r="MYP157" s="461"/>
      <c r="MYQ157" s="461"/>
      <c r="MYR157" s="461"/>
      <c r="MYS157" s="461"/>
      <c r="MYT157" s="461"/>
      <c r="MYU157" s="461"/>
      <c r="MYV157" s="461"/>
      <c r="MYW157" s="461"/>
      <c r="MYX157" s="461"/>
      <c r="MYY157" s="461"/>
      <c r="MYZ157" s="461"/>
      <c r="MZA157" s="461"/>
      <c r="MZB157" s="461"/>
      <c r="MZC157" s="461"/>
      <c r="MZD157" s="461"/>
      <c r="MZE157" s="461"/>
      <c r="MZF157" s="461"/>
      <c r="MZG157" s="461"/>
      <c r="MZH157" s="461"/>
      <c r="MZI157" s="461"/>
      <c r="MZJ157" s="461"/>
      <c r="MZK157" s="461"/>
      <c r="MZL157" s="461"/>
      <c r="MZM157" s="461"/>
      <c r="MZN157" s="461"/>
      <c r="MZO157" s="461"/>
      <c r="MZP157" s="461"/>
      <c r="MZQ157" s="461"/>
      <c r="MZR157" s="461"/>
      <c r="MZS157" s="461"/>
      <c r="MZT157" s="461"/>
      <c r="MZU157" s="461"/>
      <c r="MZV157" s="461"/>
      <c r="MZW157" s="461"/>
      <c r="MZX157" s="461"/>
      <c r="MZY157" s="461"/>
      <c r="MZZ157" s="461"/>
      <c r="NAA157" s="461"/>
      <c r="NAB157" s="461"/>
      <c r="NAC157" s="461"/>
      <c r="NAD157" s="461"/>
      <c r="NAE157" s="461"/>
      <c r="NAF157" s="461"/>
      <c r="NAG157" s="461"/>
      <c r="NAH157" s="461"/>
      <c r="NAI157" s="461"/>
      <c r="NAJ157" s="461"/>
      <c r="NAK157" s="461"/>
      <c r="NAL157" s="461"/>
      <c r="NAM157" s="461"/>
      <c r="NAN157" s="461"/>
      <c r="NAO157" s="461"/>
      <c r="NAP157" s="461"/>
      <c r="NAQ157" s="461"/>
      <c r="NAR157" s="461"/>
      <c r="NAS157" s="461"/>
      <c r="NAT157" s="461"/>
      <c r="NAU157" s="461"/>
      <c r="NAV157" s="461"/>
      <c r="NAW157" s="461"/>
      <c r="NAX157" s="461"/>
      <c r="NAY157" s="461"/>
      <c r="NAZ157" s="461"/>
      <c r="NBA157" s="461"/>
      <c r="NBB157" s="461"/>
      <c r="NBC157" s="461"/>
      <c r="NBD157" s="461"/>
      <c r="NBE157" s="461"/>
      <c r="NBF157" s="461"/>
      <c r="NBG157" s="461"/>
      <c r="NBH157" s="461"/>
      <c r="NBI157" s="461"/>
      <c r="NBJ157" s="461"/>
      <c r="NBK157" s="461"/>
      <c r="NBL157" s="461"/>
      <c r="NBM157" s="461"/>
      <c r="NBN157" s="461"/>
      <c r="NBO157" s="461"/>
      <c r="NBP157" s="461"/>
      <c r="NBQ157" s="461"/>
      <c r="NBR157" s="461"/>
      <c r="NBS157" s="461"/>
      <c r="NBT157" s="461"/>
      <c r="NBU157" s="461"/>
      <c r="NBV157" s="461"/>
      <c r="NBW157" s="461"/>
      <c r="NBX157" s="461"/>
      <c r="NBY157" s="461"/>
      <c r="NBZ157" s="461"/>
      <c r="NCA157" s="461"/>
      <c r="NCB157" s="461"/>
      <c r="NCC157" s="461"/>
      <c r="NCD157" s="461"/>
      <c r="NCE157" s="461"/>
      <c r="NCF157" s="461"/>
      <c r="NCG157" s="461"/>
      <c r="NCH157" s="461"/>
      <c r="NCI157" s="461"/>
      <c r="NCJ157" s="461"/>
      <c r="NCK157" s="461"/>
      <c r="NCL157" s="461"/>
      <c r="NCM157" s="461"/>
      <c r="NCN157" s="461"/>
      <c r="NCO157" s="461"/>
      <c r="NCP157" s="461"/>
      <c r="NCQ157" s="461"/>
      <c r="NCR157" s="461"/>
      <c r="NCS157" s="461"/>
      <c r="NCT157" s="461"/>
      <c r="NCU157" s="461"/>
      <c r="NCV157" s="461"/>
      <c r="NCW157" s="461"/>
      <c r="NCX157" s="461"/>
      <c r="NCY157" s="461"/>
      <c r="NCZ157" s="461"/>
      <c r="NDA157" s="461"/>
      <c r="NDB157" s="461"/>
      <c r="NDC157" s="461"/>
      <c r="NDD157" s="461"/>
      <c r="NDE157" s="461"/>
      <c r="NDF157" s="461"/>
      <c r="NDG157" s="461"/>
      <c r="NDH157" s="461"/>
      <c r="NDI157" s="461"/>
      <c r="NDJ157" s="461"/>
      <c r="NDK157" s="461"/>
      <c r="NDL157" s="461"/>
      <c r="NDM157" s="461"/>
      <c r="NDN157" s="461"/>
      <c r="NDO157" s="461"/>
      <c r="NDP157" s="461"/>
      <c r="NDQ157" s="461"/>
      <c r="NDR157" s="461"/>
      <c r="NDS157" s="461"/>
      <c r="NDT157" s="461"/>
      <c r="NDU157" s="461"/>
      <c r="NDV157" s="461"/>
      <c r="NDW157" s="461"/>
      <c r="NDX157" s="461"/>
      <c r="NDY157" s="461"/>
      <c r="NDZ157" s="461"/>
      <c r="NEA157" s="461"/>
      <c r="NEB157" s="461"/>
      <c r="NEC157" s="461"/>
      <c r="NED157" s="461"/>
      <c r="NEE157" s="461"/>
      <c r="NEF157" s="461"/>
      <c r="NEG157" s="461"/>
      <c r="NEH157" s="461"/>
      <c r="NEI157" s="461"/>
      <c r="NEJ157" s="461"/>
      <c r="NEK157" s="461"/>
      <c r="NEL157" s="461"/>
      <c r="NEM157" s="461"/>
      <c r="NEN157" s="461"/>
      <c r="NEO157" s="461"/>
      <c r="NEP157" s="461"/>
      <c r="NEQ157" s="461"/>
      <c r="NER157" s="461"/>
      <c r="NES157" s="461"/>
      <c r="NET157" s="461"/>
      <c r="NEU157" s="461"/>
      <c r="NEV157" s="461"/>
      <c r="NEW157" s="461"/>
      <c r="NEX157" s="461"/>
      <c r="NEY157" s="461"/>
      <c r="NEZ157" s="461"/>
      <c r="NFA157" s="461"/>
      <c r="NFB157" s="461"/>
      <c r="NFC157" s="461"/>
      <c r="NFD157" s="461"/>
      <c r="NFE157" s="461"/>
      <c r="NFF157" s="461"/>
      <c r="NFG157" s="461"/>
      <c r="NFH157" s="461"/>
      <c r="NFI157" s="461"/>
      <c r="NFJ157" s="461"/>
      <c r="NFK157" s="461"/>
      <c r="NFL157" s="461"/>
      <c r="NFM157" s="461"/>
      <c r="NFN157" s="461"/>
      <c r="NFO157" s="461"/>
      <c r="NFP157" s="461"/>
      <c r="NFQ157" s="461"/>
      <c r="NFR157" s="461"/>
      <c r="NFS157" s="461"/>
      <c r="NFT157" s="461"/>
      <c r="NFU157" s="461"/>
      <c r="NFV157" s="461"/>
      <c r="NFW157" s="461"/>
      <c r="NFX157" s="461"/>
      <c r="NFY157" s="461"/>
      <c r="NFZ157" s="461"/>
      <c r="NGA157" s="461"/>
      <c r="NGB157" s="461"/>
      <c r="NGC157" s="461"/>
      <c r="NGD157" s="461"/>
      <c r="NGE157" s="461"/>
      <c r="NGF157" s="461"/>
      <c r="NGG157" s="461"/>
      <c r="NGH157" s="461"/>
      <c r="NGI157" s="461"/>
      <c r="NGJ157" s="461"/>
      <c r="NGK157" s="461"/>
      <c r="NGL157" s="461"/>
      <c r="NGM157" s="461"/>
      <c r="NGN157" s="461"/>
      <c r="NGO157" s="461"/>
      <c r="NGP157" s="461"/>
      <c r="NGQ157" s="461"/>
      <c r="NGR157" s="461"/>
      <c r="NGS157" s="461"/>
      <c r="NGT157" s="461"/>
      <c r="NGU157" s="461"/>
      <c r="NGV157" s="461"/>
      <c r="NGW157" s="461"/>
      <c r="NGX157" s="461"/>
      <c r="NGY157" s="461"/>
      <c r="NGZ157" s="461"/>
      <c r="NHA157" s="461"/>
      <c r="NHB157" s="461"/>
      <c r="NHC157" s="461"/>
      <c r="NHD157" s="461"/>
      <c r="NHE157" s="461"/>
      <c r="NHF157" s="461"/>
      <c r="NHG157" s="461"/>
      <c r="NHH157" s="461"/>
      <c r="NHI157" s="461"/>
      <c r="NHJ157" s="461"/>
      <c r="NHK157" s="461"/>
      <c r="NHL157" s="461"/>
      <c r="NHM157" s="461"/>
      <c r="NHN157" s="461"/>
      <c r="NHO157" s="461"/>
      <c r="NHP157" s="461"/>
      <c r="NHQ157" s="461"/>
      <c r="NHR157" s="461"/>
      <c r="NHS157" s="461"/>
      <c r="NHT157" s="461"/>
      <c r="NHU157" s="461"/>
      <c r="NHV157" s="461"/>
      <c r="NHW157" s="461"/>
      <c r="NHX157" s="461"/>
      <c r="NHY157" s="461"/>
      <c r="NHZ157" s="461"/>
      <c r="NIA157" s="461"/>
      <c r="NIB157" s="461"/>
      <c r="NIC157" s="461"/>
      <c r="NID157" s="461"/>
      <c r="NIE157" s="461"/>
      <c r="NIF157" s="461"/>
      <c r="NIG157" s="461"/>
      <c r="NIH157" s="461"/>
      <c r="NII157" s="461"/>
      <c r="NIJ157" s="461"/>
      <c r="NIK157" s="461"/>
      <c r="NIL157" s="461"/>
      <c r="NIM157" s="461"/>
      <c r="NIN157" s="461"/>
      <c r="NIO157" s="461"/>
      <c r="NIP157" s="461"/>
      <c r="NIQ157" s="461"/>
      <c r="NIR157" s="461"/>
      <c r="NIS157" s="461"/>
      <c r="NIT157" s="461"/>
      <c r="NIU157" s="461"/>
      <c r="NIV157" s="461"/>
      <c r="NIW157" s="461"/>
      <c r="NIX157" s="461"/>
      <c r="NIY157" s="461"/>
      <c r="NIZ157" s="461"/>
      <c r="NJA157" s="461"/>
      <c r="NJB157" s="461"/>
      <c r="NJC157" s="461"/>
      <c r="NJD157" s="461"/>
      <c r="NJE157" s="461"/>
      <c r="NJF157" s="461"/>
      <c r="NJG157" s="461"/>
      <c r="NJH157" s="461"/>
      <c r="NJI157" s="461"/>
      <c r="NJJ157" s="461"/>
      <c r="NJK157" s="461"/>
      <c r="NJL157" s="461"/>
      <c r="NJM157" s="461"/>
      <c r="NJN157" s="461"/>
      <c r="NJO157" s="461"/>
      <c r="NJP157" s="461"/>
      <c r="NJQ157" s="461"/>
      <c r="NJR157" s="461"/>
      <c r="NJS157" s="461"/>
      <c r="NJT157" s="461"/>
      <c r="NJU157" s="461"/>
      <c r="NJV157" s="461"/>
      <c r="NJW157" s="461"/>
      <c r="NJX157" s="461"/>
      <c r="NJY157" s="461"/>
      <c r="NJZ157" s="461"/>
      <c r="NKA157" s="461"/>
      <c r="NKB157" s="461"/>
      <c r="NKC157" s="461"/>
      <c r="NKD157" s="461"/>
      <c r="NKE157" s="461"/>
      <c r="NKF157" s="461"/>
      <c r="NKG157" s="461"/>
      <c r="NKH157" s="461"/>
      <c r="NKI157" s="461"/>
      <c r="NKJ157" s="461"/>
      <c r="NKK157" s="461"/>
      <c r="NKL157" s="461"/>
      <c r="NKM157" s="461"/>
      <c r="NKN157" s="461"/>
      <c r="NKO157" s="461"/>
      <c r="NKP157" s="461"/>
      <c r="NKQ157" s="461"/>
      <c r="NKR157" s="461"/>
      <c r="NKS157" s="461"/>
      <c r="NKT157" s="461"/>
      <c r="NKU157" s="461"/>
      <c r="NKV157" s="461"/>
      <c r="NKW157" s="461"/>
      <c r="NKX157" s="461"/>
      <c r="NKY157" s="461"/>
      <c r="NKZ157" s="461"/>
      <c r="NLA157" s="461"/>
      <c r="NLB157" s="461"/>
      <c r="NLC157" s="461"/>
      <c r="NLD157" s="461"/>
      <c r="NLE157" s="461"/>
      <c r="NLF157" s="461"/>
      <c r="NLG157" s="461"/>
      <c r="NLH157" s="461"/>
      <c r="NLI157" s="461"/>
      <c r="NLJ157" s="461"/>
      <c r="NLK157" s="461"/>
      <c r="NLL157" s="461"/>
      <c r="NLM157" s="461"/>
      <c r="NLN157" s="461"/>
      <c r="NLO157" s="461"/>
      <c r="NLP157" s="461"/>
      <c r="NLQ157" s="461"/>
      <c r="NLR157" s="461"/>
      <c r="NLS157" s="461"/>
      <c r="NLT157" s="461"/>
      <c r="NLU157" s="461"/>
      <c r="NLV157" s="461"/>
      <c r="NLW157" s="461"/>
      <c r="NLX157" s="461"/>
      <c r="NLY157" s="461"/>
      <c r="NLZ157" s="461"/>
      <c r="NMA157" s="461"/>
      <c r="NMB157" s="461"/>
      <c r="NMC157" s="461"/>
      <c r="NMD157" s="461"/>
      <c r="NME157" s="461"/>
      <c r="NMF157" s="461"/>
      <c r="NMG157" s="461"/>
      <c r="NMH157" s="461"/>
      <c r="NMI157" s="461"/>
      <c r="NMJ157" s="461"/>
      <c r="NMK157" s="461"/>
      <c r="NML157" s="461"/>
      <c r="NMM157" s="461"/>
      <c r="NMN157" s="461"/>
      <c r="NMO157" s="461"/>
      <c r="NMP157" s="461"/>
      <c r="NMQ157" s="461"/>
      <c r="NMR157" s="461"/>
      <c r="NMS157" s="461"/>
      <c r="NMT157" s="461"/>
      <c r="NMU157" s="461"/>
      <c r="NMV157" s="461"/>
      <c r="NMW157" s="461"/>
      <c r="NMX157" s="461"/>
      <c r="NMY157" s="461"/>
      <c r="NMZ157" s="461"/>
      <c r="NNA157" s="461"/>
      <c r="NNB157" s="461"/>
      <c r="NNC157" s="461"/>
      <c r="NND157" s="461"/>
      <c r="NNE157" s="461"/>
      <c r="NNF157" s="461"/>
      <c r="NNG157" s="461"/>
      <c r="NNH157" s="461"/>
      <c r="NNI157" s="461"/>
      <c r="NNJ157" s="461"/>
      <c r="NNK157" s="461"/>
      <c r="NNL157" s="461"/>
      <c r="NNM157" s="461"/>
      <c r="NNN157" s="461"/>
      <c r="NNO157" s="461"/>
      <c r="NNP157" s="461"/>
      <c r="NNQ157" s="461"/>
      <c r="NNR157" s="461"/>
      <c r="NNS157" s="461"/>
      <c r="NNT157" s="461"/>
      <c r="NNU157" s="461"/>
      <c r="NNV157" s="461"/>
      <c r="NNW157" s="461"/>
      <c r="NNX157" s="461"/>
      <c r="NNY157" s="461"/>
      <c r="NNZ157" s="461"/>
      <c r="NOA157" s="461"/>
      <c r="NOB157" s="461"/>
      <c r="NOC157" s="461"/>
      <c r="NOD157" s="461"/>
      <c r="NOE157" s="461"/>
      <c r="NOF157" s="461"/>
      <c r="NOG157" s="461"/>
      <c r="NOH157" s="461"/>
      <c r="NOI157" s="461"/>
      <c r="NOJ157" s="461"/>
      <c r="NOK157" s="461"/>
      <c r="NOL157" s="461"/>
      <c r="NOM157" s="461"/>
      <c r="NON157" s="461"/>
      <c r="NOO157" s="461"/>
      <c r="NOP157" s="461"/>
      <c r="NOQ157" s="461"/>
      <c r="NOR157" s="461"/>
      <c r="NOS157" s="461"/>
      <c r="NOT157" s="461"/>
      <c r="NOU157" s="461"/>
      <c r="NOV157" s="461"/>
      <c r="NOW157" s="461"/>
      <c r="NOX157" s="461"/>
      <c r="NOY157" s="461"/>
      <c r="NOZ157" s="461"/>
      <c r="NPA157" s="461"/>
      <c r="NPB157" s="461"/>
      <c r="NPC157" s="461"/>
      <c r="NPD157" s="461"/>
      <c r="NPE157" s="461"/>
      <c r="NPF157" s="461"/>
      <c r="NPG157" s="461"/>
      <c r="NPH157" s="461"/>
      <c r="NPI157" s="461"/>
      <c r="NPJ157" s="461"/>
      <c r="NPK157" s="461"/>
      <c r="NPL157" s="461"/>
      <c r="NPM157" s="461"/>
      <c r="NPN157" s="461"/>
      <c r="NPO157" s="461"/>
      <c r="NPP157" s="461"/>
      <c r="NPQ157" s="461"/>
      <c r="NPR157" s="461"/>
      <c r="NPS157" s="461"/>
      <c r="NPT157" s="461"/>
      <c r="NPU157" s="461"/>
      <c r="NPV157" s="461"/>
      <c r="NPW157" s="461"/>
      <c r="NPX157" s="461"/>
      <c r="NPY157" s="461"/>
      <c r="NPZ157" s="461"/>
      <c r="NQA157" s="461"/>
      <c r="NQB157" s="461"/>
      <c r="NQC157" s="461"/>
      <c r="NQD157" s="461"/>
      <c r="NQE157" s="461"/>
      <c r="NQF157" s="461"/>
      <c r="NQG157" s="461"/>
      <c r="NQH157" s="461"/>
      <c r="NQI157" s="461"/>
      <c r="NQJ157" s="461"/>
      <c r="NQK157" s="461"/>
      <c r="NQL157" s="461"/>
      <c r="NQM157" s="461"/>
      <c r="NQN157" s="461"/>
      <c r="NQO157" s="461"/>
      <c r="NQP157" s="461"/>
      <c r="NQQ157" s="461"/>
      <c r="NQR157" s="461"/>
      <c r="NQS157" s="461"/>
      <c r="NQT157" s="461"/>
      <c r="NQU157" s="461"/>
      <c r="NQV157" s="461"/>
      <c r="NQW157" s="461"/>
      <c r="NQX157" s="461"/>
      <c r="NQY157" s="461"/>
      <c r="NQZ157" s="461"/>
      <c r="NRA157" s="461"/>
      <c r="NRB157" s="461"/>
      <c r="NRC157" s="461"/>
      <c r="NRD157" s="461"/>
      <c r="NRE157" s="461"/>
      <c r="NRF157" s="461"/>
      <c r="NRG157" s="461"/>
      <c r="NRH157" s="461"/>
      <c r="NRI157" s="461"/>
      <c r="NRJ157" s="461"/>
      <c r="NRK157" s="461"/>
      <c r="NRL157" s="461"/>
      <c r="NRM157" s="461"/>
      <c r="NRN157" s="461"/>
      <c r="NRO157" s="461"/>
      <c r="NRP157" s="461"/>
      <c r="NRQ157" s="461"/>
      <c r="NRR157" s="461"/>
      <c r="NRS157" s="461"/>
      <c r="NRT157" s="461"/>
      <c r="NRU157" s="461"/>
      <c r="NRV157" s="461"/>
      <c r="NRW157" s="461"/>
      <c r="NRX157" s="461"/>
      <c r="NRY157" s="461"/>
      <c r="NRZ157" s="461"/>
      <c r="NSA157" s="461"/>
      <c r="NSB157" s="461"/>
      <c r="NSC157" s="461"/>
      <c r="NSD157" s="461"/>
      <c r="NSE157" s="461"/>
      <c r="NSF157" s="461"/>
      <c r="NSG157" s="461"/>
      <c r="NSH157" s="461"/>
      <c r="NSI157" s="461"/>
      <c r="NSJ157" s="461"/>
      <c r="NSK157" s="461"/>
      <c r="NSL157" s="461"/>
      <c r="NSM157" s="461"/>
      <c r="NSN157" s="461"/>
      <c r="NSO157" s="461"/>
      <c r="NSP157" s="461"/>
      <c r="NSQ157" s="461"/>
      <c r="NSR157" s="461"/>
      <c r="NSS157" s="461"/>
      <c r="NST157" s="461"/>
      <c r="NSU157" s="461"/>
      <c r="NSV157" s="461"/>
      <c r="NSW157" s="461"/>
      <c r="NSX157" s="461"/>
      <c r="NSY157" s="461"/>
      <c r="NSZ157" s="461"/>
      <c r="NTA157" s="461"/>
      <c r="NTB157" s="461"/>
      <c r="NTC157" s="461"/>
      <c r="NTD157" s="461"/>
      <c r="NTE157" s="461"/>
      <c r="NTF157" s="461"/>
      <c r="NTG157" s="461"/>
      <c r="NTH157" s="461"/>
      <c r="NTI157" s="461"/>
      <c r="NTJ157" s="461"/>
      <c r="NTK157" s="461"/>
      <c r="NTL157" s="461"/>
      <c r="NTM157" s="461"/>
      <c r="NTN157" s="461"/>
      <c r="NTO157" s="461"/>
      <c r="NTP157" s="461"/>
      <c r="NTQ157" s="461"/>
      <c r="NTR157" s="461"/>
      <c r="NTS157" s="461"/>
      <c r="NTT157" s="461"/>
      <c r="NTU157" s="461"/>
      <c r="NTV157" s="461"/>
      <c r="NTW157" s="461"/>
      <c r="NTX157" s="461"/>
      <c r="NTY157" s="461"/>
      <c r="NTZ157" s="461"/>
      <c r="NUA157" s="461"/>
      <c r="NUB157" s="461"/>
      <c r="NUC157" s="461"/>
      <c r="NUD157" s="461"/>
      <c r="NUE157" s="461"/>
      <c r="NUF157" s="461"/>
      <c r="NUG157" s="461"/>
      <c r="NUH157" s="461"/>
      <c r="NUI157" s="461"/>
      <c r="NUJ157" s="461"/>
      <c r="NUK157" s="461"/>
      <c r="NUL157" s="461"/>
      <c r="NUM157" s="461"/>
      <c r="NUN157" s="461"/>
      <c r="NUO157" s="461"/>
      <c r="NUP157" s="461"/>
      <c r="NUQ157" s="461"/>
      <c r="NUR157" s="461"/>
      <c r="NUS157" s="461"/>
      <c r="NUT157" s="461"/>
      <c r="NUU157" s="461"/>
      <c r="NUV157" s="461"/>
      <c r="NUW157" s="461"/>
      <c r="NUX157" s="461"/>
      <c r="NUY157" s="461"/>
      <c r="NUZ157" s="461"/>
      <c r="NVA157" s="461"/>
      <c r="NVB157" s="461"/>
      <c r="NVC157" s="461"/>
      <c r="NVD157" s="461"/>
      <c r="NVE157" s="461"/>
      <c r="NVF157" s="461"/>
      <c r="NVG157" s="461"/>
      <c r="NVH157" s="461"/>
      <c r="NVI157" s="461"/>
      <c r="NVJ157" s="461"/>
      <c r="NVK157" s="461"/>
      <c r="NVL157" s="461"/>
      <c r="NVM157" s="461"/>
      <c r="NVN157" s="461"/>
      <c r="NVO157" s="461"/>
      <c r="NVP157" s="461"/>
      <c r="NVQ157" s="461"/>
      <c r="NVR157" s="461"/>
      <c r="NVS157" s="461"/>
      <c r="NVT157" s="461"/>
      <c r="NVU157" s="461"/>
      <c r="NVV157" s="461"/>
      <c r="NVW157" s="461"/>
      <c r="NVX157" s="461"/>
      <c r="NVY157" s="461"/>
      <c r="NVZ157" s="461"/>
      <c r="NWA157" s="461"/>
      <c r="NWB157" s="461"/>
      <c r="NWC157" s="461"/>
      <c r="NWD157" s="461"/>
      <c r="NWE157" s="461"/>
      <c r="NWF157" s="461"/>
      <c r="NWG157" s="461"/>
      <c r="NWH157" s="461"/>
      <c r="NWI157" s="461"/>
      <c r="NWJ157" s="461"/>
      <c r="NWK157" s="461"/>
      <c r="NWL157" s="461"/>
      <c r="NWM157" s="461"/>
      <c r="NWN157" s="461"/>
      <c r="NWO157" s="461"/>
      <c r="NWP157" s="461"/>
      <c r="NWQ157" s="461"/>
      <c r="NWR157" s="461"/>
      <c r="NWS157" s="461"/>
      <c r="NWT157" s="461"/>
      <c r="NWU157" s="461"/>
      <c r="NWV157" s="461"/>
      <c r="NWW157" s="461"/>
      <c r="NWX157" s="461"/>
      <c r="NWY157" s="461"/>
      <c r="NWZ157" s="461"/>
      <c r="NXA157" s="461"/>
      <c r="NXB157" s="461"/>
      <c r="NXC157" s="461"/>
      <c r="NXD157" s="461"/>
      <c r="NXE157" s="461"/>
      <c r="NXF157" s="461"/>
      <c r="NXG157" s="461"/>
      <c r="NXH157" s="461"/>
      <c r="NXI157" s="461"/>
      <c r="NXJ157" s="461"/>
      <c r="NXK157" s="461"/>
      <c r="NXL157" s="461"/>
      <c r="NXM157" s="461"/>
      <c r="NXN157" s="461"/>
      <c r="NXO157" s="461"/>
      <c r="NXP157" s="461"/>
      <c r="NXQ157" s="461"/>
      <c r="NXR157" s="461"/>
      <c r="NXS157" s="461"/>
      <c r="NXT157" s="461"/>
      <c r="NXU157" s="461"/>
      <c r="NXV157" s="461"/>
      <c r="NXW157" s="461"/>
      <c r="NXX157" s="461"/>
      <c r="NXY157" s="461"/>
      <c r="NXZ157" s="461"/>
      <c r="NYA157" s="461"/>
      <c r="NYB157" s="461"/>
      <c r="NYC157" s="461"/>
      <c r="NYD157" s="461"/>
      <c r="NYE157" s="461"/>
      <c r="NYF157" s="461"/>
      <c r="NYG157" s="461"/>
      <c r="NYH157" s="461"/>
      <c r="NYI157" s="461"/>
      <c r="NYJ157" s="461"/>
      <c r="NYK157" s="461"/>
      <c r="NYL157" s="461"/>
      <c r="NYM157" s="461"/>
      <c r="NYN157" s="461"/>
      <c r="NYO157" s="461"/>
      <c r="NYP157" s="461"/>
      <c r="NYQ157" s="461"/>
      <c r="NYR157" s="461"/>
      <c r="NYS157" s="461"/>
      <c r="NYT157" s="461"/>
      <c r="NYU157" s="461"/>
      <c r="NYV157" s="461"/>
      <c r="NYW157" s="461"/>
      <c r="NYX157" s="461"/>
      <c r="NYY157" s="461"/>
      <c r="NYZ157" s="461"/>
      <c r="NZA157" s="461"/>
      <c r="NZB157" s="461"/>
      <c r="NZC157" s="461"/>
      <c r="NZD157" s="461"/>
      <c r="NZE157" s="461"/>
      <c r="NZF157" s="461"/>
      <c r="NZG157" s="461"/>
      <c r="NZH157" s="461"/>
      <c r="NZI157" s="461"/>
      <c r="NZJ157" s="461"/>
      <c r="NZK157" s="461"/>
      <c r="NZL157" s="461"/>
      <c r="NZM157" s="461"/>
      <c r="NZN157" s="461"/>
      <c r="NZO157" s="461"/>
      <c r="NZP157" s="461"/>
      <c r="NZQ157" s="461"/>
      <c r="NZR157" s="461"/>
      <c r="NZS157" s="461"/>
      <c r="NZT157" s="461"/>
      <c r="NZU157" s="461"/>
      <c r="NZV157" s="461"/>
      <c r="NZW157" s="461"/>
      <c r="NZX157" s="461"/>
      <c r="NZY157" s="461"/>
      <c r="NZZ157" s="461"/>
      <c r="OAA157" s="461"/>
      <c r="OAB157" s="461"/>
      <c r="OAC157" s="461"/>
      <c r="OAD157" s="461"/>
      <c r="OAE157" s="461"/>
      <c r="OAF157" s="461"/>
      <c r="OAG157" s="461"/>
      <c r="OAH157" s="461"/>
      <c r="OAI157" s="461"/>
      <c r="OAJ157" s="461"/>
      <c r="OAK157" s="461"/>
      <c r="OAL157" s="461"/>
      <c r="OAM157" s="461"/>
      <c r="OAN157" s="461"/>
      <c r="OAO157" s="461"/>
      <c r="OAP157" s="461"/>
      <c r="OAQ157" s="461"/>
      <c r="OAR157" s="461"/>
      <c r="OAS157" s="461"/>
      <c r="OAT157" s="461"/>
      <c r="OAU157" s="461"/>
      <c r="OAV157" s="461"/>
      <c r="OAW157" s="461"/>
      <c r="OAX157" s="461"/>
      <c r="OAY157" s="461"/>
      <c r="OAZ157" s="461"/>
      <c r="OBA157" s="461"/>
      <c r="OBB157" s="461"/>
      <c r="OBC157" s="461"/>
      <c r="OBD157" s="461"/>
      <c r="OBE157" s="461"/>
      <c r="OBF157" s="461"/>
      <c r="OBG157" s="461"/>
      <c r="OBH157" s="461"/>
      <c r="OBI157" s="461"/>
      <c r="OBJ157" s="461"/>
      <c r="OBK157" s="461"/>
      <c r="OBL157" s="461"/>
      <c r="OBM157" s="461"/>
      <c r="OBN157" s="461"/>
      <c r="OBO157" s="461"/>
      <c r="OBP157" s="461"/>
      <c r="OBQ157" s="461"/>
      <c r="OBR157" s="461"/>
      <c r="OBS157" s="461"/>
      <c r="OBT157" s="461"/>
      <c r="OBU157" s="461"/>
      <c r="OBV157" s="461"/>
      <c r="OBW157" s="461"/>
      <c r="OBX157" s="461"/>
      <c r="OBY157" s="461"/>
      <c r="OBZ157" s="461"/>
      <c r="OCA157" s="461"/>
      <c r="OCB157" s="461"/>
      <c r="OCC157" s="461"/>
      <c r="OCD157" s="461"/>
      <c r="OCE157" s="461"/>
      <c r="OCF157" s="461"/>
      <c r="OCG157" s="461"/>
      <c r="OCH157" s="461"/>
      <c r="OCI157" s="461"/>
      <c r="OCJ157" s="461"/>
      <c r="OCK157" s="461"/>
      <c r="OCL157" s="461"/>
      <c r="OCM157" s="461"/>
      <c r="OCN157" s="461"/>
      <c r="OCO157" s="461"/>
      <c r="OCP157" s="461"/>
      <c r="OCQ157" s="461"/>
      <c r="OCR157" s="461"/>
      <c r="OCS157" s="461"/>
      <c r="OCT157" s="461"/>
      <c r="OCU157" s="461"/>
      <c r="OCV157" s="461"/>
      <c r="OCW157" s="461"/>
      <c r="OCX157" s="461"/>
      <c r="OCY157" s="461"/>
      <c r="OCZ157" s="461"/>
      <c r="ODA157" s="461"/>
      <c r="ODB157" s="461"/>
      <c r="ODC157" s="461"/>
      <c r="ODD157" s="461"/>
      <c r="ODE157" s="461"/>
      <c r="ODF157" s="461"/>
      <c r="ODG157" s="461"/>
      <c r="ODH157" s="461"/>
      <c r="ODI157" s="461"/>
      <c r="ODJ157" s="461"/>
      <c r="ODK157" s="461"/>
      <c r="ODL157" s="461"/>
      <c r="ODM157" s="461"/>
      <c r="ODN157" s="461"/>
      <c r="ODO157" s="461"/>
      <c r="ODP157" s="461"/>
      <c r="ODQ157" s="461"/>
      <c r="ODR157" s="461"/>
      <c r="ODS157" s="461"/>
      <c r="ODT157" s="461"/>
      <c r="ODU157" s="461"/>
      <c r="ODV157" s="461"/>
      <c r="ODW157" s="461"/>
      <c r="ODX157" s="461"/>
      <c r="ODY157" s="461"/>
      <c r="ODZ157" s="461"/>
      <c r="OEA157" s="461"/>
      <c r="OEB157" s="461"/>
      <c r="OEC157" s="461"/>
      <c r="OED157" s="461"/>
      <c r="OEE157" s="461"/>
      <c r="OEF157" s="461"/>
      <c r="OEG157" s="461"/>
      <c r="OEH157" s="461"/>
      <c r="OEI157" s="461"/>
      <c r="OEJ157" s="461"/>
      <c r="OEK157" s="461"/>
      <c r="OEL157" s="461"/>
      <c r="OEM157" s="461"/>
      <c r="OEN157" s="461"/>
      <c r="OEO157" s="461"/>
      <c r="OEP157" s="461"/>
      <c r="OEQ157" s="461"/>
      <c r="OER157" s="461"/>
      <c r="OES157" s="461"/>
      <c r="OET157" s="461"/>
      <c r="OEU157" s="461"/>
      <c r="OEV157" s="461"/>
      <c r="OEW157" s="461"/>
      <c r="OEX157" s="461"/>
      <c r="OEY157" s="461"/>
      <c r="OEZ157" s="461"/>
      <c r="OFA157" s="461"/>
      <c r="OFB157" s="461"/>
      <c r="OFC157" s="461"/>
      <c r="OFD157" s="461"/>
      <c r="OFE157" s="461"/>
      <c r="OFF157" s="461"/>
      <c r="OFG157" s="461"/>
      <c r="OFH157" s="461"/>
      <c r="OFI157" s="461"/>
      <c r="OFJ157" s="461"/>
      <c r="OFK157" s="461"/>
      <c r="OFL157" s="461"/>
      <c r="OFM157" s="461"/>
      <c r="OFN157" s="461"/>
      <c r="OFO157" s="461"/>
      <c r="OFP157" s="461"/>
      <c r="OFQ157" s="461"/>
      <c r="OFR157" s="461"/>
      <c r="OFS157" s="461"/>
      <c r="OFT157" s="461"/>
      <c r="OFU157" s="461"/>
      <c r="OFV157" s="461"/>
      <c r="OFW157" s="461"/>
      <c r="OFX157" s="461"/>
      <c r="OFY157" s="461"/>
      <c r="OFZ157" s="461"/>
      <c r="OGA157" s="461"/>
      <c r="OGB157" s="461"/>
      <c r="OGC157" s="461"/>
      <c r="OGD157" s="461"/>
      <c r="OGE157" s="461"/>
      <c r="OGF157" s="461"/>
      <c r="OGG157" s="461"/>
      <c r="OGH157" s="461"/>
      <c r="OGI157" s="461"/>
      <c r="OGJ157" s="461"/>
      <c r="OGK157" s="461"/>
      <c r="OGL157" s="461"/>
      <c r="OGM157" s="461"/>
      <c r="OGN157" s="461"/>
      <c r="OGO157" s="461"/>
      <c r="OGP157" s="461"/>
      <c r="OGQ157" s="461"/>
      <c r="OGR157" s="461"/>
      <c r="OGS157" s="461"/>
      <c r="OGT157" s="461"/>
      <c r="OGU157" s="461"/>
      <c r="OGV157" s="461"/>
      <c r="OGW157" s="461"/>
      <c r="OGX157" s="461"/>
      <c r="OGY157" s="461"/>
      <c r="OGZ157" s="461"/>
      <c r="OHA157" s="461"/>
      <c r="OHB157" s="461"/>
      <c r="OHC157" s="461"/>
      <c r="OHD157" s="461"/>
      <c r="OHE157" s="461"/>
      <c r="OHF157" s="461"/>
      <c r="OHG157" s="461"/>
      <c r="OHH157" s="461"/>
      <c r="OHI157" s="461"/>
      <c r="OHJ157" s="461"/>
      <c r="OHK157" s="461"/>
      <c r="OHL157" s="461"/>
      <c r="OHM157" s="461"/>
      <c r="OHN157" s="461"/>
      <c r="OHO157" s="461"/>
      <c r="OHP157" s="461"/>
      <c r="OHQ157" s="461"/>
      <c r="OHR157" s="461"/>
      <c r="OHS157" s="461"/>
      <c r="OHT157" s="461"/>
      <c r="OHU157" s="461"/>
      <c r="OHV157" s="461"/>
      <c r="OHW157" s="461"/>
      <c r="OHX157" s="461"/>
      <c r="OHY157" s="461"/>
      <c r="OHZ157" s="461"/>
      <c r="OIA157" s="461"/>
      <c r="OIB157" s="461"/>
      <c r="OIC157" s="461"/>
      <c r="OID157" s="461"/>
      <c r="OIE157" s="461"/>
      <c r="OIF157" s="461"/>
      <c r="OIG157" s="461"/>
      <c r="OIH157" s="461"/>
      <c r="OII157" s="461"/>
      <c r="OIJ157" s="461"/>
      <c r="OIK157" s="461"/>
      <c r="OIL157" s="461"/>
      <c r="OIM157" s="461"/>
      <c r="OIN157" s="461"/>
      <c r="OIO157" s="461"/>
      <c r="OIP157" s="461"/>
      <c r="OIQ157" s="461"/>
      <c r="OIR157" s="461"/>
      <c r="OIS157" s="461"/>
      <c r="OIT157" s="461"/>
      <c r="OIU157" s="461"/>
      <c r="OIV157" s="461"/>
      <c r="OIW157" s="461"/>
      <c r="OIX157" s="461"/>
      <c r="OIY157" s="461"/>
      <c r="OIZ157" s="461"/>
      <c r="OJA157" s="461"/>
      <c r="OJB157" s="461"/>
      <c r="OJC157" s="461"/>
      <c r="OJD157" s="461"/>
      <c r="OJE157" s="461"/>
      <c r="OJF157" s="461"/>
      <c r="OJG157" s="461"/>
      <c r="OJH157" s="461"/>
      <c r="OJI157" s="461"/>
      <c r="OJJ157" s="461"/>
      <c r="OJK157" s="461"/>
      <c r="OJL157" s="461"/>
      <c r="OJM157" s="461"/>
      <c r="OJN157" s="461"/>
      <c r="OJO157" s="461"/>
      <c r="OJP157" s="461"/>
      <c r="OJQ157" s="461"/>
      <c r="OJR157" s="461"/>
      <c r="OJS157" s="461"/>
      <c r="OJT157" s="461"/>
      <c r="OJU157" s="461"/>
      <c r="OJV157" s="461"/>
      <c r="OJW157" s="461"/>
      <c r="OJX157" s="461"/>
      <c r="OJY157" s="461"/>
      <c r="OJZ157" s="461"/>
      <c r="OKA157" s="461"/>
      <c r="OKB157" s="461"/>
      <c r="OKC157" s="461"/>
      <c r="OKD157" s="461"/>
      <c r="OKE157" s="461"/>
      <c r="OKF157" s="461"/>
      <c r="OKG157" s="461"/>
      <c r="OKH157" s="461"/>
      <c r="OKI157" s="461"/>
      <c r="OKJ157" s="461"/>
      <c r="OKK157" s="461"/>
      <c r="OKL157" s="461"/>
      <c r="OKM157" s="461"/>
      <c r="OKN157" s="461"/>
      <c r="OKO157" s="461"/>
      <c r="OKP157" s="461"/>
      <c r="OKQ157" s="461"/>
      <c r="OKR157" s="461"/>
      <c r="OKS157" s="461"/>
      <c r="OKT157" s="461"/>
      <c r="OKU157" s="461"/>
      <c r="OKV157" s="461"/>
      <c r="OKW157" s="461"/>
      <c r="OKX157" s="461"/>
      <c r="OKY157" s="461"/>
      <c r="OKZ157" s="461"/>
      <c r="OLA157" s="461"/>
      <c r="OLB157" s="461"/>
      <c r="OLC157" s="461"/>
      <c r="OLD157" s="461"/>
      <c r="OLE157" s="461"/>
      <c r="OLF157" s="461"/>
      <c r="OLG157" s="461"/>
      <c r="OLH157" s="461"/>
      <c r="OLI157" s="461"/>
      <c r="OLJ157" s="461"/>
      <c r="OLK157" s="461"/>
      <c r="OLL157" s="461"/>
      <c r="OLM157" s="461"/>
      <c r="OLN157" s="461"/>
      <c r="OLO157" s="461"/>
      <c r="OLP157" s="461"/>
      <c r="OLQ157" s="461"/>
      <c r="OLR157" s="461"/>
      <c r="OLS157" s="461"/>
      <c r="OLT157" s="461"/>
      <c r="OLU157" s="461"/>
      <c r="OLV157" s="461"/>
      <c r="OLW157" s="461"/>
      <c r="OLX157" s="461"/>
      <c r="OLY157" s="461"/>
      <c r="OLZ157" s="461"/>
      <c r="OMA157" s="461"/>
      <c r="OMB157" s="461"/>
      <c r="OMC157" s="461"/>
      <c r="OMD157" s="461"/>
      <c r="OME157" s="461"/>
      <c r="OMF157" s="461"/>
      <c r="OMG157" s="461"/>
      <c r="OMH157" s="461"/>
      <c r="OMI157" s="461"/>
      <c r="OMJ157" s="461"/>
      <c r="OMK157" s="461"/>
      <c r="OML157" s="461"/>
      <c r="OMM157" s="461"/>
      <c r="OMN157" s="461"/>
      <c r="OMO157" s="461"/>
      <c r="OMP157" s="461"/>
      <c r="OMQ157" s="461"/>
      <c r="OMR157" s="461"/>
      <c r="OMS157" s="461"/>
      <c r="OMT157" s="461"/>
      <c r="OMU157" s="461"/>
      <c r="OMV157" s="461"/>
      <c r="OMW157" s="461"/>
      <c r="OMX157" s="461"/>
      <c r="OMY157" s="461"/>
      <c r="OMZ157" s="461"/>
      <c r="ONA157" s="461"/>
      <c r="ONB157" s="461"/>
      <c r="ONC157" s="461"/>
      <c r="OND157" s="461"/>
      <c r="ONE157" s="461"/>
      <c r="ONF157" s="461"/>
      <c r="ONG157" s="461"/>
      <c r="ONH157" s="461"/>
      <c r="ONI157" s="461"/>
      <c r="ONJ157" s="461"/>
      <c r="ONK157" s="461"/>
      <c r="ONL157" s="461"/>
      <c r="ONM157" s="461"/>
      <c r="ONN157" s="461"/>
      <c r="ONO157" s="461"/>
      <c r="ONP157" s="461"/>
      <c r="ONQ157" s="461"/>
      <c r="ONR157" s="461"/>
      <c r="ONS157" s="461"/>
      <c r="ONT157" s="461"/>
      <c r="ONU157" s="461"/>
      <c r="ONV157" s="461"/>
      <c r="ONW157" s="461"/>
      <c r="ONX157" s="461"/>
      <c r="ONY157" s="461"/>
      <c r="ONZ157" s="461"/>
      <c r="OOA157" s="461"/>
      <c r="OOB157" s="461"/>
      <c r="OOC157" s="461"/>
      <c r="OOD157" s="461"/>
      <c r="OOE157" s="461"/>
      <c r="OOF157" s="461"/>
      <c r="OOG157" s="461"/>
      <c r="OOH157" s="461"/>
      <c r="OOI157" s="461"/>
      <c r="OOJ157" s="461"/>
      <c r="OOK157" s="461"/>
      <c r="OOL157" s="461"/>
      <c r="OOM157" s="461"/>
      <c r="OON157" s="461"/>
      <c r="OOO157" s="461"/>
      <c r="OOP157" s="461"/>
      <c r="OOQ157" s="461"/>
      <c r="OOR157" s="461"/>
      <c r="OOS157" s="461"/>
      <c r="OOT157" s="461"/>
      <c r="OOU157" s="461"/>
      <c r="OOV157" s="461"/>
      <c r="OOW157" s="461"/>
      <c r="OOX157" s="461"/>
      <c r="OOY157" s="461"/>
      <c r="OOZ157" s="461"/>
      <c r="OPA157" s="461"/>
      <c r="OPB157" s="461"/>
      <c r="OPC157" s="461"/>
      <c r="OPD157" s="461"/>
      <c r="OPE157" s="461"/>
      <c r="OPF157" s="461"/>
      <c r="OPG157" s="461"/>
      <c r="OPH157" s="461"/>
      <c r="OPI157" s="461"/>
      <c r="OPJ157" s="461"/>
      <c r="OPK157" s="461"/>
      <c r="OPL157" s="461"/>
      <c r="OPM157" s="461"/>
      <c r="OPN157" s="461"/>
      <c r="OPO157" s="461"/>
      <c r="OPP157" s="461"/>
      <c r="OPQ157" s="461"/>
      <c r="OPR157" s="461"/>
      <c r="OPS157" s="461"/>
      <c r="OPT157" s="461"/>
      <c r="OPU157" s="461"/>
      <c r="OPV157" s="461"/>
      <c r="OPW157" s="461"/>
      <c r="OPX157" s="461"/>
      <c r="OPY157" s="461"/>
      <c r="OPZ157" s="461"/>
      <c r="OQA157" s="461"/>
      <c r="OQB157" s="461"/>
      <c r="OQC157" s="461"/>
      <c r="OQD157" s="461"/>
      <c r="OQE157" s="461"/>
      <c r="OQF157" s="461"/>
      <c r="OQG157" s="461"/>
      <c r="OQH157" s="461"/>
      <c r="OQI157" s="461"/>
      <c r="OQJ157" s="461"/>
      <c r="OQK157" s="461"/>
      <c r="OQL157" s="461"/>
      <c r="OQM157" s="461"/>
      <c r="OQN157" s="461"/>
      <c r="OQO157" s="461"/>
      <c r="OQP157" s="461"/>
      <c r="OQQ157" s="461"/>
      <c r="OQR157" s="461"/>
      <c r="OQS157" s="461"/>
      <c r="OQT157" s="461"/>
      <c r="OQU157" s="461"/>
      <c r="OQV157" s="461"/>
      <c r="OQW157" s="461"/>
      <c r="OQX157" s="461"/>
      <c r="OQY157" s="461"/>
      <c r="OQZ157" s="461"/>
      <c r="ORA157" s="461"/>
      <c r="ORB157" s="461"/>
      <c r="ORC157" s="461"/>
      <c r="ORD157" s="461"/>
      <c r="ORE157" s="461"/>
      <c r="ORF157" s="461"/>
      <c r="ORG157" s="461"/>
      <c r="ORH157" s="461"/>
      <c r="ORI157" s="461"/>
      <c r="ORJ157" s="461"/>
      <c r="ORK157" s="461"/>
      <c r="ORL157" s="461"/>
      <c r="ORM157" s="461"/>
      <c r="ORN157" s="461"/>
      <c r="ORO157" s="461"/>
      <c r="ORP157" s="461"/>
      <c r="ORQ157" s="461"/>
      <c r="ORR157" s="461"/>
      <c r="ORS157" s="461"/>
      <c r="ORT157" s="461"/>
      <c r="ORU157" s="461"/>
      <c r="ORV157" s="461"/>
      <c r="ORW157" s="461"/>
      <c r="ORX157" s="461"/>
      <c r="ORY157" s="461"/>
      <c r="ORZ157" s="461"/>
      <c r="OSA157" s="461"/>
      <c r="OSB157" s="461"/>
      <c r="OSC157" s="461"/>
      <c r="OSD157" s="461"/>
      <c r="OSE157" s="461"/>
      <c r="OSF157" s="461"/>
      <c r="OSG157" s="461"/>
      <c r="OSH157" s="461"/>
      <c r="OSI157" s="461"/>
      <c r="OSJ157" s="461"/>
      <c r="OSK157" s="461"/>
      <c r="OSL157" s="461"/>
      <c r="OSM157" s="461"/>
      <c r="OSN157" s="461"/>
      <c r="OSO157" s="461"/>
      <c r="OSP157" s="461"/>
      <c r="OSQ157" s="461"/>
      <c r="OSR157" s="461"/>
      <c r="OSS157" s="461"/>
      <c r="OST157" s="461"/>
      <c r="OSU157" s="461"/>
      <c r="OSV157" s="461"/>
      <c r="OSW157" s="461"/>
      <c r="OSX157" s="461"/>
      <c r="OSY157" s="461"/>
      <c r="OSZ157" s="461"/>
      <c r="OTA157" s="461"/>
      <c r="OTB157" s="461"/>
      <c r="OTC157" s="461"/>
      <c r="OTD157" s="461"/>
      <c r="OTE157" s="461"/>
      <c r="OTF157" s="461"/>
      <c r="OTG157" s="461"/>
      <c r="OTH157" s="461"/>
      <c r="OTI157" s="461"/>
      <c r="OTJ157" s="461"/>
      <c r="OTK157" s="461"/>
      <c r="OTL157" s="461"/>
      <c r="OTM157" s="461"/>
      <c r="OTN157" s="461"/>
      <c r="OTO157" s="461"/>
      <c r="OTP157" s="461"/>
      <c r="OTQ157" s="461"/>
      <c r="OTR157" s="461"/>
      <c r="OTS157" s="461"/>
      <c r="OTT157" s="461"/>
      <c r="OTU157" s="461"/>
      <c r="OTV157" s="461"/>
      <c r="OTW157" s="461"/>
      <c r="OTX157" s="461"/>
      <c r="OTY157" s="461"/>
      <c r="OTZ157" s="461"/>
      <c r="OUA157" s="461"/>
      <c r="OUB157" s="461"/>
      <c r="OUC157" s="461"/>
      <c r="OUD157" s="461"/>
      <c r="OUE157" s="461"/>
      <c r="OUF157" s="461"/>
      <c r="OUG157" s="461"/>
      <c r="OUH157" s="461"/>
      <c r="OUI157" s="461"/>
      <c r="OUJ157" s="461"/>
      <c r="OUK157" s="461"/>
      <c r="OUL157" s="461"/>
      <c r="OUM157" s="461"/>
      <c r="OUN157" s="461"/>
      <c r="OUO157" s="461"/>
      <c r="OUP157" s="461"/>
      <c r="OUQ157" s="461"/>
      <c r="OUR157" s="461"/>
      <c r="OUS157" s="461"/>
      <c r="OUT157" s="461"/>
      <c r="OUU157" s="461"/>
      <c r="OUV157" s="461"/>
      <c r="OUW157" s="461"/>
      <c r="OUX157" s="461"/>
      <c r="OUY157" s="461"/>
      <c r="OUZ157" s="461"/>
      <c r="OVA157" s="461"/>
      <c r="OVB157" s="461"/>
      <c r="OVC157" s="461"/>
      <c r="OVD157" s="461"/>
      <c r="OVE157" s="461"/>
      <c r="OVF157" s="461"/>
      <c r="OVG157" s="461"/>
      <c r="OVH157" s="461"/>
      <c r="OVI157" s="461"/>
      <c r="OVJ157" s="461"/>
      <c r="OVK157" s="461"/>
      <c r="OVL157" s="461"/>
      <c r="OVM157" s="461"/>
      <c r="OVN157" s="461"/>
      <c r="OVO157" s="461"/>
      <c r="OVP157" s="461"/>
      <c r="OVQ157" s="461"/>
      <c r="OVR157" s="461"/>
      <c r="OVS157" s="461"/>
      <c r="OVT157" s="461"/>
      <c r="OVU157" s="461"/>
      <c r="OVV157" s="461"/>
      <c r="OVW157" s="461"/>
      <c r="OVX157" s="461"/>
      <c r="OVY157" s="461"/>
      <c r="OVZ157" s="461"/>
      <c r="OWA157" s="461"/>
      <c r="OWB157" s="461"/>
      <c r="OWC157" s="461"/>
      <c r="OWD157" s="461"/>
      <c r="OWE157" s="461"/>
      <c r="OWF157" s="461"/>
      <c r="OWG157" s="461"/>
      <c r="OWH157" s="461"/>
      <c r="OWI157" s="461"/>
      <c r="OWJ157" s="461"/>
      <c r="OWK157" s="461"/>
      <c r="OWL157" s="461"/>
      <c r="OWM157" s="461"/>
      <c r="OWN157" s="461"/>
      <c r="OWO157" s="461"/>
      <c r="OWP157" s="461"/>
      <c r="OWQ157" s="461"/>
      <c r="OWR157" s="461"/>
      <c r="OWS157" s="461"/>
      <c r="OWT157" s="461"/>
      <c r="OWU157" s="461"/>
      <c r="OWV157" s="461"/>
      <c r="OWW157" s="461"/>
      <c r="OWX157" s="461"/>
      <c r="OWY157" s="461"/>
      <c r="OWZ157" s="461"/>
      <c r="OXA157" s="461"/>
      <c r="OXB157" s="461"/>
      <c r="OXC157" s="461"/>
      <c r="OXD157" s="461"/>
      <c r="OXE157" s="461"/>
      <c r="OXF157" s="461"/>
      <c r="OXG157" s="461"/>
      <c r="OXH157" s="461"/>
      <c r="OXI157" s="461"/>
      <c r="OXJ157" s="461"/>
      <c r="OXK157" s="461"/>
      <c r="OXL157" s="461"/>
      <c r="OXM157" s="461"/>
      <c r="OXN157" s="461"/>
      <c r="OXO157" s="461"/>
      <c r="OXP157" s="461"/>
      <c r="OXQ157" s="461"/>
      <c r="OXR157" s="461"/>
      <c r="OXS157" s="461"/>
      <c r="OXT157" s="461"/>
      <c r="OXU157" s="461"/>
      <c r="OXV157" s="461"/>
      <c r="OXW157" s="461"/>
      <c r="OXX157" s="461"/>
      <c r="OXY157" s="461"/>
      <c r="OXZ157" s="461"/>
      <c r="OYA157" s="461"/>
      <c r="OYB157" s="461"/>
      <c r="OYC157" s="461"/>
      <c r="OYD157" s="461"/>
      <c r="OYE157" s="461"/>
      <c r="OYF157" s="461"/>
      <c r="OYG157" s="461"/>
      <c r="OYH157" s="461"/>
      <c r="OYI157" s="461"/>
      <c r="OYJ157" s="461"/>
      <c r="OYK157" s="461"/>
      <c r="OYL157" s="461"/>
      <c r="OYM157" s="461"/>
      <c r="OYN157" s="461"/>
      <c r="OYO157" s="461"/>
      <c r="OYP157" s="461"/>
      <c r="OYQ157" s="461"/>
      <c r="OYR157" s="461"/>
      <c r="OYS157" s="461"/>
      <c r="OYT157" s="461"/>
      <c r="OYU157" s="461"/>
      <c r="OYV157" s="461"/>
      <c r="OYW157" s="461"/>
      <c r="OYX157" s="461"/>
      <c r="OYY157" s="461"/>
      <c r="OYZ157" s="461"/>
      <c r="OZA157" s="461"/>
      <c r="OZB157" s="461"/>
      <c r="OZC157" s="461"/>
      <c r="OZD157" s="461"/>
      <c r="OZE157" s="461"/>
      <c r="OZF157" s="461"/>
      <c r="OZG157" s="461"/>
      <c r="OZH157" s="461"/>
      <c r="OZI157" s="461"/>
      <c r="OZJ157" s="461"/>
      <c r="OZK157" s="461"/>
      <c r="OZL157" s="461"/>
      <c r="OZM157" s="461"/>
      <c r="OZN157" s="461"/>
      <c r="OZO157" s="461"/>
      <c r="OZP157" s="461"/>
      <c r="OZQ157" s="461"/>
      <c r="OZR157" s="461"/>
      <c r="OZS157" s="461"/>
      <c r="OZT157" s="461"/>
      <c r="OZU157" s="461"/>
      <c r="OZV157" s="461"/>
      <c r="OZW157" s="461"/>
      <c r="OZX157" s="461"/>
      <c r="OZY157" s="461"/>
      <c r="OZZ157" s="461"/>
      <c r="PAA157" s="461"/>
      <c r="PAB157" s="461"/>
      <c r="PAC157" s="461"/>
      <c r="PAD157" s="461"/>
      <c r="PAE157" s="461"/>
      <c r="PAF157" s="461"/>
      <c r="PAG157" s="461"/>
      <c r="PAH157" s="461"/>
      <c r="PAI157" s="461"/>
      <c r="PAJ157" s="461"/>
      <c r="PAK157" s="461"/>
      <c r="PAL157" s="461"/>
      <c r="PAM157" s="461"/>
      <c r="PAN157" s="461"/>
      <c r="PAO157" s="461"/>
      <c r="PAP157" s="461"/>
      <c r="PAQ157" s="461"/>
      <c r="PAR157" s="461"/>
      <c r="PAS157" s="461"/>
      <c r="PAT157" s="461"/>
      <c r="PAU157" s="461"/>
      <c r="PAV157" s="461"/>
      <c r="PAW157" s="461"/>
      <c r="PAX157" s="461"/>
      <c r="PAY157" s="461"/>
      <c r="PAZ157" s="461"/>
      <c r="PBA157" s="461"/>
      <c r="PBB157" s="461"/>
      <c r="PBC157" s="461"/>
      <c r="PBD157" s="461"/>
      <c r="PBE157" s="461"/>
      <c r="PBF157" s="461"/>
      <c r="PBG157" s="461"/>
      <c r="PBH157" s="461"/>
      <c r="PBI157" s="461"/>
      <c r="PBJ157" s="461"/>
      <c r="PBK157" s="461"/>
      <c r="PBL157" s="461"/>
      <c r="PBM157" s="461"/>
      <c r="PBN157" s="461"/>
      <c r="PBO157" s="461"/>
      <c r="PBP157" s="461"/>
      <c r="PBQ157" s="461"/>
      <c r="PBR157" s="461"/>
      <c r="PBS157" s="461"/>
      <c r="PBT157" s="461"/>
      <c r="PBU157" s="461"/>
      <c r="PBV157" s="461"/>
      <c r="PBW157" s="461"/>
      <c r="PBX157" s="461"/>
      <c r="PBY157" s="461"/>
      <c r="PBZ157" s="461"/>
      <c r="PCA157" s="461"/>
      <c r="PCB157" s="461"/>
      <c r="PCC157" s="461"/>
      <c r="PCD157" s="461"/>
      <c r="PCE157" s="461"/>
      <c r="PCF157" s="461"/>
      <c r="PCG157" s="461"/>
      <c r="PCH157" s="461"/>
      <c r="PCI157" s="461"/>
      <c r="PCJ157" s="461"/>
      <c r="PCK157" s="461"/>
      <c r="PCL157" s="461"/>
      <c r="PCM157" s="461"/>
      <c r="PCN157" s="461"/>
      <c r="PCO157" s="461"/>
      <c r="PCP157" s="461"/>
      <c r="PCQ157" s="461"/>
      <c r="PCR157" s="461"/>
      <c r="PCS157" s="461"/>
      <c r="PCT157" s="461"/>
      <c r="PCU157" s="461"/>
      <c r="PCV157" s="461"/>
      <c r="PCW157" s="461"/>
      <c r="PCX157" s="461"/>
      <c r="PCY157" s="461"/>
      <c r="PCZ157" s="461"/>
      <c r="PDA157" s="461"/>
      <c r="PDB157" s="461"/>
      <c r="PDC157" s="461"/>
      <c r="PDD157" s="461"/>
      <c r="PDE157" s="461"/>
      <c r="PDF157" s="461"/>
      <c r="PDG157" s="461"/>
      <c r="PDH157" s="461"/>
      <c r="PDI157" s="461"/>
      <c r="PDJ157" s="461"/>
      <c r="PDK157" s="461"/>
      <c r="PDL157" s="461"/>
      <c r="PDM157" s="461"/>
      <c r="PDN157" s="461"/>
      <c r="PDO157" s="461"/>
      <c r="PDP157" s="461"/>
      <c r="PDQ157" s="461"/>
      <c r="PDR157" s="461"/>
      <c r="PDS157" s="461"/>
      <c r="PDT157" s="461"/>
      <c r="PDU157" s="461"/>
      <c r="PDV157" s="461"/>
      <c r="PDW157" s="461"/>
      <c r="PDX157" s="461"/>
      <c r="PDY157" s="461"/>
      <c r="PDZ157" s="461"/>
      <c r="PEA157" s="461"/>
      <c r="PEB157" s="461"/>
      <c r="PEC157" s="461"/>
      <c r="PED157" s="461"/>
      <c r="PEE157" s="461"/>
      <c r="PEF157" s="461"/>
      <c r="PEG157" s="461"/>
      <c r="PEH157" s="461"/>
      <c r="PEI157" s="461"/>
      <c r="PEJ157" s="461"/>
      <c r="PEK157" s="461"/>
      <c r="PEL157" s="461"/>
      <c r="PEM157" s="461"/>
      <c r="PEN157" s="461"/>
      <c r="PEO157" s="461"/>
      <c r="PEP157" s="461"/>
      <c r="PEQ157" s="461"/>
      <c r="PER157" s="461"/>
      <c r="PES157" s="461"/>
      <c r="PET157" s="461"/>
      <c r="PEU157" s="461"/>
      <c r="PEV157" s="461"/>
      <c r="PEW157" s="461"/>
      <c r="PEX157" s="461"/>
      <c r="PEY157" s="461"/>
      <c r="PEZ157" s="461"/>
      <c r="PFA157" s="461"/>
      <c r="PFB157" s="461"/>
      <c r="PFC157" s="461"/>
      <c r="PFD157" s="461"/>
      <c r="PFE157" s="461"/>
      <c r="PFF157" s="461"/>
      <c r="PFG157" s="461"/>
      <c r="PFH157" s="461"/>
      <c r="PFI157" s="461"/>
      <c r="PFJ157" s="461"/>
      <c r="PFK157" s="461"/>
      <c r="PFL157" s="461"/>
      <c r="PFM157" s="461"/>
      <c r="PFN157" s="461"/>
      <c r="PFO157" s="461"/>
      <c r="PFP157" s="461"/>
      <c r="PFQ157" s="461"/>
      <c r="PFR157" s="461"/>
      <c r="PFS157" s="461"/>
      <c r="PFT157" s="461"/>
      <c r="PFU157" s="461"/>
      <c r="PFV157" s="461"/>
      <c r="PFW157" s="461"/>
      <c r="PFX157" s="461"/>
      <c r="PFY157" s="461"/>
      <c r="PFZ157" s="461"/>
      <c r="PGA157" s="461"/>
      <c r="PGB157" s="461"/>
      <c r="PGC157" s="461"/>
      <c r="PGD157" s="461"/>
      <c r="PGE157" s="461"/>
      <c r="PGF157" s="461"/>
      <c r="PGG157" s="461"/>
      <c r="PGH157" s="461"/>
      <c r="PGI157" s="461"/>
      <c r="PGJ157" s="461"/>
      <c r="PGK157" s="461"/>
      <c r="PGL157" s="461"/>
      <c r="PGM157" s="461"/>
      <c r="PGN157" s="461"/>
      <c r="PGO157" s="461"/>
      <c r="PGP157" s="461"/>
      <c r="PGQ157" s="461"/>
      <c r="PGR157" s="461"/>
      <c r="PGS157" s="461"/>
      <c r="PGT157" s="461"/>
      <c r="PGU157" s="461"/>
      <c r="PGV157" s="461"/>
      <c r="PGW157" s="461"/>
      <c r="PGX157" s="461"/>
      <c r="PGY157" s="461"/>
      <c r="PGZ157" s="461"/>
      <c r="PHA157" s="461"/>
      <c r="PHB157" s="461"/>
      <c r="PHC157" s="461"/>
      <c r="PHD157" s="461"/>
      <c r="PHE157" s="461"/>
      <c r="PHF157" s="461"/>
      <c r="PHG157" s="461"/>
      <c r="PHH157" s="461"/>
      <c r="PHI157" s="461"/>
      <c r="PHJ157" s="461"/>
      <c r="PHK157" s="461"/>
      <c r="PHL157" s="461"/>
      <c r="PHM157" s="461"/>
      <c r="PHN157" s="461"/>
      <c r="PHO157" s="461"/>
      <c r="PHP157" s="461"/>
      <c r="PHQ157" s="461"/>
      <c r="PHR157" s="461"/>
      <c r="PHS157" s="461"/>
      <c r="PHT157" s="461"/>
      <c r="PHU157" s="461"/>
      <c r="PHV157" s="461"/>
      <c r="PHW157" s="461"/>
      <c r="PHX157" s="461"/>
      <c r="PHY157" s="461"/>
      <c r="PHZ157" s="461"/>
      <c r="PIA157" s="461"/>
      <c r="PIB157" s="461"/>
      <c r="PIC157" s="461"/>
      <c r="PID157" s="461"/>
      <c r="PIE157" s="461"/>
      <c r="PIF157" s="461"/>
      <c r="PIG157" s="461"/>
      <c r="PIH157" s="461"/>
      <c r="PII157" s="461"/>
      <c r="PIJ157" s="461"/>
      <c r="PIK157" s="461"/>
      <c r="PIL157" s="461"/>
      <c r="PIM157" s="461"/>
      <c r="PIN157" s="461"/>
      <c r="PIO157" s="461"/>
      <c r="PIP157" s="461"/>
      <c r="PIQ157" s="461"/>
      <c r="PIR157" s="461"/>
      <c r="PIS157" s="461"/>
      <c r="PIT157" s="461"/>
      <c r="PIU157" s="461"/>
      <c r="PIV157" s="461"/>
      <c r="PIW157" s="461"/>
      <c r="PIX157" s="461"/>
      <c r="PIY157" s="461"/>
      <c r="PIZ157" s="461"/>
      <c r="PJA157" s="461"/>
      <c r="PJB157" s="461"/>
      <c r="PJC157" s="461"/>
      <c r="PJD157" s="461"/>
      <c r="PJE157" s="461"/>
      <c r="PJF157" s="461"/>
      <c r="PJG157" s="461"/>
      <c r="PJH157" s="461"/>
      <c r="PJI157" s="461"/>
      <c r="PJJ157" s="461"/>
      <c r="PJK157" s="461"/>
      <c r="PJL157" s="461"/>
      <c r="PJM157" s="461"/>
      <c r="PJN157" s="461"/>
      <c r="PJO157" s="461"/>
      <c r="PJP157" s="461"/>
      <c r="PJQ157" s="461"/>
      <c r="PJR157" s="461"/>
      <c r="PJS157" s="461"/>
      <c r="PJT157" s="461"/>
      <c r="PJU157" s="461"/>
      <c r="PJV157" s="461"/>
      <c r="PJW157" s="461"/>
      <c r="PJX157" s="461"/>
      <c r="PJY157" s="461"/>
      <c r="PJZ157" s="461"/>
      <c r="PKA157" s="461"/>
      <c r="PKB157" s="461"/>
      <c r="PKC157" s="461"/>
      <c r="PKD157" s="461"/>
      <c r="PKE157" s="461"/>
      <c r="PKF157" s="461"/>
      <c r="PKG157" s="461"/>
      <c r="PKH157" s="461"/>
      <c r="PKI157" s="461"/>
      <c r="PKJ157" s="461"/>
      <c r="PKK157" s="461"/>
      <c r="PKL157" s="461"/>
      <c r="PKM157" s="461"/>
      <c r="PKN157" s="461"/>
      <c r="PKO157" s="461"/>
      <c r="PKP157" s="461"/>
      <c r="PKQ157" s="461"/>
      <c r="PKR157" s="461"/>
      <c r="PKS157" s="461"/>
      <c r="PKT157" s="461"/>
      <c r="PKU157" s="461"/>
      <c r="PKV157" s="461"/>
      <c r="PKW157" s="461"/>
      <c r="PKX157" s="461"/>
      <c r="PKY157" s="461"/>
      <c r="PKZ157" s="461"/>
      <c r="PLA157" s="461"/>
      <c r="PLB157" s="461"/>
      <c r="PLC157" s="461"/>
      <c r="PLD157" s="461"/>
      <c r="PLE157" s="461"/>
      <c r="PLF157" s="461"/>
      <c r="PLG157" s="461"/>
      <c r="PLH157" s="461"/>
      <c r="PLI157" s="461"/>
      <c r="PLJ157" s="461"/>
      <c r="PLK157" s="461"/>
      <c r="PLL157" s="461"/>
      <c r="PLM157" s="461"/>
      <c r="PLN157" s="461"/>
      <c r="PLO157" s="461"/>
      <c r="PLP157" s="461"/>
      <c r="PLQ157" s="461"/>
      <c r="PLR157" s="461"/>
      <c r="PLS157" s="461"/>
      <c r="PLT157" s="461"/>
      <c r="PLU157" s="461"/>
      <c r="PLV157" s="461"/>
      <c r="PLW157" s="461"/>
      <c r="PLX157" s="461"/>
      <c r="PLY157" s="461"/>
      <c r="PLZ157" s="461"/>
      <c r="PMA157" s="461"/>
      <c r="PMB157" s="461"/>
      <c r="PMC157" s="461"/>
      <c r="PMD157" s="461"/>
      <c r="PME157" s="461"/>
      <c r="PMF157" s="461"/>
      <c r="PMG157" s="461"/>
      <c r="PMH157" s="461"/>
      <c r="PMI157" s="461"/>
      <c r="PMJ157" s="461"/>
      <c r="PMK157" s="461"/>
      <c r="PML157" s="461"/>
      <c r="PMM157" s="461"/>
      <c r="PMN157" s="461"/>
      <c r="PMO157" s="461"/>
      <c r="PMP157" s="461"/>
      <c r="PMQ157" s="461"/>
      <c r="PMR157" s="461"/>
      <c r="PMS157" s="461"/>
      <c r="PMT157" s="461"/>
      <c r="PMU157" s="461"/>
      <c r="PMV157" s="461"/>
      <c r="PMW157" s="461"/>
      <c r="PMX157" s="461"/>
      <c r="PMY157" s="461"/>
      <c r="PMZ157" s="461"/>
      <c r="PNA157" s="461"/>
      <c r="PNB157" s="461"/>
      <c r="PNC157" s="461"/>
      <c r="PND157" s="461"/>
      <c r="PNE157" s="461"/>
      <c r="PNF157" s="461"/>
      <c r="PNG157" s="461"/>
      <c r="PNH157" s="461"/>
      <c r="PNI157" s="461"/>
      <c r="PNJ157" s="461"/>
      <c r="PNK157" s="461"/>
      <c r="PNL157" s="461"/>
      <c r="PNM157" s="461"/>
      <c r="PNN157" s="461"/>
      <c r="PNO157" s="461"/>
      <c r="PNP157" s="461"/>
      <c r="PNQ157" s="461"/>
      <c r="PNR157" s="461"/>
      <c r="PNS157" s="461"/>
      <c r="PNT157" s="461"/>
      <c r="PNU157" s="461"/>
      <c r="PNV157" s="461"/>
      <c r="PNW157" s="461"/>
      <c r="PNX157" s="461"/>
      <c r="PNY157" s="461"/>
      <c r="PNZ157" s="461"/>
      <c r="POA157" s="461"/>
      <c r="POB157" s="461"/>
      <c r="POC157" s="461"/>
      <c r="POD157" s="461"/>
      <c r="POE157" s="461"/>
      <c r="POF157" s="461"/>
      <c r="POG157" s="461"/>
      <c r="POH157" s="461"/>
      <c r="POI157" s="461"/>
      <c r="POJ157" s="461"/>
      <c r="POK157" s="461"/>
      <c r="POL157" s="461"/>
      <c r="POM157" s="461"/>
      <c r="PON157" s="461"/>
      <c r="POO157" s="461"/>
      <c r="POP157" s="461"/>
      <c r="POQ157" s="461"/>
      <c r="POR157" s="461"/>
      <c r="POS157" s="461"/>
      <c r="POT157" s="461"/>
      <c r="POU157" s="461"/>
      <c r="POV157" s="461"/>
      <c r="POW157" s="461"/>
      <c r="POX157" s="461"/>
      <c r="POY157" s="461"/>
      <c r="POZ157" s="461"/>
      <c r="PPA157" s="461"/>
      <c r="PPB157" s="461"/>
      <c r="PPC157" s="461"/>
      <c r="PPD157" s="461"/>
      <c r="PPE157" s="461"/>
      <c r="PPF157" s="461"/>
      <c r="PPG157" s="461"/>
      <c r="PPH157" s="461"/>
      <c r="PPI157" s="461"/>
      <c r="PPJ157" s="461"/>
      <c r="PPK157" s="461"/>
      <c r="PPL157" s="461"/>
      <c r="PPM157" s="461"/>
      <c r="PPN157" s="461"/>
      <c r="PPO157" s="461"/>
      <c r="PPP157" s="461"/>
      <c r="PPQ157" s="461"/>
      <c r="PPR157" s="461"/>
      <c r="PPS157" s="461"/>
      <c r="PPT157" s="461"/>
      <c r="PPU157" s="461"/>
      <c r="PPV157" s="461"/>
      <c r="PPW157" s="461"/>
      <c r="PPX157" s="461"/>
      <c r="PPY157" s="461"/>
      <c r="PPZ157" s="461"/>
      <c r="PQA157" s="461"/>
      <c r="PQB157" s="461"/>
      <c r="PQC157" s="461"/>
      <c r="PQD157" s="461"/>
      <c r="PQE157" s="461"/>
      <c r="PQF157" s="461"/>
      <c r="PQG157" s="461"/>
      <c r="PQH157" s="461"/>
      <c r="PQI157" s="461"/>
      <c r="PQJ157" s="461"/>
      <c r="PQK157" s="461"/>
      <c r="PQL157" s="461"/>
      <c r="PQM157" s="461"/>
      <c r="PQN157" s="461"/>
      <c r="PQO157" s="461"/>
      <c r="PQP157" s="461"/>
      <c r="PQQ157" s="461"/>
      <c r="PQR157" s="461"/>
      <c r="PQS157" s="461"/>
      <c r="PQT157" s="461"/>
      <c r="PQU157" s="461"/>
      <c r="PQV157" s="461"/>
      <c r="PQW157" s="461"/>
      <c r="PQX157" s="461"/>
      <c r="PQY157" s="461"/>
      <c r="PQZ157" s="461"/>
      <c r="PRA157" s="461"/>
      <c r="PRB157" s="461"/>
      <c r="PRC157" s="461"/>
      <c r="PRD157" s="461"/>
      <c r="PRE157" s="461"/>
      <c r="PRF157" s="461"/>
      <c r="PRG157" s="461"/>
      <c r="PRH157" s="461"/>
      <c r="PRI157" s="461"/>
      <c r="PRJ157" s="461"/>
      <c r="PRK157" s="461"/>
      <c r="PRL157" s="461"/>
      <c r="PRM157" s="461"/>
      <c r="PRN157" s="461"/>
      <c r="PRO157" s="461"/>
      <c r="PRP157" s="461"/>
      <c r="PRQ157" s="461"/>
      <c r="PRR157" s="461"/>
      <c r="PRS157" s="461"/>
      <c r="PRT157" s="461"/>
      <c r="PRU157" s="461"/>
      <c r="PRV157" s="461"/>
      <c r="PRW157" s="461"/>
      <c r="PRX157" s="461"/>
      <c r="PRY157" s="461"/>
      <c r="PRZ157" s="461"/>
      <c r="PSA157" s="461"/>
      <c r="PSB157" s="461"/>
      <c r="PSC157" s="461"/>
      <c r="PSD157" s="461"/>
      <c r="PSE157" s="461"/>
      <c r="PSF157" s="461"/>
      <c r="PSG157" s="461"/>
      <c r="PSH157" s="461"/>
      <c r="PSI157" s="461"/>
      <c r="PSJ157" s="461"/>
      <c r="PSK157" s="461"/>
      <c r="PSL157" s="461"/>
      <c r="PSM157" s="461"/>
      <c r="PSN157" s="461"/>
      <c r="PSO157" s="461"/>
      <c r="PSP157" s="461"/>
      <c r="PSQ157" s="461"/>
      <c r="PSR157" s="461"/>
      <c r="PSS157" s="461"/>
      <c r="PST157" s="461"/>
      <c r="PSU157" s="461"/>
      <c r="PSV157" s="461"/>
      <c r="PSW157" s="461"/>
      <c r="PSX157" s="461"/>
      <c r="PSY157" s="461"/>
      <c r="PSZ157" s="461"/>
      <c r="PTA157" s="461"/>
      <c r="PTB157" s="461"/>
      <c r="PTC157" s="461"/>
      <c r="PTD157" s="461"/>
      <c r="PTE157" s="461"/>
      <c r="PTF157" s="461"/>
      <c r="PTG157" s="461"/>
      <c r="PTH157" s="461"/>
      <c r="PTI157" s="461"/>
      <c r="PTJ157" s="461"/>
      <c r="PTK157" s="461"/>
      <c r="PTL157" s="461"/>
      <c r="PTM157" s="461"/>
      <c r="PTN157" s="461"/>
      <c r="PTO157" s="461"/>
      <c r="PTP157" s="461"/>
      <c r="PTQ157" s="461"/>
      <c r="PTR157" s="461"/>
      <c r="PTS157" s="461"/>
      <c r="PTT157" s="461"/>
      <c r="PTU157" s="461"/>
      <c r="PTV157" s="461"/>
      <c r="PTW157" s="461"/>
      <c r="PTX157" s="461"/>
      <c r="PTY157" s="461"/>
      <c r="PTZ157" s="461"/>
      <c r="PUA157" s="461"/>
      <c r="PUB157" s="461"/>
      <c r="PUC157" s="461"/>
      <c r="PUD157" s="461"/>
      <c r="PUE157" s="461"/>
      <c r="PUF157" s="461"/>
      <c r="PUG157" s="461"/>
      <c r="PUH157" s="461"/>
      <c r="PUI157" s="461"/>
      <c r="PUJ157" s="461"/>
      <c r="PUK157" s="461"/>
      <c r="PUL157" s="461"/>
      <c r="PUM157" s="461"/>
      <c r="PUN157" s="461"/>
      <c r="PUO157" s="461"/>
      <c r="PUP157" s="461"/>
      <c r="PUQ157" s="461"/>
      <c r="PUR157" s="461"/>
      <c r="PUS157" s="461"/>
      <c r="PUT157" s="461"/>
      <c r="PUU157" s="461"/>
      <c r="PUV157" s="461"/>
      <c r="PUW157" s="461"/>
      <c r="PUX157" s="461"/>
      <c r="PUY157" s="461"/>
      <c r="PUZ157" s="461"/>
      <c r="PVA157" s="461"/>
      <c r="PVB157" s="461"/>
      <c r="PVC157" s="461"/>
      <c r="PVD157" s="461"/>
      <c r="PVE157" s="461"/>
      <c r="PVF157" s="461"/>
      <c r="PVG157" s="461"/>
      <c r="PVH157" s="461"/>
      <c r="PVI157" s="461"/>
      <c r="PVJ157" s="461"/>
      <c r="PVK157" s="461"/>
      <c r="PVL157" s="461"/>
      <c r="PVM157" s="461"/>
      <c r="PVN157" s="461"/>
      <c r="PVO157" s="461"/>
      <c r="PVP157" s="461"/>
      <c r="PVQ157" s="461"/>
      <c r="PVR157" s="461"/>
      <c r="PVS157" s="461"/>
      <c r="PVT157" s="461"/>
      <c r="PVU157" s="461"/>
      <c r="PVV157" s="461"/>
      <c r="PVW157" s="461"/>
      <c r="PVX157" s="461"/>
      <c r="PVY157" s="461"/>
      <c r="PVZ157" s="461"/>
      <c r="PWA157" s="461"/>
      <c r="PWB157" s="461"/>
      <c r="PWC157" s="461"/>
      <c r="PWD157" s="461"/>
      <c r="PWE157" s="461"/>
      <c r="PWF157" s="461"/>
      <c r="PWG157" s="461"/>
      <c r="PWH157" s="461"/>
      <c r="PWI157" s="461"/>
      <c r="PWJ157" s="461"/>
      <c r="PWK157" s="461"/>
      <c r="PWL157" s="461"/>
      <c r="PWM157" s="461"/>
      <c r="PWN157" s="461"/>
      <c r="PWO157" s="461"/>
      <c r="PWP157" s="461"/>
      <c r="PWQ157" s="461"/>
      <c r="PWR157" s="461"/>
      <c r="PWS157" s="461"/>
      <c r="PWT157" s="461"/>
      <c r="PWU157" s="461"/>
      <c r="PWV157" s="461"/>
      <c r="PWW157" s="461"/>
      <c r="PWX157" s="461"/>
      <c r="PWY157" s="461"/>
      <c r="PWZ157" s="461"/>
      <c r="PXA157" s="461"/>
      <c r="PXB157" s="461"/>
      <c r="PXC157" s="461"/>
      <c r="PXD157" s="461"/>
      <c r="PXE157" s="461"/>
      <c r="PXF157" s="461"/>
      <c r="PXG157" s="461"/>
      <c r="PXH157" s="461"/>
      <c r="PXI157" s="461"/>
      <c r="PXJ157" s="461"/>
      <c r="PXK157" s="461"/>
      <c r="PXL157" s="461"/>
      <c r="PXM157" s="461"/>
      <c r="PXN157" s="461"/>
      <c r="PXO157" s="461"/>
      <c r="PXP157" s="461"/>
      <c r="PXQ157" s="461"/>
      <c r="PXR157" s="461"/>
      <c r="PXS157" s="461"/>
      <c r="PXT157" s="461"/>
      <c r="PXU157" s="461"/>
      <c r="PXV157" s="461"/>
      <c r="PXW157" s="461"/>
      <c r="PXX157" s="461"/>
      <c r="PXY157" s="461"/>
      <c r="PXZ157" s="461"/>
      <c r="PYA157" s="461"/>
      <c r="PYB157" s="461"/>
      <c r="PYC157" s="461"/>
      <c r="PYD157" s="461"/>
      <c r="PYE157" s="461"/>
      <c r="PYF157" s="461"/>
      <c r="PYG157" s="461"/>
      <c r="PYH157" s="461"/>
      <c r="PYI157" s="461"/>
      <c r="PYJ157" s="461"/>
      <c r="PYK157" s="461"/>
      <c r="PYL157" s="461"/>
      <c r="PYM157" s="461"/>
      <c r="PYN157" s="461"/>
      <c r="PYO157" s="461"/>
      <c r="PYP157" s="461"/>
      <c r="PYQ157" s="461"/>
      <c r="PYR157" s="461"/>
      <c r="PYS157" s="461"/>
      <c r="PYT157" s="461"/>
      <c r="PYU157" s="461"/>
      <c r="PYV157" s="461"/>
      <c r="PYW157" s="461"/>
      <c r="PYX157" s="461"/>
      <c r="PYY157" s="461"/>
      <c r="PYZ157" s="461"/>
      <c r="PZA157" s="461"/>
      <c r="PZB157" s="461"/>
      <c r="PZC157" s="461"/>
      <c r="PZD157" s="461"/>
      <c r="PZE157" s="461"/>
      <c r="PZF157" s="461"/>
      <c r="PZG157" s="461"/>
      <c r="PZH157" s="461"/>
      <c r="PZI157" s="461"/>
      <c r="PZJ157" s="461"/>
      <c r="PZK157" s="461"/>
      <c r="PZL157" s="461"/>
      <c r="PZM157" s="461"/>
      <c r="PZN157" s="461"/>
      <c r="PZO157" s="461"/>
      <c r="PZP157" s="461"/>
      <c r="PZQ157" s="461"/>
      <c r="PZR157" s="461"/>
      <c r="PZS157" s="461"/>
      <c r="PZT157" s="461"/>
      <c r="PZU157" s="461"/>
      <c r="PZV157" s="461"/>
      <c r="PZW157" s="461"/>
      <c r="PZX157" s="461"/>
      <c r="PZY157" s="461"/>
      <c r="PZZ157" s="461"/>
      <c r="QAA157" s="461"/>
      <c r="QAB157" s="461"/>
      <c r="QAC157" s="461"/>
      <c r="QAD157" s="461"/>
      <c r="QAE157" s="461"/>
      <c r="QAF157" s="461"/>
      <c r="QAG157" s="461"/>
      <c r="QAH157" s="461"/>
      <c r="QAI157" s="461"/>
      <c r="QAJ157" s="461"/>
      <c r="QAK157" s="461"/>
      <c r="QAL157" s="461"/>
      <c r="QAM157" s="461"/>
      <c r="QAN157" s="461"/>
      <c r="QAO157" s="461"/>
      <c r="QAP157" s="461"/>
      <c r="QAQ157" s="461"/>
      <c r="QAR157" s="461"/>
      <c r="QAS157" s="461"/>
      <c r="QAT157" s="461"/>
      <c r="QAU157" s="461"/>
      <c r="QAV157" s="461"/>
      <c r="QAW157" s="461"/>
      <c r="QAX157" s="461"/>
      <c r="QAY157" s="461"/>
      <c r="QAZ157" s="461"/>
      <c r="QBA157" s="461"/>
      <c r="QBB157" s="461"/>
      <c r="QBC157" s="461"/>
      <c r="QBD157" s="461"/>
      <c r="QBE157" s="461"/>
      <c r="QBF157" s="461"/>
      <c r="QBG157" s="461"/>
      <c r="QBH157" s="461"/>
      <c r="QBI157" s="461"/>
      <c r="QBJ157" s="461"/>
      <c r="QBK157" s="461"/>
      <c r="QBL157" s="461"/>
      <c r="QBM157" s="461"/>
      <c r="QBN157" s="461"/>
      <c r="QBO157" s="461"/>
      <c r="QBP157" s="461"/>
      <c r="QBQ157" s="461"/>
      <c r="QBR157" s="461"/>
      <c r="QBS157" s="461"/>
      <c r="QBT157" s="461"/>
      <c r="QBU157" s="461"/>
      <c r="QBV157" s="461"/>
      <c r="QBW157" s="461"/>
      <c r="QBX157" s="461"/>
      <c r="QBY157" s="461"/>
      <c r="QBZ157" s="461"/>
      <c r="QCA157" s="461"/>
      <c r="QCB157" s="461"/>
      <c r="QCC157" s="461"/>
      <c r="QCD157" s="461"/>
      <c r="QCE157" s="461"/>
      <c r="QCF157" s="461"/>
      <c r="QCG157" s="461"/>
      <c r="QCH157" s="461"/>
      <c r="QCI157" s="461"/>
      <c r="QCJ157" s="461"/>
      <c r="QCK157" s="461"/>
      <c r="QCL157" s="461"/>
      <c r="QCM157" s="461"/>
      <c r="QCN157" s="461"/>
      <c r="QCO157" s="461"/>
      <c r="QCP157" s="461"/>
      <c r="QCQ157" s="461"/>
      <c r="QCR157" s="461"/>
      <c r="QCS157" s="461"/>
      <c r="QCT157" s="461"/>
      <c r="QCU157" s="461"/>
      <c r="QCV157" s="461"/>
      <c r="QCW157" s="461"/>
      <c r="QCX157" s="461"/>
      <c r="QCY157" s="461"/>
      <c r="QCZ157" s="461"/>
      <c r="QDA157" s="461"/>
      <c r="QDB157" s="461"/>
      <c r="QDC157" s="461"/>
      <c r="QDD157" s="461"/>
      <c r="QDE157" s="461"/>
      <c r="QDF157" s="461"/>
      <c r="QDG157" s="461"/>
      <c r="QDH157" s="461"/>
      <c r="QDI157" s="461"/>
      <c r="QDJ157" s="461"/>
      <c r="QDK157" s="461"/>
      <c r="QDL157" s="461"/>
      <c r="QDM157" s="461"/>
      <c r="QDN157" s="461"/>
      <c r="QDO157" s="461"/>
      <c r="QDP157" s="461"/>
      <c r="QDQ157" s="461"/>
      <c r="QDR157" s="461"/>
      <c r="QDS157" s="461"/>
      <c r="QDT157" s="461"/>
      <c r="QDU157" s="461"/>
      <c r="QDV157" s="461"/>
      <c r="QDW157" s="461"/>
      <c r="QDX157" s="461"/>
      <c r="QDY157" s="461"/>
      <c r="QDZ157" s="461"/>
      <c r="QEA157" s="461"/>
      <c r="QEB157" s="461"/>
      <c r="QEC157" s="461"/>
      <c r="QED157" s="461"/>
      <c r="QEE157" s="461"/>
      <c r="QEF157" s="461"/>
      <c r="QEG157" s="461"/>
      <c r="QEH157" s="461"/>
      <c r="QEI157" s="461"/>
      <c r="QEJ157" s="461"/>
      <c r="QEK157" s="461"/>
      <c r="QEL157" s="461"/>
      <c r="QEM157" s="461"/>
      <c r="QEN157" s="461"/>
      <c r="QEO157" s="461"/>
      <c r="QEP157" s="461"/>
      <c r="QEQ157" s="461"/>
      <c r="QER157" s="461"/>
      <c r="QES157" s="461"/>
      <c r="QET157" s="461"/>
      <c r="QEU157" s="461"/>
      <c r="QEV157" s="461"/>
      <c r="QEW157" s="461"/>
      <c r="QEX157" s="461"/>
      <c r="QEY157" s="461"/>
      <c r="QEZ157" s="461"/>
      <c r="QFA157" s="461"/>
      <c r="QFB157" s="461"/>
      <c r="QFC157" s="461"/>
      <c r="QFD157" s="461"/>
      <c r="QFE157" s="461"/>
      <c r="QFF157" s="461"/>
      <c r="QFG157" s="461"/>
      <c r="QFH157" s="461"/>
      <c r="QFI157" s="461"/>
      <c r="QFJ157" s="461"/>
      <c r="QFK157" s="461"/>
      <c r="QFL157" s="461"/>
      <c r="QFM157" s="461"/>
      <c r="QFN157" s="461"/>
      <c r="QFO157" s="461"/>
      <c r="QFP157" s="461"/>
      <c r="QFQ157" s="461"/>
      <c r="QFR157" s="461"/>
      <c r="QFS157" s="461"/>
      <c r="QFT157" s="461"/>
      <c r="QFU157" s="461"/>
      <c r="QFV157" s="461"/>
      <c r="QFW157" s="461"/>
      <c r="QFX157" s="461"/>
      <c r="QFY157" s="461"/>
      <c r="QFZ157" s="461"/>
      <c r="QGA157" s="461"/>
      <c r="QGB157" s="461"/>
      <c r="QGC157" s="461"/>
      <c r="QGD157" s="461"/>
      <c r="QGE157" s="461"/>
      <c r="QGF157" s="461"/>
      <c r="QGG157" s="461"/>
      <c r="QGH157" s="461"/>
      <c r="QGI157" s="461"/>
      <c r="QGJ157" s="461"/>
      <c r="QGK157" s="461"/>
      <c r="QGL157" s="461"/>
      <c r="QGM157" s="461"/>
      <c r="QGN157" s="461"/>
      <c r="QGO157" s="461"/>
      <c r="QGP157" s="461"/>
      <c r="QGQ157" s="461"/>
      <c r="QGR157" s="461"/>
      <c r="QGS157" s="461"/>
      <c r="QGT157" s="461"/>
      <c r="QGU157" s="461"/>
      <c r="QGV157" s="461"/>
      <c r="QGW157" s="461"/>
      <c r="QGX157" s="461"/>
      <c r="QGY157" s="461"/>
      <c r="QGZ157" s="461"/>
      <c r="QHA157" s="461"/>
      <c r="QHB157" s="461"/>
      <c r="QHC157" s="461"/>
      <c r="QHD157" s="461"/>
      <c r="QHE157" s="461"/>
      <c r="QHF157" s="461"/>
      <c r="QHG157" s="461"/>
      <c r="QHH157" s="461"/>
      <c r="QHI157" s="461"/>
      <c r="QHJ157" s="461"/>
      <c r="QHK157" s="461"/>
      <c r="QHL157" s="461"/>
      <c r="QHM157" s="461"/>
      <c r="QHN157" s="461"/>
      <c r="QHO157" s="461"/>
      <c r="QHP157" s="461"/>
      <c r="QHQ157" s="461"/>
      <c r="QHR157" s="461"/>
      <c r="QHS157" s="461"/>
      <c r="QHT157" s="461"/>
      <c r="QHU157" s="461"/>
      <c r="QHV157" s="461"/>
      <c r="QHW157" s="461"/>
      <c r="QHX157" s="461"/>
      <c r="QHY157" s="461"/>
      <c r="QHZ157" s="461"/>
      <c r="QIA157" s="461"/>
      <c r="QIB157" s="461"/>
      <c r="QIC157" s="461"/>
      <c r="QID157" s="461"/>
      <c r="QIE157" s="461"/>
      <c r="QIF157" s="461"/>
      <c r="QIG157" s="461"/>
      <c r="QIH157" s="461"/>
      <c r="QII157" s="461"/>
      <c r="QIJ157" s="461"/>
      <c r="QIK157" s="461"/>
      <c r="QIL157" s="461"/>
      <c r="QIM157" s="461"/>
      <c r="QIN157" s="461"/>
      <c r="QIO157" s="461"/>
      <c r="QIP157" s="461"/>
      <c r="QIQ157" s="461"/>
      <c r="QIR157" s="461"/>
      <c r="QIS157" s="461"/>
      <c r="QIT157" s="461"/>
      <c r="QIU157" s="461"/>
      <c r="QIV157" s="461"/>
      <c r="QIW157" s="461"/>
      <c r="QIX157" s="461"/>
      <c r="QIY157" s="461"/>
      <c r="QIZ157" s="461"/>
      <c r="QJA157" s="461"/>
      <c r="QJB157" s="461"/>
      <c r="QJC157" s="461"/>
      <c r="QJD157" s="461"/>
      <c r="QJE157" s="461"/>
      <c r="QJF157" s="461"/>
      <c r="QJG157" s="461"/>
      <c r="QJH157" s="461"/>
      <c r="QJI157" s="461"/>
      <c r="QJJ157" s="461"/>
      <c r="QJK157" s="461"/>
      <c r="QJL157" s="461"/>
      <c r="QJM157" s="461"/>
      <c r="QJN157" s="461"/>
      <c r="QJO157" s="461"/>
      <c r="QJP157" s="461"/>
      <c r="QJQ157" s="461"/>
      <c r="QJR157" s="461"/>
      <c r="QJS157" s="461"/>
      <c r="QJT157" s="461"/>
      <c r="QJU157" s="461"/>
      <c r="QJV157" s="461"/>
      <c r="QJW157" s="461"/>
      <c r="QJX157" s="461"/>
      <c r="QJY157" s="461"/>
      <c r="QJZ157" s="461"/>
      <c r="QKA157" s="461"/>
      <c r="QKB157" s="461"/>
      <c r="QKC157" s="461"/>
      <c r="QKD157" s="461"/>
      <c r="QKE157" s="461"/>
      <c r="QKF157" s="461"/>
      <c r="QKG157" s="461"/>
      <c r="QKH157" s="461"/>
      <c r="QKI157" s="461"/>
      <c r="QKJ157" s="461"/>
      <c r="QKK157" s="461"/>
      <c r="QKL157" s="461"/>
      <c r="QKM157" s="461"/>
      <c r="QKN157" s="461"/>
      <c r="QKO157" s="461"/>
      <c r="QKP157" s="461"/>
      <c r="QKQ157" s="461"/>
      <c r="QKR157" s="461"/>
      <c r="QKS157" s="461"/>
      <c r="QKT157" s="461"/>
      <c r="QKU157" s="461"/>
      <c r="QKV157" s="461"/>
      <c r="QKW157" s="461"/>
      <c r="QKX157" s="461"/>
      <c r="QKY157" s="461"/>
      <c r="QKZ157" s="461"/>
      <c r="QLA157" s="461"/>
      <c r="QLB157" s="461"/>
      <c r="QLC157" s="461"/>
      <c r="QLD157" s="461"/>
      <c r="QLE157" s="461"/>
      <c r="QLF157" s="461"/>
      <c r="QLG157" s="461"/>
      <c r="QLH157" s="461"/>
      <c r="QLI157" s="461"/>
      <c r="QLJ157" s="461"/>
      <c r="QLK157" s="461"/>
      <c r="QLL157" s="461"/>
      <c r="QLM157" s="461"/>
      <c r="QLN157" s="461"/>
      <c r="QLO157" s="461"/>
      <c r="QLP157" s="461"/>
      <c r="QLQ157" s="461"/>
      <c r="QLR157" s="461"/>
      <c r="QLS157" s="461"/>
      <c r="QLT157" s="461"/>
      <c r="QLU157" s="461"/>
      <c r="QLV157" s="461"/>
      <c r="QLW157" s="461"/>
      <c r="QLX157" s="461"/>
      <c r="QLY157" s="461"/>
      <c r="QLZ157" s="461"/>
      <c r="QMA157" s="461"/>
      <c r="QMB157" s="461"/>
      <c r="QMC157" s="461"/>
      <c r="QMD157" s="461"/>
      <c r="QME157" s="461"/>
      <c r="QMF157" s="461"/>
      <c r="QMG157" s="461"/>
      <c r="QMH157" s="461"/>
      <c r="QMI157" s="461"/>
      <c r="QMJ157" s="461"/>
      <c r="QMK157" s="461"/>
      <c r="QML157" s="461"/>
      <c r="QMM157" s="461"/>
      <c r="QMN157" s="461"/>
      <c r="QMO157" s="461"/>
      <c r="QMP157" s="461"/>
      <c r="QMQ157" s="461"/>
      <c r="QMR157" s="461"/>
      <c r="QMS157" s="461"/>
      <c r="QMT157" s="461"/>
      <c r="QMU157" s="461"/>
      <c r="QMV157" s="461"/>
      <c r="QMW157" s="461"/>
      <c r="QMX157" s="461"/>
      <c r="QMY157" s="461"/>
      <c r="QMZ157" s="461"/>
      <c r="QNA157" s="461"/>
      <c r="QNB157" s="461"/>
      <c r="QNC157" s="461"/>
      <c r="QND157" s="461"/>
      <c r="QNE157" s="461"/>
      <c r="QNF157" s="461"/>
      <c r="QNG157" s="461"/>
      <c r="QNH157" s="461"/>
      <c r="QNI157" s="461"/>
      <c r="QNJ157" s="461"/>
      <c r="QNK157" s="461"/>
      <c r="QNL157" s="461"/>
      <c r="QNM157" s="461"/>
      <c r="QNN157" s="461"/>
      <c r="QNO157" s="461"/>
      <c r="QNP157" s="461"/>
      <c r="QNQ157" s="461"/>
      <c r="QNR157" s="461"/>
      <c r="QNS157" s="461"/>
      <c r="QNT157" s="461"/>
      <c r="QNU157" s="461"/>
      <c r="QNV157" s="461"/>
      <c r="QNW157" s="461"/>
      <c r="QNX157" s="461"/>
      <c r="QNY157" s="461"/>
      <c r="QNZ157" s="461"/>
      <c r="QOA157" s="461"/>
      <c r="QOB157" s="461"/>
      <c r="QOC157" s="461"/>
      <c r="QOD157" s="461"/>
      <c r="QOE157" s="461"/>
      <c r="QOF157" s="461"/>
      <c r="QOG157" s="461"/>
      <c r="QOH157" s="461"/>
      <c r="QOI157" s="461"/>
      <c r="QOJ157" s="461"/>
      <c r="QOK157" s="461"/>
      <c r="QOL157" s="461"/>
      <c r="QOM157" s="461"/>
      <c r="QON157" s="461"/>
      <c r="QOO157" s="461"/>
      <c r="QOP157" s="461"/>
      <c r="QOQ157" s="461"/>
      <c r="QOR157" s="461"/>
      <c r="QOS157" s="461"/>
      <c r="QOT157" s="461"/>
      <c r="QOU157" s="461"/>
      <c r="QOV157" s="461"/>
      <c r="QOW157" s="461"/>
      <c r="QOX157" s="461"/>
      <c r="QOY157" s="461"/>
      <c r="QOZ157" s="461"/>
      <c r="QPA157" s="461"/>
      <c r="QPB157" s="461"/>
      <c r="QPC157" s="461"/>
      <c r="QPD157" s="461"/>
      <c r="QPE157" s="461"/>
      <c r="QPF157" s="461"/>
      <c r="QPG157" s="461"/>
      <c r="QPH157" s="461"/>
      <c r="QPI157" s="461"/>
      <c r="QPJ157" s="461"/>
      <c r="QPK157" s="461"/>
      <c r="QPL157" s="461"/>
      <c r="QPM157" s="461"/>
      <c r="QPN157" s="461"/>
      <c r="QPO157" s="461"/>
      <c r="QPP157" s="461"/>
      <c r="QPQ157" s="461"/>
      <c r="QPR157" s="461"/>
      <c r="QPS157" s="461"/>
      <c r="QPT157" s="461"/>
      <c r="QPU157" s="461"/>
      <c r="QPV157" s="461"/>
      <c r="QPW157" s="461"/>
      <c r="QPX157" s="461"/>
      <c r="QPY157" s="461"/>
      <c r="QPZ157" s="461"/>
      <c r="QQA157" s="461"/>
      <c r="QQB157" s="461"/>
      <c r="QQC157" s="461"/>
      <c r="QQD157" s="461"/>
      <c r="QQE157" s="461"/>
      <c r="QQF157" s="461"/>
      <c r="QQG157" s="461"/>
      <c r="QQH157" s="461"/>
      <c r="QQI157" s="461"/>
      <c r="QQJ157" s="461"/>
      <c r="QQK157" s="461"/>
      <c r="QQL157" s="461"/>
      <c r="QQM157" s="461"/>
      <c r="QQN157" s="461"/>
      <c r="QQO157" s="461"/>
      <c r="QQP157" s="461"/>
      <c r="QQQ157" s="461"/>
      <c r="QQR157" s="461"/>
      <c r="QQS157" s="461"/>
      <c r="QQT157" s="461"/>
      <c r="QQU157" s="461"/>
      <c r="QQV157" s="461"/>
      <c r="QQW157" s="461"/>
      <c r="QQX157" s="461"/>
      <c r="QQY157" s="461"/>
      <c r="QQZ157" s="461"/>
      <c r="QRA157" s="461"/>
      <c r="QRB157" s="461"/>
      <c r="QRC157" s="461"/>
      <c r="QRD157" s="461"/>
      <c r="QRE157" s="461"/>
      <c r="QRF157" s="461"/>
      <c r="QRG157" s="461"/>
      <c r="QRH157" s="461"/>
      <c r="QRI157" s="461"/>
      <c r="QRJ157" s="461"/>
      <c r="QRK157" s="461"/>
      <c r="QRL157" s="461"/>
      <c r="QRM157" s="461"/>
      <c r="QRN157" s="461"/>
      <c r="QRO157" s="461"/>
      <c r="QRP157" s="461"/>
      <c r="QRQ157" s="461"/>
      <c r="QRR157" s="461"/>
      <c r="QRS157" s="461"/>
      <c r="QRT157" s="461"/>
      <c r="QRU157" s="461"/>
      <c r="QRV157" s="461"/>
      <c r="QRW157" s="461"/>
      <c r="QRX157" s="461"/>
      <c r="QRY157" s="461"/>
      <c r="QRZ157" s="461"/>
      <c r="QSA157" s="461"/>
      <c r="QSB157" s="461"/>
      <c r="QSC157" s="461"/>
      <c r="QSD157" s="461"/>
      <c r="QSE157" s="461"/>
      <c r="QSF157" s="461"/>
      <c r="QSG157" s="461"/>
      <c r="QSH157" s="461"/>
      <c r="QSI157" s="461"/>
      <c r="QSJ157" s="461"/>
      <c r="QSK157" s="461"/>
      <c r="QSL157" s="461"/>
      <c r="QSM157" s="461"/>
      <c r="QSN157" s="461"/>
      <c r="QSO157" s="461"/>
      <c r="QSP157" s="461"/>
      <c r="QSQ157" s="461"/>
      <c r="QSR157" s="461"/>
      <c r="QSS157" s="461"/>
      <c r="QST157" s="461"/>
      <c r="QSU157" s="461"/>
      <c r="QSV157" s="461"/>
      <c r="QSW157" s="461"/>
      <c r="QSX157" s="461"/>
      <c r="QSY157" s="461"/>
      <c r="QSZ157" s="461"/>
      <c r="QTA157" s="461"/>
      <c r="QTB157" s="461"/>
      <c r="QTC157" s="461"/>
      <c r="QTD157" s="461"/>
      <c r="QTE157" s="461"/>
      <c r="QTF157" s="461"/>
      <c r="QTG157" s="461"/>
      <c r="QTH157" s="461"/>
      <c r="QTI157" s="461"/>
      <c r="QTJ157" s="461"/>
      <c r="QTK157" s="461"/>
      <c r="QTL157" s="461"/>
      <c r="QTM157" s="461"/>
      <c r="QTN157" s="461"/>
      <c r="QTO157" s="461"/>
      <c r="QTP157" s="461"/>
      <c r="QTQ157" s="461"/>
      <c r="QTR157" s="461"/>
      <c r="QTS157" s="461"/>
      <c r="QTT157" s="461"/>
      <c r="QTU157" s="461"/>
      <c r="QTV157" s="461"/>
      <c r="QTW157" s="461"/>
      <c r="QTX157" s="461"/>
      <c r="QTY157" s="461"/>
      <c r="QTZ157" s="461"/>
      <c r="QUA157" s="461"/>
      <c r="QUB157" s="461"/>
      <c r="QUC157" s="461"/>
      <c r="QUD157" s="461"/>
      <c r="QUE157" s="461"/>
      <c r="QUF157" s="461"/>
      <c r="QUG157" s="461"/>
      <c r="QUH157" s="461"/>
      <c r="QUI157" s="461"/>
      <c r="QUJ157" s="461"/>
      <c r="QUK157" s="461"/>
      <c r="QUL157" s="461"/>
      <c r="QUM157" s="461"/>
      <c r="QUN157" s="461"/>
      <c r="QUO157" s="461"/>
      <c r="QUP157" s="461"/>
      <c r="QUQ157" s="461"/>
      <c r="QUR157" s="461"/>
      <c r="QUS157" s="461"/>
      <c r="QUT157" s="461"/>
      <c r="QUU157" s="461"/>
      <c r="QUV157" s="461"/>
      <c r="QUW157" s="461"/>
      <c r="QUX157" s="461"/>
      <c r="QUY157" s="461"/>
      <c r="QUZ157" s="461"/>
      <c r="QVA157" s="461"/>
      <c r="QVB157" s="461"/>
      <c r="QVC157" s="461"/>
      <c r="QVD157" s="461"/>
      <c r="QVE157" s="461"/>
      <c r="QVF157" s="461"/>
      <c r="QVG157" s="461"/>
      <c r="QVH157" s="461"/>
      <c r="QVI157" s="461"/>
      <c r="QVJ157" s="461"/>
      <c r="QVK157" s="461"/>
      <c r="QVL157" s="461"/>
      <c r="QVM157" s="461"/>
      <c r="QVN157" s="461"/>
      <c r="QVO157" s="461"/>
      <c r="QVP157" s="461"/>
      <c r="QVQ157" s="461"/>
      <c r="QVR157" s="461"/>
      <c r="QVS157" s="461"/>
      <c r="QVT157" s="461"/>
      <c r="QVU157" s="461"/>
      <c r="QVV157" s="461"/>
      <c r="QVW157" s="461"/>
      <c r="QVX157" s="461"/>
      <c r="QVY157" s="461"/>
      <c r="QVZ157" s="461"/>
      <c r="QWA157" s="461"/>
      <c r="QWB157" s="461"/>
      <c r="QWC157" s="461"/>
      <c r="QWD157" s="461"/>
      <c r="QWE157" s="461"/>
      <c r="QWF157" s="461"/>
      <c r="QWG157" s="461"/>
      <c r="QWH157" s="461"/>
      <c r="QWI157" s="461"/>
      <c r="QWJ157" s="461"/>
      <c r="QWK157" s="461"/>
      <c r="QWL157" s="461"/>
      <c r="QWM157" s="461"/>
      <c r="QWN157" s="461"/>
      <c r="QWO157" s="461"/>
      <c r="QWP157" s="461"/>
      <c r="QWQ157" s="461"/>
      <c r="QWR157" s="461"/>
      <c r="QWS157" s="461"/>
      <c r="QWT157" s="461"/>
      <c r="QWU157" s="461"/>
      <c r="QWV157" s="461"/>
      <c r="QWW157" s="461"/>
      <c r="QWX157" s="461"/>
      <c r="QWY157" s="461"/>
      <c r="QWZ157" s="461"/>
      <c r="QXA157" s="461"/>
      <c r="QXB157" s="461"/>
      <c r="QXC157" s="461"/>
      <c r="QXD157" s="461"/>
      <c r="QXE157" s="461"/>
      <c r="QXF157" s="461"/>
      <c r="QXG157" s="461"/>
      <c r="QXH157" s="461"/>
      <c r="QXI157" s="461"/>
      <c r="QXJ157" s="461"/>
      <c r="QXK157" s="461"/>
      <c r="QXL157" s="461"/>
      <c r="QXM157" s="461"/>
      <c r="QXN157" s="461"/>
      <c r="QXO157" s="461"/>
      <c r="QXP157" s="461"/>
      <c r="QXQ157" s="461"/>
      <c r="QXR157" s="461"/>
      <c r="QXS157" s="461"/>
      <c r="QXT157" s="461"/>
      <c r="QXU157" s="461"/>
      <c r="QXV157" s="461"/>
      <c r="QXW157" s="461"/>
      <c r="QXX157" s="461"/>
      <c r="QXY157" s="461"/>
      <c r="QXZ157" s="461"/>
      <c r="QYA157" s="461"/>
      <c r="QYB157" s="461"/>
      <c r="QYC157" s="461"/>
      <c r="QYD157" s="461"/>
      <c r="QYE157" s="461"/>
      <c r="QYF157" s="461"/>
      <c r="QYG157" s="461"/>
      <c r="QYH157" s="461"/>
      <c r="QYI157" s="461"/>
      <c r="QYJ157" s="461"/>
      <c r="QYK157" s="461"/>
      <c r="QYL157" s="461"/>
      <c r="QYM157" s="461"/>
      <c r="QYN157" s="461"/>
      <c r="QYO157" s="461"/>
      <c r="QYP157" s="461"/>
      <c r="QYQ157" s="461"/>
      <c r="QYR157" s="461"/>
      <c r="QYS157" s="461"/>
      <c r="QYT157" s="461"/>
      <c r="QYU157" s="461"/>
      <c r="QYV157" s="461"/>
      <c r="QYW157" s="461"/>
      <c r="QYX157" s="461"/>
      <c r="QYY157" s="461"/>
      <c r="QYZ157" s="461"/>
      <c r="QZA157" s="461"/>
      <c r="QZB157" s="461"/>
      <c r="QZC157" s="461"/>
      <c r="QZD157" s="461"/>
      <c r="QZE157" s="461"/>
      <c r="QZF157" s="461"/>
      <c r="QZG157" s="461"/>
      <c r="QZH157" s="461"/>
      <c r="QZI157" s="461"/>
      <c r="QZJ157" s="461"/>
      <c r="QZK157" s="461"/>
      <c r="QZL157" s="461"/>
      <c r="QZM157" s="461"/>
      <c r="QZN157" s="461"/>
      <c r="QZO157" s="461"/>
      <c r="QZP157" s="461"/>
      <c r="QZQ157" s="461"/>
      <c r="QZR157" s="461"/>
      <c r="QZS157" s="461"/>
      <c r="QZT157" s="461"/>
      <c r="QZU157" s="461"/>
      <c r="QZV157" s="461"/>
      <c r="QZW157" s="461"/>
      <c r="QZX157" s="461"/>
      <c r="QZY157" s="461"/>
      <c r="QZZ157" s="461"/>
      <c r="RAA157" s="461"/>
      <c r="RAB157" s="461"/>
      <c r="RAC157" s="461"/>
      <c r="RAD157" s="461"/>
      <c r="RAE157" s="461"/>
      <c r="RAF157" s="461"/>
      <c r="RAG157" s="461"/>
      <c r="RAH157" s="461"/>
      <c r="RAI157" s="461"/>
      <c r="RAJ157" s="461"/>
      <c r="RAK157" s="461"/>
      <c r="RAL157" s="461"/>
      <c r="RAM157" s="461"/>
      <c r="RAN157" s="461"/>
      <c r="RAO157" s="461"/>
      <c r="RAP157" s="461"/>
      <c r="RAQ157" s="461"/>
      <c r="RAR157" s="461"/>
      <c r="RAS157" s="461"/>
      <c r="RAT157" s="461"/>
      <c r="RAU157" s="461"/>
      <c r="RAV157" s="461"/>
      <c r="RAW157" s="461"/>
      <c r="RAX157" s="461"/>
      <c r="RAY157" s="461"/>
      <c r="RAZ157" s="461"/>
      <c r="RBA157" s="461"/>
      <c r="RBB157" s="461"/>
      <c r="RBC157" s="461"/>
      <c r="RBD157" s="461"/>
      <c r="RBE157" s="461"/>
      <c r="RBF157" s="461"/>
      <c r="RBG157" s="461"/>
      <c r="RBH157" s="461"/>
      <c r="RBI157" s="461"/>
      <c r="RBJ157" s="461"/>
      <c r="RBK157" s="461"/>
      <c r="RBL157" s="461"/>
      <c r="RBM157" s="461"/>
      <c r="RBN157" s="461"/>
      <c r="RBO157" s="461"/>
      <c r="RBP157" s="461"/>
      <c r="RBQ157" s="461"/>
      <c r="RBR157" s="461"/>
      <c r="RBS157" s="461"/>
      <c r="RBT157" s="461"/>
      <c r="RBU157" s="461"/>
      <c r="RBV157" s="461"/>
      <c r="RBW157" s="461"/>
      <c r="RBX157" s="461"/>
      <c r="RBY157" s="461"/>
      <c r="RBZ157" s="461"/>
      <c r="RCA157" s="461"/>
      <c r="RCB157" s="461"/>
      <c r="RCC157" s="461"/>
      <c r="RCD157" s="461"/>
      <c r="RCE157" s="461"/>
      <c r="RCF157" s="461"/>
      <c r="RCG157" s="461"/>
      <c r="RCH157" s="461"/>
      <c r="RCI157" s="461"/>
      <c r="RCJ157" s="461"/>
      <c r="RCK157" s="461"/>
      <c r="RCL157" s="461"/>
      <c r="RCM157" s="461"/>
      <c r="RCN157" s="461"/>
      <c r="RCO157" s="461"/>
      <c r="RCP157" s="461"/>
      <c r="RCQ157" s="461"/>
      <c r="RCR157" s="461"/>
      <c r="RCS157" s="461"/>
      <c r="RCT157" s="461"/>
      <c r="RCU157" s="461"/>
      <c r="RCV157" s="461"/>
      <c r="RCW157" s="461"/>
      <c r="RCX157" s="461"/>
      <c r="RCY157" s="461"/>
      <c r="RCZ157" s="461"/>
      <c r="RDA157" s="461"/>
      <c r="RDB157" s="461"/>
      <c r="RDC157" s="461"/>
      <c r="RDD157" s="461"/>
      <c r="RDE157" s="461"/>
      <c r="RDF157" s="461"/>
      <c r="RDG157" s="461"/>
      <c r="RDH157" s="461"/>
      <c r="RDI157" s="461"/>
      <c r="RDJ157" s="461"/>
      <c r="RDK157" s="461"/>
      <c r="RDL157" s="461"/>
      <c r="RDM157" s="461"/>
      <c r="RDN157" s="461"/>
      <c r="RDO157" s="461"/>
      <c r="RDP157" s="461"/>
      <c r="RDQ157" s="461"/>
      <c r="RDR157" s="461"/>
      <c r="RDS157" s="461"/>
      <c r="RDT157" s="461"/>
      <c r="RDU157" s="461"/>
      <c r="RDV157" s="461"/>
      <c r="RDW157" s="461"/>
      <c r="RDX157" s="461"/>
      <c r="RDY157" s="461"/>
      <c r="RDZ157" s="461"/>
      <c r="REA157" s="461"/>
      <c r="REB157" s="461"/>
      <c r="REC157" s="461"/>
      <c r="RED157" s="461"/>
      <c r="REE157" s="461"/>
      <c r="REF157" s="461"/>
      <c r="REG157" s="461"/>
      <c r="REH157" s="461"/>
      <c r="REI157" s="461"/>
      <c r="REJ157" s="461"/>
      <c r="REK157" s="461"/>
      <c r="REL157" s="461"/>
      <c r="REM157" s="461"/>
      <c r="REN157" s="461"/>
      <c r="REO157" s="461"/>
      <c r="REP157" s="461"/>
      <c r="REQ157" s="461"/>
      <c r="RER157" s="461"/>
      <c r="RES157" s="461"/>
      <c r="RET157" s="461"/>
      <c r="REU157" s="461"/>
      <c r="REV157" s="461"/>
      <c r="REW157" s="461"/>
      <c r="REX157" s="461"/>
      <c r="REY157" s="461"/>
      <c r="REZ157" s="461"/>
      <c r="RFA157" s="461"/>
      <c r="RFB157" s="461"/>
      <c r="RFC157" s="461"/>
      <c r="RFD157" s="461"/>
      <c r="RFE157" s="461"/>
      <c r="RFF157" s="461"/>
      <c r="RFG157" s="461"/>
      <c r="RFH157" s="461"/>
      <c r="RFI157" s="461"/>
      <c r="RFJ157" s="461"/>
      <c r="RFK157" s="461"/>
      <c r="RFL157" s="461"/>
      <c r="RFM157" s="461"/>
      <c r="RFN157" s="461"/>
      <c r="RFO157" s="461"/>
      <c r="RFP157" s="461"/>
      <c r="RFQ157" s="461"/>
      <c r="RFR157" s="461"/>
      <c r="RFS157" s="461"/>
      <c r="RFT157" s="461"/>
      <c r="RFU157" s="461"/>
      <c r="RFV157" s="461"/>
      <c r="RFW157" s="461"/>
      <c r="RFX157" s="461"/>
      <c r="RFY157" s="461"/>
      <c r="RFZ157" s="461"/>
      <c r="RGA157" s="461"/>
      <c r="RGB157" s="461"/>
      <c r="RGC157" s="461"/>
      <c r="RGD157" s="461"/>
      <c r="RGE157" s="461"/>
      <c r="RGF157" s="461"/>
      <c r="RGG157" s="461"/>
      <c r="RGH157" s="461"/>
      <c r="RGI157" s="461"/>
      <c r="RGJ157" s="461"/>
      <c r="RGK157" s="461"/>
      <c r="RGL157" s="461"/>
      <c r="RGM157" s="461"/>
      <c r="RGN157" s="461"/>
      <c r="RGO157" s="461"/>
      <c r="RGP157" s="461"/>
      <c r="RGQ157" s="461"/>
      <c r="RGR157" s="461"/>
      <c r="RGS157" s="461"/>
      <c r="RGT157" s="461"/>
      <c r="RGU157" s="461"/>
      <c r="RGV157" s="461"/>
      <c r="RGW157" s="461"/>
      <c r="RGX157" s="461"/>
      <c r="RGY157" s="461"/>
      <c r="RGZ157" s="461"/>
      <c r="RHA157" s="461"/>
      <c r="RHB157" s="461"/>
      <c r="RHC157" s="461"/>
      <c r="RHD157" s="461"/>
      <c r="RHE157" s="461"/>
      <c r="RHF157" s="461"/>
      <c r="RHG157" s="461"/>
      <c r="RHH157" s="461"/>
      <c r="RHI157" s="461"/>
      <c r="RHJ157" s="461"/>
      <c r="RHK157" s="461"/>
      <c r="RHL157" s="461"/>
      <c r="RHM157" s="461"/>
      <c r="RHN157" s="461"/>
      <c r="RHO157" s="461"/>
      <c r="RHP157" s="461"/>
      <c r="RHQ157" s="461"/>
      <c r="RHR157" s="461"/>
      <c r="RHS157" s="461"/>
      <c r="RHT157" s="461"/>
      <c r="RHU157" s="461"/>
      <c r="RHV157" s="461"/>
      <c r="RHW157" s="461"/>
      <c r="RHX157" s="461"/>
      <c r="RHY157" s="461"/>
      <c r="RHZ157" s="461"/>
      <c r="RIA157" s="461"/>
      <c r="RIB157" s="461"/>
      <c r="RIC157" s="461"/>
      <c r="RID157" s="461"/>
      <c r="RIE157" s="461"/>
      <c r="RIF157" s="461"/>
      <c r="RIG157" s="461"/>
      <c r="RIH157" s="461"/>
      <c r="RII157" s="461"/>
      <c r="RIJ157" s="461"/>
      <c r="RIK157" s="461"/>
      <c r="RIL157" s="461"/>
      <c r="RIM157" s="461"/>
      <c r="RIN157" s="461"/>
      <c r="RIO157" s="461"/>
      <c r="RIP157" s="461"/>
      <c r="RIQ157" s="461"/>
      <c r="RIR157" s="461"/>
      <c r="RIS157" s="461"/>
      <c r="RIT157" s="461"/>
      <c r="RIU157" s="461"/>
      <c r="RIV157" s="461"/>
      <c r="RIW157" s="461"/>
      <c r="RIX157" s="461"/>
      <c r="RIY157" s="461"/>
      <c r="RIZ157" s="461"/>
      <c r="RJA157" s="461"/>
      <c r="RJB157" s="461"/>
      <c r="RJC157" s="461"/>
      <c r="RJD157" s="461"/>
      <c r="RJE157" s="461"/>
      <c r="RJF157" s="461"/>
      <c r="RJG157" s="461"/>
      <c r="RJH157" s="461"/>
      <c r="RJI157" s="461"/>
      <c r="RJJ157" s="461"/>
      <c r="RJK157" s="461"/>
      <c r="RJL157" s="461"/>
      <c r="RJM157" s="461"/>
      <c r="RJN157" s="461"/>
      <c r="RJO157" s="461"/>
      <c r="RJP157" s="461"/>
      <c r="RJQ157" s="461"/>
      <c r="RJR157" s="461"/>
      <c r="RJS157" s="461"/>
      <c r="RJT157" s="461"/>
      <c r="RJU157" s="461"/>
      <c r="RJV157" s="461"/>
      <c r="RJW157" s="461"/>
      <c r="RJX157" s="461"/>
      <c r="RJY157" s="461"/>
      <c r="RJZ157" s="461"/>
      <c r="RKA157" s="461"/>
      <c r="RKB157" s="461"/>
      <c r="RKC157" s="461"/>
      <c r="RKD157" s="461"/>
      <c r="RKE157" s="461"/>
      <c r="RKF157" s="461"/>
      <c r="RKG157" s="461"/>
      <c r="RKH157" s="461"/>
      <c r="RKI157" s="461"/>
      <c r="RKJ157" s="461"/>
      <c r="RKK157" s="461"/>
      <c r="RKL157" s="461"/>
      <c r="RKM157" s="461"/>
      <c r="RKN157" s="461"/>
      <c r="RKO157" s="461"/>
      <c r="RKP157" s="461"/>
      <c r="RKQ157" s="461"/>
      <c r="RKR157" s="461"/>
      <c r="RKS157" s="461"/>
      <c r="RKT157" s="461"/>
      <c r="RKU157" s="461"/>
      <c r="RKV157" s="461"/>
      <c r="RKW157" s="461"/>
      <c r="RKX157" s="461"/>
      <c r="RKY157" s="461"/>
      <c r="RKZ157" s="461"/>
      <c r="RLA157" s="461"/>
      <c r="RLB157" s="461"/>
      <c r="RLC157" s="461"/>
      <c r="RLD157" s="461"/>
      <c r="RLE157" s="461"/>
      <c r="RLF157" s="461"/>
      <c r="RLG157" s="461"/>
      <c r="RLH157" s="461"/>
      <c r="RLI157" s="461"/>
      <c r="RLJ157" s="461"/>
      <c r="RLK157" s="461"/>
      <c r="RLL157" s="461"/>
      <c r="RLM157" s="461"/>
      <c r="RLN157" s="461"/>
      <c r="RLO157" s="461"/>
      <c r="RLP157" s="461"/>
      <c r="RLQ157" s="461"/>
      <c r="RLR157" s="461"/>
      <c r="RLS157" s="461"/>
      <c r="RLT157" s="461"/>
      <c r="RLU157" s="461"/>
      <c r="RLV157" s="461"/>
      <c r="RLW157" s="461"/>
      <c r="RLX157" s="461"/>
      <c r="RLY157" s="461"/>
      <c r="RLZ157" s="461"/>
      <c r="RMA157" s="461"/>
      <c r="RMB157" s="461"/>
      <c r="RMC157" s="461"/>
      <c r="RMD157" s="461"/>
      <c r="RME157" s="461"/>
      <c r="RMF157" s="461"/>
      <c r="RMG157" s="461"/>
      <c r="RMH157" s="461"/>
      <c r="RMI157" s="461"/>
      <c r="RMJ157" s="461"/>
      <c r="RMK157" s="461"/>
      <c r="RML157" s="461"/>
      <c r="RMM157" s="461"/>
      <c r="RMN157" s="461"/>
      <c r="RMO157" s="461"/>
      <c r="RMP157" s="461"/>
      <c r="RMQ157" s="461"/>
      <c r="RMR157" s="461"/>
      <c r="RMS157" s="461"/>
      <c r="RMT157" s="461"/>
      <c r="RMU157" s="461"/>
      <c r="RMV157" s="461"/>
      <c r="RMW157" s="461"/>
      <c r="RMX157" s="461"/>
      <c r="RMY157" s="461"/>
      <c r="RMZ157" s="461"/>
      <c r="RNA157" s="461"/>
      <c r="RNB157" s="461"/>
      <c r="RNC157" s="461"/>
      <c r="RND157" s="461"/>
      <c r="RNE157" s="461"/>
      <c r="RNF157" s="461"/>
      <c r="RNG157" s="461"/>
      <c r="RNH157" s="461"/>
      <c r="RNI157" s="461"/>
      <c r="RNJ157" s="461"/>
      <c r="RNK157" s="461"/>
      <c r="RNL157" s="461"/>
      <c r="RNM157" s="461"/>
      <c r="RNN157" s="461"/>
      <c r="RNO157" s="461"/>
      <c r="RNP157" s="461"/>
      <c r="RNQ157" s="461"/>
      <c r="RNR157" s="461"/>
      <c r="RNS157" s="461"/>
      <c r="RNT157" s="461"/>
      <c r="RNU157" s="461"/>
      <c r="RNV157" s="461"/>
      <c r="RNW157" s="461"/>
      <c r="RNX157" s="461"/>
      <c r="RNY157" s="461"/>
      <c r="RNZ157" s="461"/>
      <c r="ROA157" s="461"/>
      <c r="ROB157" s="461"/>
      <c r="ROC157" s="461"/>
      <c r="ROD157" s="461"/>
      <c r="ROE157" s="461"/>
      <c r="ROF157" s="461"/>
      <c r="ROG157" s="461"/>
      <c r="ROH157" s="461"/>
      <c r="ROI157" s="461"/>
      <c r="ROJ157" s="461"/>
      <c r="ROK157" s="461"/>
      <c r="ROL157" s="461"/>
      <c r="ROM157" s="461"/>
      <c r="RON157" s="461"/>
      <c r="ROO157" s="461"/>
      <c r="ROP157" s="461"/>
      <c r="ROQ157" s="461"/>
      <c r="ROR157" s="461"/>
      <c r="ROS157" s="461"/>
      <c r="ROT157" s="461"/>
      <c r="ROU157" s="461"/>
      <c r="ROV157" s="461"/>
      <c r="ROW157" s="461"/>
      <c r="ROX157" s="461"/>
      <c r="ROY157" s="461"/>
      <c r="ROZ157" s="461"/>
      <c r="RPA157" s="461"/>
      <c r="RPB157" s="461"/>
      <c r="RPC157" s="461"/>
      <c r="RPD157" s="461"/>
      <c r="RPE157" s="461"/>
      <c r="RPF157" s="461"/>
      <c r="RPG157" s="461"/>
      <c r="RPH157" s="461"/>
      <c r="RPI157" s="461"/>
      <c r="RPJ157" s="461"/>
      <c r="RPK157" s="461"/>
      <c r="RPL157" s="461"/>
      <c r="RPM157" s="461"/>
      <c r="RPN157" s="461"/>
      <c r="RPO157" s="461"/>
      <c r="RPP157" s="461"/>
      <c r="RPQ157" s="461"/>
      <c r="RPR157" s="461"/>
      <c r="RPS157" s="461"/>
      <c r="RPT157" s="461"/>
      <c r="RPU157" s="461"/>
      <c r="RPV157" s="461"/>
      <c r="RPW157" s="461"/>
      <c r="RPX157" s="461"/>
      <c r="RPY157" s="461"/>
      <c r="RPZ157" s="461"/>
      <c r="RQA157" s="461"/>
      <c r="RQB157" s="461"/>
      <c r="RQC157" s="461"/>
      <c r="RQD157" s="461"/>
      <c r="RQE157" s="461"/>
      <c r="RQF157" s="461"/>
      <c r="RQG157" s="461"/>
      <c r="RQH157" s="461"/>
      <c r="RQI157" s="461"/>
      <c r="RQJ157" s="461"/>
      <c r="RQK157" s="461"/>
      <c r="RQL157" s="461"/>
      <c r="RQM157" s="461"/>
      <c r="RQN157" s="461"/>
      <c r="RQO157" s="461"/>
      <c r="RQP157" s="461"/>
      <c r="RQQ157" s="461"/>
      <c r="RQR157" s="461"/>
      <c r="RQS157" s="461"/>
      <c r="RQT157" s="461"/>
      <c r="RQU157" s="461"/>
      <c r="RQV157" s="461"/>
      <c r="RQW157" s="461"/>
      <c r="RQX157" s="461"/>
      <c r="RQY157" s="461"/>
      <c r="RQZ157" s="461"/>
      <c r="RRA157" s="461"/>
      <c r="RRB157" s="461"/>
      <c r="RRC157" s="461"/>
      <c r="RRD157" s="461"/>
      <c r="RRE157" s="461"/>
      <c r="RRF157" s="461"/>
      <c r="RRG157" s="461"/>
      <c r="RRH157" s="461"/>
      <c r="RRI157" s="461"/>
      <c r="RRJ157" s="461"/>
      <c r="RRK157" s="461"/>
      <c r="RRL157" s="461"/>
      <c r="RRM157" s="461"/>
      <c r="RRN157" s="461"/>
      <c r="RRO157" s="461"/>
      <c r="RRP157" s="461"/>
      <c r="RRQ157" s="461"/>
      <c r="RRR157" s="461"/>
      <c r="RRS157" s="461"/>
      <c r="RRT157" s="461"/>
      <c r="RRU157" s="461"/>
      <c r="RRV157" s="461"/>
      <c r="RRW157" s="461"/>
      <c r="RRX157" s="461"/>
      <c r="RRY157" s="461"/>
      <c r="RRZ157" s="461"/>
      <c r="RSA157" s="461"/>
      <c r="RSB157" s="461"/>
      <c r="RSC157" s="461"/>
      <c r="RSD157" s="461"/>
      <c r="RSE157" s="461"/>
      <c r="RSF157" s="461"/>
      <c r="RSG157" s="461"/>
      <c r="RSH157" s="461"/>
      <c r="RSI157" s="461"/>
      <c r="RSJ157" s="461"/>
      <c r="RSK157" s="461"/>
      <c r="RSL157" s="461"/>
      <c r="RSM157" s="461"/>
      <c r="RSN157" s="461"/>
      <c r="RSO157" s="461"/>
      <c r="RSP157" s="461"/>
      <c r="RSQ157" s="461"/>
      <c r="RSR157" s="461"/>
      <c r="RSS157" s="461"/>
      <c r="RST157" s="461"/>
      <c r="RSU157" s="461"/>
      <c r="RSV157" s="461"/>
      <c r="RSW157" s="461"/>
      <c r="RSX157" s="461"/>
      <c r="RSY157" s="461"/>
      <c r="RSZ157" s="461"/>
      <c r="RTA157" s="461"/>
      <c r="RTB157" s="461"/>
      <c r="RTC157" s="461"/>
      <c r="RTD157" s="461"/>
      <c r="RTE157" s="461"/>
      <c r="RTF157" s="461"/>
      <c r="RTG157" s="461"/>
      <c r="RTH157" s="461"/>
      <c r="RTI157" s="461"/>
      <c r="RTJ157" s="461"/>
      <c r="RTK157" s="461"/>
      <c r="RTL157" s="461"/>
      <c r="RTM157" s="461"/>
      <c r="RTN157" s="461"/>
      <c r="RTO157" s="461"/>
      <c r="RTP157" s="461"/>
      <c r="RTQ157" s="461"/>
      <c r="RTR157" s="461"/>
      <c r="RTS157" s="461"/>
      <c r="RTT157" s="461"/>
      <c r="RTU157" s="461"/>
      <c r="RTV157" s="461"/>
      <c r="RTW157" s="461"/>
      <c r="RTX157" s="461"/>
      <c r="RTY157" s="461"/>
      <c r="RTZ157" s="461"/>
      <c r="RUA157" s="461"/>
      <c r="RUB157" s="461"/>
      <c r="RUC157" s="461"/>
      <c r="RUD157" s="461"/>
      <c r="RUE157" s="461"/>
      <c r="RUF157" s="461"/>
      <c r="RUG157" s="461"/>
      <c r="RUH157" s="461"/>
      <c r="RUI157" s="461"/>
      <c r="RUJ157" s="461"/>
      <c r="RUK157" s="461"/>
      <c r="RUL157" s="461"/>
      <c r="RUM157" s="461"/>
      <c r="RUN157" s="461"/>
      <c r="RUO157" s="461"/>
      <c r="RUP157" s="461"/>
      <c r="RUQ157" s="461"/>
      <c r="RUR157" s="461"/>
      <c r="RUS157" s="461"/>
      <c r="RUT157" s="461"/>
      <c r="RUU157" s="461"/>
      <c r="RUV157" s="461"/>
      <c r="RUW157" s="461"/>
      <c r="RUX157" s="461"/>
      <c r="RUY157" s="461"/>
      <c r="RUZ157" s="461"/>
      <c r="RVA157" s="461"/>
      <c r="RVB157" s="461"/>
      <c r="RVC157" s="461"/>
      <c r="RVD157" s="461"/>
      <c r="RVE157" s="461"/>
      <c r="RVF157" s="461"/>
      <c r="RVG157" s="461"/>
      <c r="RVH157" s="461"/>
      <c r="RVI157" s="461"/>
      <c r="RVJ157" s="461"/>
      <c r="RVK157" s="461"/>
      <c r="RVL157" s="461"/>
      <c r="RVM157" s="461"/>
      <c r="RVN157" s="461"/>
      <c r="RVO157" s="461"/>
      <c r="RVP157" s="461"/>
      <c r="RVQ157" s="461"/>
      <c r="RVR157" s="461"/>
      <c r="RVS157" s="461"/>
      <c r="RVT157" s="461"/>
      <c r="RVU157" s="461"/>
      <c r="RVV157" s="461"/>
      <c r="RVW157" s="461"/>
      <c r="RVX157" s="461"/>
      <c r="RVY157" s="461"/>
      <c r="RVZ157" s="461"/>
      <c r="RWA157" s="461"/>
      <c r="RWB157" s="461"/>
      <c r="RWC157" s="461"/>
      <c r="RWD157" s="461"/>
      <c r="RWE157" s="461"/>
      <c r="RWF157" s="461"/>
      <c r="RWG157" s="461"/>
      <c r="RWH157" s="461"/>
      <c r="RWI157" s="461"/>
      <c r="RWJ157" s="461"/>
      <c r="RWK157" s="461"/>
      <c r="RWL157" s="461"/>
      <c r="RWM157" s="461"/>
      <c r="RWN157" s="461"/>
      <c r="RWO157" s="461"/>
      <c r="RWP157" s="461"/>
      <c r="RWQ157" s="461"/>
      <c r="RWR157" s="461"/>
      <c r="RWS157" s="461"/>
      <c r="RWT157" s="461"/>
      <c r="RWU157" s="461"/>
      <c r="RWV157" s="461"/>
      <c r="RWW157" s="461"/>
      <c r="RWX157" s="461"/>
      <c r="RWY157" s="461"/>
      <c r="RWZ157" s="461"/>
      <c r="RXA157" s="461"/>
      <c r="RXB157" s="461"/>
      <c r="RXC157" s="461"/>
      <c r="RXD157" s="461"/>
      <c r="RXE157" s="461"/>
      <c r="RXF157" s="461"/>
      <c r="RXG157" s="461"/>
      <c r="RXH157" s="461"/>
      <c r="RXI157" s="461"/>
      <c r="RXJ157" s="461"/>
      <c r="RXK157" s="461"/>
      <c r="RXL157" s="461"/>
      <c r="RXM157" s="461"/>
      <c r="RXN157" s="461"/>
      <c r="RXO157" s="461"/>
      <c r="RXP157" s="461"/>
      <c r="RXQ157" s="461"/>
      <c r="RXR157" s="461"/>
      <c r="RXS157" s="461"/>
      <c r="RXT157" s="461"/>
      <c r="RXU157" s="461"/>
      <c r="RXV157" s="461"/>
      <c r="RXW157" s="461"/>
      <c r="RXX157" s="461"/>
      <c r="RXY157" s="461"/>
      <c r="RXZ157" s="461"/>
      <c r="RYA157" s="461"/>
      <c r="RYB157" s="461"/>
      <c r="RYC157" s="461"/>
      <c r="RYD157" s="461"/>
      <c r="RYE157" s="461"/>
      <c r="RYF157" s="461"/>
      <c r="RYG157" s="461"/>
      <c r="RYH157" s="461"/>
      <c r="RYI157" s="461"/>
      <c r="RYJ157" s="461"/>
      <c r="RYK157" s="461"/>
      <c r="RYL157" s="461"/>
      <c r="RYM157" s="461"/>
      <c r="RYN157" s="461"/>
      <c r="RYO157" s="461"/>
      <c r="RYP157" s="461"/>
      <c r="RYQ157" s="461"/>
      <c r="RYR157" s="461"/>
      <c r="RYS157" s="461"/>
      <c r="RYT157" s="461"/>
      <c r="RYU157" s="461"/>
      <c r="RYV157" s="461"/>
      <c r="RYW157" s="461"/>
      <c r="RYX157" s="461"/>
      <c r="RYY157" s="461"/>
      <c r="RYZ157" s="461"/>
      <c r="RZA157" s="461"/>
      <c r="RZB157" s="461"/>
      <c r="RZC157" s="461"/>
      <c r="RZD157" s="461"/>
      <c r="RZE157" s="461"/>
      <c r="RZF157" s="461"/>
      <c r="RZG157" s="461"/>
      <c r="RZH157" s="461"/>
      <c r="RZI157" s="461"/>
      <c r="RZJ157" s="461"/>
      <c r="RZK157" s="461"/>
      <c r="RZL157" s="461"/>
      <c r="RZM157" s="461"/>
      <c r="RZN157" s="461"/>
      <c r="RZO157" s="461"/>
      <c r="RZP157" s="461"/>
      <c r="RZQ157" s="461"/>
      <c r="RZR157" s="461"/>
      <c r="RZS157" s="461"/>
      <c r="RZT157" s="461"/>
      <c r="RZU157" s="461"/>
      <c r="RZV157" s="461"/>
      <c r="RZW157" s="461"/>
      <c r="RZX157" s="461"/>
      <c r="RZY157" s="461"/>
      <c r="RZZ157" s="461"/>
      <c r="SAA157" s="461"/>
      <c r="SAB157" s="461"/>
      <c r="SAC157" s="461"/>
      <c r="SAD157" s="461"/>
      <c r="SAE157" s="461"/>
      <c r="SAF157" s="461"/>
      <c r="SAG157" s="461"/>
      <c r="SAH157" s="461"/>
      <c r="SAI157" s="461"/>
      <c r="SAJ157" s="461"/>
      <c r="SAK157" s="461"/>
      <c r="SAL157" s="461"/>
      <c r="SAM157" s="461"/>
      <c r="SAN157" s="461"/>
      <c r="SAO157" s="461"/>
      <c r="SAP157" s="461"/>
      <c r="SAQ157" s="461"/>
      <c r="SAR157" s="461"/>
      <c r="SAS157" s="461"/>
      <c r="SAT157" s="461"/>
      <c r="SAU157" s="461"/>
      <c r="SAV157" s="461"/>
      <c r="SAW157" s="461"/>
      <c r="SAX157" s="461"/>
      <c r="SAY157" s="461"/>
      <c r="SAZ157" s="461"/>
      <c r="SBA157" s="461"/>
      <c r="SBB157" s="461"/>
      <c r="SBC157" s="461"/>
      <c r="SBD157" s="461"/>
      <c r="SBE157" s="461"/>
      <c r="SBF157" s="461"/>
      <c r="SBG157" s="461"/>
      <c r="SBH157" s="461"/>
      <c r="SBI157" s="461"/>
      <c r="SBJ157" s="461"/>
      <c r="SBK157" s="461"/>
      <c r="SBL157" s="461"/>
      <c r="SBM157" s="461"/>
      <c r="SBN157" s="461"/>
      <c r="SBO157" s="461"/>
      <c r="SBP157" s="461"/>
      <c r="SBQ157" s="461"/>
      <c r="SBR157" s="461"/>
      <c r="SBS157" s="461"/>
      <c r="SBT157" s="461"/>
      <c r="SBU157" s="461"/>
      <c r="SBV157" s="461"/>
      <c r="SBW157" s="461"/>
      <c r="SBX157" s="461"/>
      <c r="SBY157" s="461"/>
      <c r="SBZ157" s="461"/>
      <c r="SCA157" s="461"/>
      <c r="SCB157" s="461"/>
      <c r="SCC157" s="461"/>
      <c r="SCD157" s="461"/>
      <c r="SCE157" s="461"/>
      <c r="SCF157" s="461"/>
      <c r="SCG157" s="461"/>
      <c r="SCH157" s="461"/>
      <c r="SCI157" s="461"/>
      <c r="SCJ157" s="461"/>
      <c r="SCK157" s="461"/>
      <c r="SCL157" s="461"/>
      <c r="SCM157" s="461"/>
      <c r="SCN157" s="461"/>
      <c r="SCO157" s="461"/>
      <c r="SCP157" s="461"/>
      <c r="SCQ157" s="461"/>
      <c r="SCR157" s="461"/>
      <c r="SCS157" s="461"/>
      <c r="SCT157" s="461"/>
      <c r="SCU157" s="461"/>
      <c r="SCV157" s="461"/>
      <c r="SCW157" s="461"/>
      <c r="SCX157" s="461"/>
      <c r="SCY157" s="461"/>
      <c r="SCZ157" s="461"/>
      <c r="SDA157" s="461"/>
      <c r="SDB157" s="461"/>
      <c r="SDC157" s="461"/>
      <c r="SDD157" s="461"/>
      <c r="SDE157" s="461"/>
      <c r="SDF157" s="461"/>
      <c r="SDG157" s="461"/>
      <c r="SDH157" s="461"/>
      <c r="SDI157" s="461"/>
      <c r="SDJ157" s="461"/>
      <c r="SDK157" s="461"/>
      <c r="SDL157" s="461"/>
      <c r="SDM157" s="461"/>
      <c r="SDN157" s="461"/>
      <c r="SDO157" s="461"/>
      <c r="SDP157" s="461"/>
      <c r="SDQ157" s="461"/>
      <c r="SDR157" s="461"/>
      <c r="SDS157" s="461"/>
      <c r="SDT157" s="461"/>
      <c r="SDU157" s="461"/>
      <c r="SDV157" s="461"/>
      <c r="SDW157" s="461"/>
      <c r="SDX157" s="461"/>
      <c r="SDY157" s="461"/>
      <c r="SDZ157" s="461"/>
      <c r="SEA157" s="461"/>
      <c r="SEB157" s="461"/>
      <c r="SEC157" s="461"/>
      <c r="SED157" s="461"/>
      <c r="SEE157" s="461"/>
      <c r="SEF157" s="461"/>
      <c r="SEG157" s="461"/>
      <c r="SEH157" s="461"/>
      <c r="SEI157" s="461"/>
      <c r="SEJ157" s="461"/>
      <c r="SEK157" s="461"/>
      <c r="SEL157" s="461"/>
      <c r="SEM157" s="461"/>
      <c r="SEN157" s="461"/>
      <c r="SEO157" s="461"/>
      <c r="SEP157" s="461"/>
      <c r="SEQ157" s="461"/>
      <c r="SER157" s="461"/>
      <c r="SES157" s="461"/>
      <c r="SET157" s="461"/>
      <c r="SEU157" s="461"/>
      <c r="SEV157" s="461"/>
      <c r="SEW157" s="461"/>
      <c r="SEX157" s="461"/>
      <c r="SEY157" s="461"/>
      <c r="SEZ157" s="461"/>
      <c r="SFA157" s="461"/>
      <c r="SFB157" s="461"/>
      <c r="SFC157" s="461"/>
      <c r="SFD157" s="461"/>
      <c r="SFE157" s="461"/>
      <c r="SFF157" s="461"/>
      <c r="SFG157" s="461"/>
      <c r="SFH157" s="461"/>
      <c r="SFI157" s="461"/>
      <c r="SFJ157" s="461"/>
      <c r="SFK157" s="461"/>
      <c r="SFL157" s="461"/>
      <c r="SFM157" s="461"/>
      <c r="SFN157" s="461"/>
      <c r="SFO157" s="461"/>
      <c r="SFP157" s="461"/>
      <c r="SFQ157" s="461"/>
      <c r="SFR157" s="461"/>
      <c r="SFS157" s="461"/>
      <c r="SFT157" s="461"/>
      <c r="SFU157" s="461"/>
      <c r="SFV157" s="461"/>
      <c r="SFW157" s="461"/>
      <c r="SFX157" s="461"/>
      <c r="SFY157" s="461"/>
      <c r="SFZ157" s="461"/>
      <c r="SGA157" s="461"/>
      <c r="SGB157" s="461"/>
      <c r="SGC157" s="461"/>
      <c r="SGD157" s="461"/>
      <c r="SGE157" s="461"/>
      <c r="SGF157" s="461"/>
      <c r="SGG157" s="461"/>
      <c r="SGH157" s="461"/>
      <c r="SGI157" s="461"/>
      <c r="SGJ157" s="461"/>
      <c r="SGK157" s="461"/>
      <c r="SGL157" s="461"/>
      <c r="SGM157" s="461"/>
      <c r="SGN157" s="461"/>
      <c r="SGO157" s="461"/>
      <c r="SGP157" s="461"/>
      <c r="SGQ157" s="461"/>
      <c r="SGR157" s="461"/>
      <c r="SGS157" s="461"/>
      <c r="SGT157" s="461"/>
      <c r="SGU157" s="461"/>
      <c r="SGV157" s="461"/>
      <c r="SGW157" s="461"/>
      <c r="SGX157" s="461"/>
      <c r="SGY157" s="461"/>
      <c r="SGZ157" s="461"/>
      <c r="SHA157" s="461"/>
      <c r="SHB157" s="461"/>
      <c r="SHC157" s="461"/>
      <c r="SHD157" s="461"/>
      <c r="SHE157" s="461"/>
      <c r="SHF157" s="461"/>
      <c r="SHG157" s="461"/>
      <c r="SHH157" s="461"/>
      <c r="SHI157" s="461"/>
      <c r="SHJ157" s="461"/>
      <c r="SHK157" s="461"/>
      <c r="SHL157" s="461"/>
      <c r="SHM157" s="461"/>
      <c r="SHN157" s="461"/>
      <c r="SHO157" s="461"/>
      <c r="SHP157" s="461"/>
      <c r="SHQ157" s="461"/>
      <c r="SHR157" s="461"/>
      <c r="SHS157" s="461"/>
      <c r="SHT157" s="461"/>
      <c r="SHU157" s="461"/>
      <c r="SHV157" s="461"/>
      <c r="SHW157" s="461"/>
      <c r="SHX157" s="461"/>
      <c r="SHY157" s="461"/>
      <c r="SHZ157" s="461"/>
      <c r="SIA157" s="461"/>
      <c r="SIB157" s="461"/>
      <c r="SIC157" s="461"/>
      <c r="SID157" s="461"/>
      <c r="SIE157" s="461"/>
      <c r="SIF157" s="461"/>
      <c r="SIG157" s="461"/>
      <c r="SIH157" s="461"/>
      <c r="SII157" s="461"/>
      <c r="SIJ157" s="461"/>
      <c r="SIK157" s="461"/>
      <c r="SIL157" s="461"/>
      <c r="SIM157" s="461"/>
      <c r="SIN157" s="461"/>
      <c r="SIO157" s="461"/>
      <c r="SIP157" s="461"/>
      <c r="SIQ157" s="461"/>
      <c r="SIR157" s="461"/>
      <c r="SIS157" s="461"/>
      <c r="SIT157" s="461"/>
      <c r="SIU157" s="461"/>
      <c r="SIV157" s="461"/>
      <c r="SIW157" s="461"/>
      <c r="SIX157" s="461"/>
      <c r="SIY157" s="461"/>
      <c r="SIZ157" s="461"/>
      <c r="SJA157" s="461"/>
      <c r="SJB157" s="461"/>
      <c r="SJC157" s="461"/>
      <c r="SJD157" s="461"/>
      <c r="SJE157" s="461"/>
      <c r="SJF157" s="461"/>
      <c r="SJG157" s="461"/>
      <c r="SJH157" s="461"/>
      <c r="SJI157" s="461"/>
      <c r="SJJ157" s="461"/>
      <c r="SJK157" s="461"/>
      <c r="SJL157" s="461"/>
      <c r="SJM157" s="461"/>
      <c r="SJN157" s="461"/>
      <c r="SJO157" s="461"/>
      <c r="SJP157" s="461"/>
      <c r="SJQ157" s="461"/>
      <c r="SJR157" s="461"/>
      <c r="SJS157" s="461"/>
      <c r="SJT157" s="461"/>
      <c r="SJU157" s="461"/>
      <c r="SJV157" s="461"/>
      <c r="SJW157" s="461"/>
      <c r="SJX157" s="461"/>
      <c r="SJY157" s="461"/>
      <c r="SJZ157" s="461"/>
      <c r="SKA157" s="461"/>
      <c r="SKB157" s="461"/>
      <c r="SKC157" s="461"/>
      <c r="SKD157" s="461"/>
      <c r="SKE157" s="461"/>
      <c r="SKF157" s="461"/>
      <c r="SKG157" s="461"/>
      <c r="SKH157" s="461"/>
      <c r="SKI157" s="461"/>
      <c r="SKJ157" s="461"/>
      <c r="SKK157" s="461"/>
      <c r="SKL157" s="461"/>
      <c r="SKM157" s="461"/>
      <c r="SKN157" s="461"/>
      <c r="SKO157" s="461"/>
      <c r="SKP157" s="461"/>
      <c r="SKQ157" s="461"/>
      <c r="SKR157" s="461"/>
      <c r="SKS157" s="461"/>
      <c r="SKT157" s="461"/>
      <c r="SKU157" s="461"/>
      <c r="SKV157" s="461"/>
      <c r="SKW157" s="461"/>
      <c r="SKX157" s="461"/>
      <c r="SKY157" s="461"/>
      <c r="SKZ157" s="461"/>
      <c r="SLA157" s="461"/>
      <c r="SLB157" s="461"/>
      <c r="SLC157" s="461"/>
      <c r="SLD157" s="461"/>
      <c r="SLE157" s="461"/>
      <c r="SLF157" s="461"/>
      <c r="SLG157" s="461"/>
      <c r="SLH157" s="461"/>
      <c r="SLI157" s="461"/>
      <c r="SLJ157" s="461"/>
      <c r="SLK157" s="461"/>
      <c r="SLL157" s="461"/>
      <c r="SLM157" s="461"/>
      <c r="SLN157" s="461"/>
      <c r="SLO157" s="461"/>
      <c r="SLP157" s="461"/>
      <c r="SLQ157" s="461"/>
      <c r="SLR157" s="461"/>
      <c r="SLS157" s="461"/>
      <c r="SLT157" s="461"/>
      <c r="SLU157" s="461"/>
      <c r="SLV157" s="461"/>
      <c r="SLW157" s="461"/>
      <c r="SLX157" s="461"/>
      <c r="SLY157" s="461"/>
      <c r="SLZ157" s="461"/>
      <c r="SMA157" s="461"/>
      <c r="SMB157" s="461"/>
      <c r="SMC157" s="461"/>
      <c r="SMD157" s="461"/>
      <c r="SME157" s="461"/>
      <c r="SMF157" s="461"/>
      <c r="SMG157" s="461"/>
      <c r="SMH157" s="461"/>
      <c r="SMI157" s="461"/>
      <c r="SMJ157" s="461"/>
      <c r="SMK157" s="461"/>
      <c r="SML157" s="461"/>
      <c r="SMM157" s="461"/>
      <c r="SMN157" s="461"/>
      <c r="SMO157" s="461"/>
      <c r="SMP157" s="461"/>
      <c r="SMQ157" s="461"/>
      <c r="SMR157" s="461"/>
      <c r="SMS157" s="461"/>
      <c r="SMT157" s="461"/>
      <c r="SMU157" s="461"/>
      <c r="SMV157" s="461"/>
      <c r="SMW157" s="461"/>
      <c r="SMX157" s="461"/>
      <c r="SMY157" s="461"/>
      <c r="SMZ157" s="461"/>
      <c r="SNA157" s="461"/>
      <c r="SNB157" s="461"/>
      <c r="SNC157" s="461"/>
      <c r="SND157" s="461"/>
      <c r="SNE157" s="461"/>
      <c r="SNF157" s="461"/>
      <c r="SNG157" s="461"/>
      <c r="SNH157" s="461"/>
      <c r="SNI157" s="461"/>
      <c r="SNJ157" s="461"/>
      <c r="SNK157" s="461"/>
      <c r="SNL157" s="461"/>
      <c r="SNM157" s="461"/>
      <c r="SNN157" s="461"/>
      <c r="SNO157" s="461"/>
      <c r="SNP157" s="461"/>
      <c r="SNQ157" s="461"/>
      <c r="SNR157" s="461"/>
      <c r="SNS157" s="461"/>
      <c r="SNT157" s="461"/>
      <c r="SNU157" s="461"/>
      <c r="SNV157" s="461"/>
      <c r="SNW157" s="461"/>
      <c r="SNX157" s="461"/>
      <c r="SNY157" s="461"/>
      <c r="SNZ157" s="461"/>
      <c r="SOA157" s="461"/>
      <c r="SOB157" s="461"/>
      <c r="SOC157" s="461"/>
      <c r="SOD157" s="461"/>
      <c r="SOE157" s="461"/>
      <c r="SOF157" s="461"/>
      <c r="SOG157" s="461"/>
      <c r="SOH157" s="461"/>
      <c r="SOI157" s="461"/>
      <c r="SOJ157" s="461"/>
      <c r="SOK157" s="461"/>
      <c r="SOL157" s="461"/>
      <c r="SOM157" s="461"/>
      <c r="SON157" s="461"/>
      <c r="SOO157" s="461"/>
      <c r="SOP157" s="461"/>
      <c r="SOQ157" s="461"/>
      <c r="SOR157" s="461"/>
      <c r="SOS157" s="461"/>
      <c r="SOT157" s="461"/>
      <c r="SOU157" s="461"/>
      <c r="SOV157" s="461"/>
      <c r="SOW157" s="461"/>
      <c r="SOX157" s="461"/>
      <c r="SOY157" s="461"/>
      <c r="SOZ157" s="461"/>
      <c r="SPA157" s="461"/>
      <c r="SPB157" s="461"/>
      <c r="SPC157" s="461"/>
      <c r="SPD157" s="461"/>
      <c r="SPE157" s="461"/>
      <c r="SPF157" s="461"/>
      <c r="SPG157" s="461"/>
      <c r="SPH157" s="461"/>
      <c r="SPI157" s="461"/>
      <c r="SPJ157" s="461"/>
      <c r="SPK157" s="461"/>
      <c r="SPL157" s="461"/>
      <c r="SPM157" s="461"/>
      <c r="SPN157" s="461"/>
      <c r="SPO157" s="461"/>
      <c r="SPP157" s="461"/>
      <c r="SPQ157" s="461"/>
      <c r="SPR157" s="461"/>
      <c r="SPS157" s="461"/>
      <c r="SPT157" s="461"/>
      <c r="SPU157" s="461"/>
      <c r="SPV157" s="461"/>
      <c r="SPW157" s="461"/>
      <c r="SPX157" s="461"/>
      <c r="SPY157" s="461"/>
      <c r="SPZ157" s="461"/>
      <c r="SQA157" s="461"/>
      <c r="SQB157" s="461"/>
      <c r="SQC157" s="461"/>
      <c r="SQD157" s="461"/>
      <c r="SQE157" s="461"/>
      <c r="SQF157" s="461"/>
      <c r="SQG157" s="461"/>
      <c r="SQH157" s="461"/>
      <c r="SQI157" s="461"/>
      <c r="SQJ157" s="461"/>
      <c r="SQK157" s="461"/>
      <c r="SQL157" s="461"/>
      <c r="SQM157" s="461"/>
      <c r="SQN157" s="461"/>
      <c r="SQO157" s="461"/>
      <c r="SQP157" s="461"/>
      <c r="SQQ157" s="461"/>
      <c r="SQR157" s="461"/>
      <c r="SQS157" s="461"/>
      <c r="SQT157" s="461"/>
      <c r="SQU157" s="461"/>
      <c r="SQV157" s="461"/>
      <c r="SQW157" s="461"/>
      <c r="SQX157" s="461"/>
      <c r="SQY157" s="461"/>
      <c r="SQZ157" s="461"/>
      <c r="SRA157" s="461"/>
      <c r="SRB157" s="461"/>
      <c r="SRC157" s="461"/>
      <c r="SRD157" s="461"/>
      <c r="SRE157" s="461"/>
      <c r="SRF157" s="461"/>
      <c r="SRG157" s="461"/>
      <c r="SRH157" s="461"/>
      <c r="SRI157" s="461"/>
      <c r="SRJ157" s="461"/>
      <c r="SRK157" s="461"/>
      <c r="SRL157" s="461"/>
      <c r="SRM157" s="461"/>
      <c r="SRN157" s="461"/>
      <c r="SRO157" s="461"/>
      <c r="SRP157" s="461"/>
      <c r="SRQ157" s="461"/>
      <c r="SRR157" s="461"/>
      <c r="SRS157" s="461"/>
      <c r="SRT157" s="461"/>
      <c r="SRU157" s="461"/>
      <c r="SRV157" s="461"/>
      <c r="SRW157" s="461"/>
      <c r="SRX157" s="461"/>
      <c r="SRY157" s="461"/>
      <c r="SRZ157" s="461"/>
      <c r="SSA157" s="461"/>
      <c r="SSB157" s="461"/>
      <c r="SSC157" s="461"/>
      <c r="SSD157" s="461"/>
      <c r="SSE157" s="461"/>
      <c r="SSF157" s="461"/>
      <c r="SSG157" s="461"/>
      <c r="SSH157" s="461"/>
      <c r="SSI157" s="461"/>
      <c r="SSJ157" s="461"/>
      <c r="SSK157" s="461"/>
      <c r="SSL157" s="461"/>
      <c r="SSM157" s="461"/>
      <c r="SSN157" s="461"/>
      <c r="SSO157" s="461"/>
      <c r="SSP157" s="461"/>
      <c r="SSQ157" s="461"/>
      <c r="SSR157" s="461"/>
      <c r="SSS157" s="461"/>
      <c r="SST157" s="461"/>
      <c r="SSU157" s="461"/>
      <c r="SSV157" s="461"/>
      <c r="SSW157" s="461"/>
      <c r="SSX157" s="461"/>
      <c r="SSY157" s="461"/>
      <c r="SSZ157" s="461"/>
      <c r="STA157" s="461"/>
      <c r="STB157" s="461"/>
      <c r="STC157" s="461"/>
      <c r="STD157" s="461"/>
      <c r="STE157" s="461"/>
      <c r="STF157" s="461"/>
      <c r="STG157" s="461"/>
      <c r="STH157" s="461"/>
      <c r="STI157" s="461"/>
      <c r="STJ157" s="461"/>
      <c r="STK157" s="461"/>
      <c r="STL157" s="461"/>
      <c r="STM157" s="461"/>
      <c r="STN157" s="461"/>
      <c r="STO157" s="461"/>
      <c r="STP157" s="461"/>
      <c r="STQ157" s="461"/>
      <c r="STR157" s="461"/>
      <c r="STS157" s="461"/>
      <c r="STT157" s="461"/>
      <c r="STU157" s="461"/>
      <c r="STV157" s="461"/>
      <c r="STW157" s="461"/>
      <c r="STX157" s="461"/>
      <c r="STY157" s="461"/>
      <c r="STZ157" s="461"/>
      <c r="SUA157" s="461"/>
      <c r="SUB157" s="461"/>
      <c r="SUC157" s="461"/>
      <c r="SUD157" s="461"/>
      <c r="SUE157" s="461"/>
      <c r="SUF157" s="461"/>
      <c r="SUG157" s="461"/>
      <c r="SUH157" s="461"/>
      <c r="SUI157" s="461"/>
      <c r="SUJ157" s="461"/>
      <c r="SUK157" s="461"/>
      <c r="SUL157" s="461"/>
      <c r="SUM157" s="461"/>
      <c r="SUN157" s="461"/>
      <c r="SUO157" s="461"/>
      <c r="SUP157" s="461"/>
      <c r="SUQ157" s="461"/>
      <c r="SUR157" s="461"/>
      <c r="SUS157" s="461"/>
      <c r="SUT157" s="461"/>
      <c r="SUU157" s="461"/>
      <c r="SUV157" s="461"/>
      <c r="SUW157" s="461"/>
      <c r="SUX157" s="461"/>
      <c r="SUY157" s="461"/>
      <c r="SUZ157" s="461"/>
      <c r="SVA157" s="461"/>
      <c r="SVB157" s="461"/>
      <c r="SVC157" s="461"/>
      <c r="SVD157" s="461"/>
      <c r="SVE157" s="461"/>
      <c r="SVF157" s="461"/>
      <c r="SVG157" s="461"/>
      <c r="SVH157" s="461"/>
      <c r="SVI157" s="461"/>
      <c r="SVJ157" s="461"/>
      <c r="SVK157" s="461"/>
      <c r="SVL157" s="461"/>
      <c r="SVM157" s="461"/>
      <c r="SVN157" s="461"/>
      <c r="SVO157" s="461"/>
      <c r="SVP157" s="461"/>
      <c r="SVQ157" s="461"/>
      <c r="SVR157" s="461"/>
      <c r="SVS157" s="461"/>
      <c r="SVT157" s="461"/>
      <c r="SVU157" s="461"/>
      <c r="SVV157" s="461"/>
      <c r="SVW157" s="461"/>
      <c r="SVX157" s="461"/>
      <c r="SVY157" s="461"/>
      <c r="SVZ157" s="461"/>
      <c r="SWA157" s="461"/>
      <c r="SWB157" s="461"/>
      <c r="SWC157" s="461"/>
      <c r="SWD157" s="461"/>
      <c r="SWE157" s="461"/>
      <c r="SWF157" s="461"/>
      <c r="SWG157" s="461"/>
      <c r="SWH157" s="461"/>
      <c r="SWI157" s="461"/>
      <c r="SWJ157" s="461"/>
      <c r="SWK157" s="461"/>
      <c r="SWL157" s="461"/>
      <c r="SWM157" s="461"/>
      <c r="SWN157" s="461"/>
      <c r="SWO157" s="461"/>
      <c r="SWP157" s="461"/>
      <c r="SWQ157" s="461"/>
      <c r="SWR157" s="461"/>
      <c r="SWS157" s="461"/>
      <c r="SWT157" s="461"/>
      <c r="SWU157" s="461"/>
      <c r="SWV157" s="461"/>
      <c r="SWW157" s="461"/>
      <c r="SWX157" s="461"/>
      <c r="SWY157" s="461"/>
      <c r="SWZ157" s="461"/>
      <c r="SXA157" s="461"/>
      <c r="SXB157" s="461"/>
      <c r="SXC157" s="461"/>
      <c r="SXD157" s="461"/>
      <c r="SXE157" s="461"/>
      <c r="SXF157" s="461"/>
      <c r="SXG157" s="461"/>
      <c r="SXH157" s="461"/>
      <c r="SXI157" s="461"/>
      <c r="SXJ157" s="461"/>
      <c r="SXK157" s="461"/>
      <c r="SXL157" s="461"/>
      <c r="SXM157" s="461"/>
      <c r="SXN157" s="461"/>
      <c r="SXO157" s="461"/>
      <c r="SXP157" s="461"/>
      <c r="SXQ157" s="461"/>
      <c r="SXR157" s="461"/>
      <c r="SXS157" s="461"/>
      <c r="SXT157" s="461"/>
      <c r="SXU157" s="461"/>
      <c r="SXV157" s="461"/>
      <c r="SXW157" s="461"/>
      <c r="SXX157" s="461"/>
      <c r="SXY157" s="461"/>
      <c r="SXZ157" s="461"/>
      <c r="SYA157" s="461"/>
      <c r="SYB157" s="461"/>
      <c r="SYC157" s="461"/>
      <c r="SYD157" s="461"/>
      <c r="SYE157" s="461"/>
      <c r="SYF157" s="461"/>
      <c r="SYG157" s="461"/>
      <c r="SYH157" s="461"/>
      <c r="SYI157" s="461"/>
      <c r="SYJ157" s="461"/>
      <c r="SYK157" s="461"/>
      <c r="SYL157" s="461"/>
      <c r="SYM157" s="461"/>
      <c r="SYN157" s="461"/>
      <c r="SYO157" s="461"/>
      <c r="SYP157" s="461"/>
      <c r="SYQ157" s="461"/>
      <c r="SYR157" s="461"/>
      <c r="SYS157" s="461"/>
      <c r="SYT157" s="461"/>
      <c r="SYU157" s="461"/>
      <c r="SYV157" s="461"/>
      <c r="SYW157" s="461"/>
      <c r="SYX157" s="461"/>
      <c r="SYY157" s="461"/>
      <c r="SYZ157" s="461"/>
      <c r="SZA157" s="461"/>
      <c r="SZB157" s="461"/>
      <c r="SZC157" s="461"/>
      <c r="SZD157" s="461"/>
      <c r="SZE157" s="461"/>
      <c r="SZF157" s="461"/>
      <c r="SZG157" s="461"/>
      <c r="SZH157" s="461"/>
      <c r="SZI157" s="461"/>
      <c r="SZJ157" s="461"/>
      <c r="SZK157" s="461"/>
      <c r="SZL157" s="461"/>
      <c r="SZM157" s="461"/>
      <c r="SZN157" s="461"/>
      <c r="SZO157" s="461"/>
      <c r="SZP157" s="461"/>
      <c r="SZQ157" s="461"/>
      <c r="SZR157" s="461"/>
      <c r="SZS157" s="461"/>
      <c r="SZT157" s="461"/>
      <c r="SZU157" s="461"/>
      <c r="SZV157" s="461"/>
      <c r="SZW157" s="461"/>
      <c r="SZX157" s="461"/>
      <c r="SZY157" s="461"/>
      <c r="SZZ157" s="461"/>
      <c r="TAA157" s="461"/>
      <c r="TAB157" s="461"/>
      <c r="TAC157" s="461"/>
      <c r="TAD157" s="461"/>
      <c r="TAE157" s="461"/>
      <c r="TAF157" s="461"/>
      <c r="TAG157" s="461"/>
      <c r="TAH157" s="461"/>
      <c r="TAI157" s="461"/>
      <c r="TAJ157" s="461"/>
      <c r="TAK157" s="461"/>
      <c r="TAL157" s="461"/>
      <c r="TAM157" s="461"/>
      <c r="TAN157" s="461"/>
      <c r="TAO157" s="461"/>
      <c r="TAP157" s="461"/>
      <c r="TAQ157" s="461"/>
      <c r="TAR157" s="461"/>
      <c r="TAS157" s="461"/>
      <c r="TAT157" s="461"/>
      <c r="TAU157" s="461"/>
      <c r="TAV157" s="461"/>
      <c r="TAW157" s="461"/>
      <c r="TAX157" s="461"/>
      <c r="TAY157" s="461"/>
      <c r="TAZ157" s="461"/>
      <c r="TBA157" s="461"/>
      <c r="TBB157" s="461"/>
      <c r="TBC157" s="461"/>
      <c r="TBD157" s="461"/>
      <c r="TBE157" s="461"/>
      <c r="TBF157" s="461"/>
      <c r="TBG157" s="461"/>
      <c r="TBH157" s="461"/>
      <c r="TBI157" s="461"/>
      <c r="TBJ157" s="461"/>
      <c r="TBK157" s="461"/>
      <c r="TBL157" s="461"/>
      <c r="TBM157" s="461"/>
      <c r="TBN157" s="461"/>
      <c r="TBO157" s="461"/>
      <c r="TBP157" s="461"/>
      <c r="TBQ157" s="461"/>
      <c r="TBR157" s="461"/>
      <c r="TBS157" s="461"/>
      <c r="TBT157" s="461"/>
      <c r="TBU157" s="461"/>
      <c r="TBV157" s="461"/>
      <c r="TBW157" s="461"/>
      <c r="TBX157" s="461"/>
      <c r="TBY157" s="461"/>
      <c r="TBZ157" s="461"/>
      <c r="TCA157" s="461"/>
      <c r="TCB157" s="461"/>
      <c r="TCC157" s="461"/>
      <c r="TCD157" s="461"/>
      <c r="TCE157" s="461"/>
      <c r="TCF157" s="461"/>
      <c r="TCG157" s="461"/>
      <c r="TCH157" s="461"/>
      <c r="TCI157" s="461"/>
      <c r="TCJ157" s="461"/>
      <c r="TCK157" s="461"/>
      <c r="TCL157" s="461"/>
      <c r="TCM157" s="461"/>
      <c r="TCN157" s="461"/>
      <c r="TCO157" s="461"/>
      <c r="TCP157" s="461"/>
      <c r="TCQ157" s="461"/>
      <c r="TCR157" s="461"/>
      <c r="TCS157" s="461"/>
      <c r="TCT157" s="461"/>
      <c r="TCU157" s="461"/>
      <c r="TCV157" s="461"/>
      <c r="TCW157" s="461"/>
      <c r="TCX157" s="461"/>
      <c r="TCY157" s="461"/>
      <c r="TCZ157" s="461"/>
      <c r="TDA157" s="461"/>
      <c r="TDB157" s="461"/>
      <c r="TDC157" s="461"/>
      <c r="TDD157" s="461"/>
      <c r="TDE157" s="461"/>
      <c r="TDF157" s="461"/>
      <c r="TDG157" s="461"/>
      <c r="TDH157" s="461"/>
      <c r="TDI157" s="461"/>
      <c r="TDJ157" s="461"/>
      <c r="TDK157" s="461"/>
      <c r="TDL157" s="461"/>
      <c r="TDM157" s="461"/>
      <c r="TDN157" s="461"/>
      <c r="TDO157" s="461"/>
      <c r="TDP157" s="461"/>
      <c r="TDQ157" s="461"/>
      <c r="TDR157" s="461"/>
      <c r="TDS157" s="461"/>
      <c r="TDT157" s="461"/>
      <c r="TDU157" s="461"/>
      <c r="TDV157" s="461"/>
      <c r="TDW157" s="461"/>
      <c r="TDX157" s="461"/>
      <c r="TDY157" s="461"/>
      <c r="TDZ157" s="461"/>
      <c r="TEA157" s="461"/>
      <c r="TEB157" s="461"/>
      <c r="TEC157" s="461"/>
      <c r="TED157" s="461"/>
      <c r="TEE157" s="461"/>
      <c r="TEF157" s="461"/>
      <c r="TEG157" s="461"/>
      <c r="TEH157" s="461"/>
      <c r="TEI157" s="461"/>
      <c r="TEJ157" s="461"/>
      <c r="TEK157" s="461"/>
      <c r="TEL157" s="461"/>
      <c r="TEM157" s="461"/>
      <c r="TEN157" s="461"/>
      <c r="TEO157" s="461"/>
      <c r="TEP157" s="461"/>
      <c r="TEQ157" s="461"/>
      <c r="TER157" s="461"/>
      <c r="TES157" s="461"/>
      <c r="TET157" s="461"/>
      <c r="TEU157" s="461"/>
      <c r="TEV157" s="461"/>
      <c r="TEW157" s="461"/>
      <c r="TEX157" s="461"/>
      <c r="TEY157" s="461"/>
      <c r="TEZ157" s="461"/>
      <c r="TFA157" s="461"/>
      <c r="TFB157" s="461"/>
      <c r="TFC157" s="461"/>
      <c r="TFD157" s="461"/>
      <c r="TFE157" s="461"/>
      <c r="TFF157" s="461"/>
      <c r="TFG157" s="461"/>
      <c r="TFH157" s="461"/>
      <c r="TFI157" s="461"/>
      <c r="TFJ157" s="461"/>
      <c r="TFK157" s="461"/>
      <c r="TFL157" s="461"/>
      <c r="TFM157" s="461"/>
      <c r="TFN157" s="461"/>
      <c r="TFO157" s="461"/>
      <c r="TFP157" s="461"/>
      <c r="TFQ157" s="461"/>
      <c r="TFR157" s="461"/>
      <c r="TFS157" s="461"/>
      <c r="TFT157" s="461"/>
      <c r="TFU157" s="461"/>
      <c r="TFV157" s="461"/>
      <c r="TFW157" s="461"/>
      <c r="TFX157" s="461"/>
      <c r="TFY157" s="461"/>
      <c r="TFZ157" s="461"/>
      <c r="TGA157" s="461"/>
      <c r="TGB157" s="461"/>
      <c r="TGC157" s="461"/>
      <c r="TGD157" s="461"/>
      <c r="TGE157" s="461"/>
      <c r="TGF157" s="461"/>
      <c r="TGG157" s="461"/>
      <c r="TGH157" s="461"/>
      <c r="TGI157" s="461"/>
      <c r="TGJ157" s="461"/>
      <c r="TGK157" s="461"/>
      <c r="TGL157" s="461"/>
      <c r="TGM157" s="461"/>
      <c r="TGN157" s="461"/>
      <c r="TGO157" s="461"/>
      <c r="TGP157" s="461"/>
      <c r="TGQ157" s="461"/>
      <c r="TGR157" s="461"/>
      <c r="TGS157" s="461"/>
      <c r="TGT157" s="461"/>
      <c r="TGU157" s="461"/>
      <c r="TGV157" s="461"/>
      <c r="TGW157" s="461"/>
      <c r="TGX157" s="461"/>
      <c r="TGY157" s="461"/>
      <c r="TGZ157" s="461"/>
      <c r="THA157" s="461"/>
      <c r="THB157" s="461"/>
      <c r="THC157" s="461"/>
      <c r="THD157" s="461"/>
      <c r="THE157" s="461"/>
      <c r="THF157" s="461"/>
      <c r="THG157" s="461"/>
      <c r="THH157" s="461"/>
      <c r="THI157" s="461"/>
      <c r="THJ157" s="461"/>
      <c r="THK157" s="461"/>
      <c r="THL157" s="461"/>
      <c r="THM157" s="461"/>
      <c r="THN157" s="461"/>
      <c r="THO157" s="461"/>
      <c r="THP157" s="461"/>
      <c r="THQ157" s="461"/>
      <c r="THR157" s="461"/>
      <c r="THS157" s="461"/>
      <c r="THT157" s="461"/>
      <c r="THU157" s="461"/>
      <c r="THV157" s="461"/>
      <c r="THW157" s="461"/>
      <c r="THX157" s="461"/>
      <c r="THY157" s="461"/>
      <c r="THZ157" s="461"/>
      <c r="TIA157" s="461"/>
      <c r="TIB157" s="461"/>
      <c r="TIC157" s="461"/>
      <c r="TID157" s="461"/>
      <c r="TIE157" s="461"/>
      <c r="TIF157" s="461"/>
      <c r="TIG157" s="461"/>
      <c r="TIH157" s="461"/>
      <c r="TII157" s="461"/>
      <c r="TIJ157" s="461"/>
      <c r="TIK157" s="461"/>
      <c r="TIL157" s="461"/>
      <c r="TIM157" s="461"/>
      <c r="TIN157" s="461"/>
      <c r="TIO157" s="461"/>
      <c r="TIP157" s="461"/>
      <c r="TIQ157" s="461"/>
      <c r="TIR157" s="461"/>
      <c r="TIS157" s="461"/>
      <c r="TIT157" s="461"/>
      <c r="TIU157" s="461"/>
      <c r="TIV157" s="461"/>
      <c r="TIW157" s="461"/>
      <c r="TIX157" s="461"/>
      <c r="TIY157" s="461"/>
      <c r="TIZ157" s="461"/>
      <c r="TJA157" s="461"/>
      <c r="TJB157" s="461"/>
      <c r="TJC157" s="461"/>
      <c r="TJD157" s="461"/>
      <c r="TJE157" s="461"/>
      <c r="TJF157" s="461"/>
      <c r="TJG157" s="461"/>
      <c r="TJH157" s="461"/>
      <c r="TJI157" s="461"/>
      <c r="TJJ157" s="461"/>
      <c r="TJK157" s="461"/>
      <c r="TJL157" s="461"/>
      <c r="TJM157" s="461"/>
      <c r="TJN157" s="461"/>
      <c r="TJO157" s="461"/>
      <c r="TJP157" s="461"/>
      <c r="TJQ157" s="461"/>
      <c r="TJR157" s="461"/>
      <c r="TJS157" s="461"/>
      <c r="TJT157" s="461"/>
      <c r="TJU157" s="461"/>
      <c r="TJV157" s="461"/>
      <c r="TJW157" s="461"/>
      <c r="TJX157" s="461"/>
      <c r="TJY157" s="461"/>
      <c r="TJZ157" s="461"/>
      <c r="TKA157" s="461"/>
      <c r="TKB157" s="461"/>
      <c r="TKC157" s="461"/>
      <c r="TKD157" s="461"/>
      <c r="TKE157" s="461"/>
      <c r="TKF157" s="461"/>
      <c r="TKG157" s="461"/>
      <c r="TKH157" s="461"/>
      <c r="TKI157" s="461"/>
      <c r="TKJ157" s="461"/>
      <c r="TKK157" s="461"/>
      <c r="TKL157" s="461"/>
      <c r="TKM157" s="461"/>
      <c r="TKN157" s="461"/>
      <c r="TKO157" s="461"/>
      <c r="TKP157" s="461"/>
      <c r="TKQ157" s="461"/>
      <c r="TKR157" s="461"/>
      <c r="TKS157" s="461"/>
      <c r="TKT157" s="461"/>
      <c r="TKU157" s="461"/>
      <c r="TKV157" s="461"/>
      <c r="TKW157" s="461"/>
      <c r="TKX157" s="461"/>
      <c r="TKY157" s="461"/>
      <c r="TKZ157" s="461"/>
      <c r="TLA157" s="461"/>
      <c r="TLB157" s="461"/>
      <c r="TLC157" s="461"/>
      <c r="TLD157" s="461"/>
      <c r="TLE157" s="461"/>
      <c r="TLF157" s="461"/>
      <c r="TLG157" s="461"/>
      <c r="TLH157" s="461"/>
      <c r="TLI157" s="461"/>
      <c r="TLJ157" s="461"/>
      <c r="TLK157" s="461"/>
      <c r="TLL157" s="461"/>
      <c r="TLM157" s="461"/>
      <c r="TLN157" s="461"/>
      <c r="TLO157" s="461"/>
      <c r="TLP157" s="461"/>
      <c r="TLQ157" s="461"/>
      <c r="TLR157" s="461"/>
      <c r="TLS157" s="461"/>
      <c r="TLT157" s="461"/>
      <c r="TLU157" s="461"/>
      <c r="TLV157" s="461"/>
      <c r="TLW157" s="461"/>
      <c r="TLX157" s="461"/>
      <c r="TLY157" s="461"/>
      <c r="TLZ157" s="461"/>
      <c r="TMA157" s="461"/>
      <c r="TMB157" s="461"/>
      <c r="TMC157" s="461"/>
      <c r="TMD157" s="461"/>
      <c r="TME157" s="461"/>
      <c r="TMF157" s="461"/>
      <c r="TMG157" s="461"/>
      <c r="TMH157" s="461"/>
      <c r="TMI157" s="461"/>
      <c r="TMJ157" s="461"/>
      <c r="TMK157" s="461"/>
      <c r="TML157" s="461"/>
      <c r="TMM157" s="461"/>
      <c r="TMN157" s="461"/>
      <c r="TMO157" s="461"/>
      <c r="TMP157" s="461"/>
      <c r="TMQ157" s="461"/>
      <c r="TMR157" s="461"/>
      <c r="TMS157" s="461"/>
      <c r="TMT157" s="461"/>
      <c r="TMU157" s="461"/>
      <c r="TMV157" s="461"/>
      <c r="TMW157" s="461"/>
      <c r="TMX157" s="461"/>
      <c r="TMY157" s="461"/>
      <c r="TMZ157" s="461"/>
      <c r="TNA157" s="461"/>
      <c r="TNB157" s="461"/>
      <c r="TNC157" s="461"/>
      <c r="TND157" s="461"/>
      <c r="TNE157" s="461"/>
      <c r="TNF157" s="461"/>
      <c r="TNG157" s="461"/>
      <c r="TNH157" s="461"/>
      <c r="TNI157" s="461"/>
      <c r="TNJ157" s="461"/>
      <c r="TNK157" s="461"/>
      <c r="TNL157" s="461"/>
      <c r="TNM157" s="461"/>
      <c r="TNN157" s="461"/>
      <c r="TNO157" s="461"/>
      <c r="TNP157" s="461"/>
      <c r="TNQ157" s="461"/>
      <c r="TNR157" s="461"/>
      <c r="TNS157" s="461"/>
      <c r="TNT157" s="461"/>
      <c r="TNU157" s="461"/>
      <c r="TNV157" s="461"/>
      <c r="TNW157" s="461"/>
      <c r="TNX157" s="461"/>
      <c r="TNY157" s="461"/>
      <c r="TNZ157" s="461"/>
      <c r="TOA157" s="461"/>
      <c r="TOB157" s="461"/>
      <c r="TOC157" s="461"/>
      <c r="TOD157" s="461"/>
      <c r="TOE157" s="461"/>
      <c r="TOF157" s="461"/>
      <c r="TOG157" s="461"/>
      <c r="TOH157" s="461"/>
      <c r="TOI157" s="461"/>
      <c r="TOJ157" s="461"/>
      <c r="TOK157" s="461"/>
      <c r="TOL157" s="461"/>
      <c r="TOM157" s="461"/>
      <c r="TON157" s="461"/>
      <c r="TOO157" s="461"/>
      <c r="TOP157" s="461"/>
      <c r="TOQ157" s="461"/>
      <c r="TOR157" s="461"/>
      <c r="TOS157" s="461"/>
      <c r="TOT157" s="461"/>
      <c r="TOU157" s="461"/>
      <c r="TOV157" s="461"/>
      <c r="TOW157" s="461"/>
      <c r="TOX157" s="461"/>
      <c r="TOY157" s="461"/>
      <c r="TOZ157" s="461"/>
      <c r="TPA157" s="461"/>
      <c r="TPB157" s="461"/>
      <c r="TPC157" s="461"/>
      <c r="TPD157" s="461"/>
      <c r="TPE157" s="461"/>
      <c r="TPF157" s="461"/>
      <c r="TPG157" s="461"/>
      <c r="TPH157" s="461"/>
      <c r="TPI157" s="461"/>
      <c r="TPJ157" s="461"/>
      <c r="TPK157" s="461"/>
      <c r="TPL157" s="461"/>
      <c r="TPM157" s="461"/>
      <c r="TPN157" s="461"/>
      <c r="TPO157" s="461"/>
      <c r="TPP157" s="461"/>
      <c r="TPQ157" s="461"/>
      <c r="TPR157" s="461"/>
      <c r="TPS157" s="461"/>
      <c r="TPT157" s="461"/>
      <c r="TPU157" s="461"/>
      <c r="TPV157" s="461"/>
      <c r="TPW157" s="461"/>
      <c r="TPX157" s="461"/>
      <c r="TPY157" s="461"/>
      <c r="TPZ157" s="461"/>
      <c r="TQA157" s="461"/>
      <c r="TQB157" s="461"/>
      <c r="TQC157" s="461"/>
      <c r="TQD157" s="461"/>
      <c r="TQE157" s="461"/>
      <c r="TQF157" s="461"/>
      <c r="TQG157" s="461"/>
      <c r="TQH157" s="461"/>
      <c r="TQI157" s="461"/>
      <c r="TQJ157" s="461"/>
      <c r="TQK157" s="461"/>
      <c r="TQL157" s="461"/>
      <c r="TQM157" s="461"/>
      <c r="TQN157" s="461"/>
      <c r="TQO157" s="461"/>
      <c r="TQP157" s="461"/>
      <c r="TQQ157" s="461"/>
      <c r="TQR157" s="461"/>
      <c r="TQS157" s="461"/>
      <c r="TQT157" s="461"/>
      <c r="TQU157" s="461"/>
      <c r="TQV157" s="461"/>
      <c r="TQW157" s="461"/>
      <c r="TQX157" s="461"/>
      <c r="TQY157" s="461"/>
      <c r="TQZ157" s="461"/>
      <c r="TRA157" s="461"/>
      <c r="TRB157" s="461"/>
      <c r="TRC157" s="461"/>
      <c r="TRD157" s="461"/>
      <c r="TRE157" s="461"/>
      <c r="TRF157" s="461"/>
      <c r="TRG157" s="461"/>
      <c r="TRH157" s="461"/>
      <c r="TRI157" s="461"/>
      <c r="TRJ157" s="461"/>
      <c r="TRK157" s="461"/>
      <c r="TRL157" s="461"/>
      <c r="TRM157" s="461"/>
      <c r="TRN157" s="461"/>
      <c r="TRO157" s="461"/>
      <c r="TRP157" s="461"/>
      <c r="TRQ157" s="461"/>
      <c r="TRR157" s="461"/>
      <c r="TRS157" s="461"/>
      <c r="TRT157" s="461"/>
      <c r="TRU157" s="461"/>
      <c r="TRV157" s="461"/>
      <c r="TRW157" s="461"/>
      <c r="TRX157" s="461"/>
      <c r="TRY157" s="461"/>
      <c r="TRZ157" s="461"/>
      <c r="TSA157" s="461"/>
      <c r="TSB157" s="461"/>
      <c r="TSC157" s="461"/>
      <c r="TSD157" s="461"/>
      <c r="TSE157" s="461"/>
      <c r="TSF157" s="461"/>
      <c r="TSG157" s="461"/>
      <c r="TSH157" s="461"/>
      <c r="TSI157" s="461"/>
      <c r="TSJ157" s="461"/>
      <c r="TSK157" s="461"/>
      <c r="TSL157" s="461"/>
      <c r="TSM157" s="461"/>
      <c r="TSN157" s="461"/>
      <c r="TSO157" s="461"/>
      <c r="TSP157" s="461"/>
      <c r="TSQ157" s="461"/>
      <c r="TSR157" s="461"/>
      <c r="TSS157" s="461"/>
      <c r="TST157" s="461"/>
      <c r="TSU157" s="461"/>
      <c r="TSV157" s="461"/>
      <c r="TSW157" s="461"/>
      <c r="TSX157" s="461"/>
      <c r="TSY157" s="461"/>
      <c r="TSZ157" s="461"/>
      <c r="TTA157" s="461"/>
      <c r="TTB157" s="461"/>
      <c r="TTC157" s="461"/>
      <c r="TTD157" s="461"/>
      <c r="TTE157" s="461"/>
      <c r="TTF157" s="461"/>
      <c r="TTG157" s="461"/>
      <c r="TTH157" s="461"/>
      <c r="TTI157" s="461"/>
      <c r="TTJ157" s="461"/>
      <c r="TTK157" s="461"/>
      <c r="TTL157" s="461"/>
      <c r="TTM157" s="461"/>
      <c r="TTN157" s="461"/>
      <c r="TTO157" s="461"/>
      <c r="TTP157" s="461"/>
      <c r="TTQ157" s="461"/>
      <c r="TTR157" s="461"/>
      <c r="TTS157" s="461"/>
      <c r="TTT157" s="461"/>
      <c r="TTU157" s="461"/>
      <c r="TTV157" s="461"/>
      <c r="TTW157" s="461"/>
      <c r="TTX157" s="461"/>
      <c r="TTY157" s="461"/>
      <c r="TTZ157" s="461"/>
      <c r="TUA157" s="461"/>
      <c r="TUB157" s="461"/>
      <c r="TUC157" s="461"/>
      <c r="TUD157" s="461"/>
      <c r="TUE157" s="461"/>
      <c r="TUF157" s="461"/>
      <c r="TUG157" s="461"/>
      <c r="TUH157" s="461"/>
      <c r="TUI157" s="461"/>
      <c r="TUJ157" s="461"/>
      <c r="TUK157" s="461"/>
      <c r="TUL157" s="461"/>
      <c r="TUM157" s="461"/>
      <c r="TUN157" s="461"/>
      <c r="TUO157" s="461"/>
      <c r="TUP157" s="461"/>
      <c r="TUQ157" s="461"/>
      <c r="TUR157" s="461"/>
      <c r="TUS157" s="461"/>
      <c r="TUT157" s="461"/>
      <c r="TUU157" s="461"/>
      <c r="TUV157" s="461"/>
      <c r="TUW157" s="461"/>
      <c r="TUX157" s="461"/>
      <c r="TUY157" s="461"/>
      <c r="TUZ157" s="461"/>
      <c r="TVA157" s="461"/>
      <c r="TVB157" s="461"/>
      <c r="TVC157" s="461"/>
      <c r="TVD157" s="461"/>
      <c r="TVE157" s="461"/>
      <c r="TVF157" s="461"/>
      <c r="TVG157" s="461"/>
      <c r="TVH157" s="461"/>
      <c r="TVI157" s="461"/>
      <c r="TVJ157" s="461"/>
      <c r="TVK157" s="461"/>
      <c r="TVL157" s="461"/>
      <c r="TVM157" s="461"/>
      <c r="TVN157" s="461"/>
      <c r="TVO157" s="461"/>
      <c r="TVP157" s="461"/>
      <c r="TVQ157" s="461"/>
      <c r="TVR157" s="461"/>
      <c r="TVS157" s="461"/>
      <c r="TVT157" s="461"/>
      <c r="TVU157" s="461"/>
      <c r="TVV157" s="461"/>
      <c r="TVW157" s="461"/>
      <c r="TVX157" s="461"/>
      <c r="TVY157" s="461"/>
      <c r="TVZ157" s="461"/>
      <c r="TWA157" s="461"/>
      <c r="TWB157" s="461"/>
      <c r="TWC157" s="461"/>
      <c r="TWD157" s="461"/>
      <c r="TWE157" s="461"/>
      <c r="TWF157" s="461"/>
      <c r="TWG157" s="461"/>
      <c r="TWH157" s="461"/>
      <c r="TWI157" s="461"/>
      <c r="TWJ157" s="461"/>
      <c r="TWK157" s="461"/>
      <c r="TWL157" s="461"/>
      <c r="TWM157" s="461"/>
      <c r="TWN157" s="461"/>
      <c r="TWO157" s="461"/>
      <c r="TWP157" s="461"/>
      <c r="TWQ157" s="461"/>
      <c r="TWR157" s="461"/>
      <c r="TWS157" s="461"/>
      <c r="TWT157" s="461"/>
      <c r="TWU157" s="461"/>
      <c r="TWV157" s="461"/>
      <c r="TWW157" s="461"/>
      <c r="TWX157" s="461"/>
      <c r="TWY157" s="461"/>
      <c r="TWZ157" s="461"/>
      <c r="TXA157" s="461"/>
      <c r="TXB157" s="461"/>
      <c r="TXC157" s="461"/>
      <c r="TXD157" s="461"/>
      <c r="TXE157" s="461"/>
      <c r="TXF157" s="461"/>
      <c r="TXG157" s="461"/>
      <c r="TXH157" s="461"/>
      <c r="TXI157" s="461"/>
      <c r="TXJ157" s="461"/>
      <c r="TXK157" s="461"/>
      <c r="TXL157" s="461"/>
      <c r="TXM157" s="461"/>
      <c r="TXN157" s="461"/>
      <c r="TXO157" s="461"/>
      <c r="TXP157" s="461"/>
      <c r="TXQ157" s="461"/>
      <c r="TXR157" s="461"/>
      <c r="TXS157" s="461"/>
      <c r="TXT157" s="461"/>
      <c r="TXU157" s="461"/>
      <c r="TXV157" s="461"/>
      <c r="TXW157" s="461"/>
      <c r="TXX157" s="461"/>
      <c r="TXY157" s="461"/>
      <c r="TXZ157" s="461"/>
      <c r="TYA157" s="461"/>
      <c r="TYB157" s="461"/>
      <c r="TYC157" s="461"/>
      <c r="TYD157" s="461"/>
      <c r="TYE157" s="461"/>
      <c r="TYF157" s="461"/>
      <c r="TYG157" s="461"/>
      <c r="TYH157" s="461"/>
      <c r="TYI157" s="461"/>
      <c r="TYJ157" s="461"/>
      <c r="TYK157" s="461"/>
      <c r="TYL157" s="461"/>
      <c r="TYM157" s="461"/>
      <c r="TYN157" s="461"/>
      <c r="TYO157" s="461"/>
      <c r="TYP157" s="461"/>
      <c r="TYQ157" s="461"/>
      <c r="TYR157" s="461"/>
      <c r="TYS157" s="461"/>
      <c r="TYT157" s="461"/>
      <c r="TYU157" s="461"/>
      <c r="TYV157" s="461"/>
      <c r="TYW157" s="461"/>
      <c r="TYX157" s="461"/>
      <c r="TYY157" s="461"/>
      <c r="TYZ157" s="461"/>
      <c r="TZA157" s="461"/>
      <c r="TZB157" s="461"/>
      <c r="TZC157" s="461"/>
      <c r="TZD157" s="461"/>
      <c r="TZE157" s="461"/>
      <c r="TZF157" s="461"/>
      <c r="TZG157" s="461"/>
      <c r="TZH157" s="461"/>
      <c r="TZI157" s="461"/>
      <c r="TZJ157" s="461"/>
      <c r="TZK157" s="461"/>
      <c r="TZL157" s="461"/>
      <c r="TZM157" s="461"/>
      <c r="TZN157" s="461"/>
      <c r="TZO157" s="461"/>
      <c r="TZP157" s="461"/>
      <c r="TZQ157" s="461"/>
      <c r="TZR157" s="461"/>
      <c r="TZS157" s="461"/>
      <c r="TZT157" s="461"/>
      <c r="TZU157" s="461"/>
      <c r="TZV157" s="461"/>
      <c r="TZW157" s="461"/>
      <c r="TZX157" s="461"/>
      <c r="TZY157" s="461"/>
      <c r="TZZ157" s="461"/>
      <c r="UAA157" s="461"/>
      <c r="UAB157" s="461"/>
      <c r="UAC157" s="461"/>
      <c r="UAD157" s="461"/>
      <c r="UAE157" s="461"/>
      <c r="UAF157" s="461"/>
      <c r="UAG157" s="461"/>
      <c r="UAH157" s="461"/>
      <c r="UAI157" s="461"/>
      <c r="UAJ157" s="461"/>
      <c r="UAK157" s="461"/>
      <c r="UAL157" s="461"/>
      <c r="UAM157" s="461"/>
      <c r="UAN157" s="461"/>
      <c r="UAO157" s="461"/>
      <c r="UAP157" s="461"/>
      <c r="UAQ157" s="461"/>
      <c r="UAR157" s="461"/>
      <c r="UAS157" s="461"/>
      <c r="UAT157" s="461"/>
      <c r="UAU157" s="461"/>
      <c r="UAV157" s="461"/>
      <c r="UAW157" s="461"/>
      <c r="UAX157" s="461"/>
      <c r="UAY157" s="461"/>
      <c r="UAZ157" s="461"/>
      <c r="UBA157" s="461"/>
      <c r="UBB157" s="461"/>
      <c r="UBC157" s="461"/>
      <c r="UBD157" s="461"/>
      <c r="UBE157" s="461"/>
      <c r="UBF157" s="461"/>
      <c r="UBG157" s="461"/>
      <c r="UBH157" s="461"/>
      <c r="UBI157" s="461"/>
      <c r="UBJ157" s="461"/>
      <c r="UBK157" s="461"/>
      <c r="UBL157" s="461"/>
      <c r="UBM157" s="461"/>
      <c r="UBN157" s="461"/>
      <c r="UBO157" s="461"/>
      <c r="UBP157" s="461"/>
      <c r="UBQ157" s="461"/>
      <c r="UBR157" s="461"/>
      <c r="UBS157" s="461"/>
      <c r="UBT157" s="461"/>
      <c r="UBU157" s="461"/>
      <c r="UBV157" s="461"/>
      <c r="UBW157" s="461"/>
      <c r="UBX157" s="461"/>
      <c r="UBY157" s="461"/>
      <c r="UBZ157" s="461"/>
      <c r="UCA157" s="461"/>
      <c r="UCB157" s="461"/>
      <c r="UCC157" s="461"/>
      <c r="UCD157" s="461"/>
      <c r="UCE157" s="461"/>
      <c r="UCF157" s="461"/>
      <c r="UCG157" s="461"/>
      <c r="UCH157" s="461"/>
      <c r="UCI157" s="461"/>
      <c r="UCJ157" s="461"/>
      <c r="UCK157" s="461"/>
      <c r="UCL157" s="461"/>
      <c r="UCM157" s="461"/>
      <c r="UCN157" s="461"/>
      <c r="UCO157" s="461"/>
      <c r="UCP157" s="461"/>
      <c r="UCQ157" s="461"/>
      <c r="UCR157" s="461"/>
      <c r="UCS157" s="461"/>
      <c r="UCT157" s="461"/>
      <c r="UCU157" s="461"/>
      <c r="UCV157" s="461"/>
      <c r="UCW157" s="461"/>
      <c r="UCX157" s="461"/>
      <c r="UCY157" s="461"/>
      <c r="UCZ157" s="461"/>
      <c r="UDA157" s="461"/>
      <c r="UDB157" s="461"/>
      <c r="UDC157" s="461"/>
      <c r="UDD157" s="461"/>
      <c r="UDE157" s="461"/>
      <c r="UDF157" s="461"/>
      <c r="UDG157" s="461"/>
      <c r="UDH157" s="461"/>
      <c r="UDI157" s="461"/>
      <c r="UDJ157" s="461"/>
      <c r="UDK157" s="461"/>
      <c r="UDL157" s="461"/>
      <c r="UDM157" s="461"/>
      <c r="UDN157" s="461"/>
      <c r="UDO157" s="461"/>
      <c r="UDP157" s="461"/>
      <c r="UDQ157" s="461"/>
      <c r="UDR157" s="461"/>
      <c r="UDS157" s="461"/>
      <c r="UDT157" s="461"/>
      <c r="UDU157" s="461"/>
      <c r="UDV157" s="461"/>
      <c r="UDW157" s="461"/>
      <c r="UDX157" s="461"/>
      <c r="UDY157" s="461"/>
      <c r="UDZ157" s="461"/>
      <c r="UEA157" s="461"/>
      <c r="UEB157" s="461"/>
      <c r="UEC157" s="461"/>
      <c r="UED157" s="461"/>
      <c r="UEE157" s="461"/>
      <c r="UEF157" s="461"/>
      <c r="UEG157" s="461"/>
      <c r="UEH157" s="461"/>
      <c r="UEI157" s="461"/>
      <c r="UEJ157" s="461"/>
      <c r="UEK157" s="461"/>
      <c r="UEL157" s="461"/>
      <c r="UEM157" s="461"/>
      <c r="UEN157" s="461"/>
      <c r="UEO157" s="461"/>
      <c r="UEP157" s="461"/>
      <c r="UEQ157" s="461"/>
      <c r="UER157" s="461"/>
      <c r="UES157" s="461"/>
      <c r="UET157" s="461"/>
      <c r="UEU157" s="461"/>
      <c r="UEV157" s="461"/>
      <c r="UEW157" s="461"/>
      <c r="UEX157" s="461"/>
      <c r="UEY157" s="461"/>
      <c r="UEZ157" s="461"/>
      <c r="UFA157" s="461"/>
      <c r="UFB157" s="461"/>
      <c r="UFC157" s="461"/>
      <c r="UFD157" s="461"/>
      <c r="UFE157" s="461"/>
      <c r="UFF157" s="461"/>
      <c r="UFG157" s="461"/>
      <c r="UFH157" s="461"/>
      <c r="UFI157" s="461"/>
      <c r="UFJ157" s="461"/>
      <c r="UFK157" s="461"/>
      <c r="UFL157" s="461"/>
      <c r="UFM157" s="461"/>
      <c r="UFN157" s="461"/>
      <c r="UFO157" s="461"/>
      <c r="UFP157" s="461"/>
      <c r="UFQ157" s="461"/>
      <c r="UFR157" s="461"/>
      <c r="UFS157" s="461"/>
      <c r="UFT157" s="461"/>
      <c r="UFU157" s="461"/>
      <c r="UFV157" s="461"/>
      <c r="UFW157" s="461"/>
      <c r="UFX157" s="461"/>
      <c r="UFY157" s="461"/>
      <c r="UFZ157" s="461"/>
      <c r="UGA157" s="461"/>
      <c r="UGB157" s="461"/>
      <c r="UGC157" s="461"/>
      <c r="UGD157" s="461"/>
      <c r="UGE157" s="461"/>
      <c r="UGF157" s="461"/>
      <c r="UGG157" s="461"/>
      <c r="UGH157" s="461"/>
      <c r="UGI157" s="461"/>
      <c r="UGJ157" s="461"/>
      <c r="UGK157" s="461"/>
      <c r="UGL157" s="461"/>
      <c r="UGM157" s="461"/>
      <c r="UGN157" s="461"/>
      <c r="UGO157" s="461"/>
      <c r="UGP157" s="461"/>
      <c r="UGQ157" s="461"/>
      <c r="UGR157" s="461"/>
      <c r="UGS157" s="461"/>
      <c r="UGT157" s="461"/>
      <c r="UGU157" s="461"/>
      <c r="UGV157" s="461"/>
      <c r="UGW157" s="461"/>
      <c r="UGX157" s="461"/>
      <c r="UGY157" s="461"/>
      <c r="UGZ157" s="461"/>
      <c r="UHA157" s="461"/>
      <c r="UHB157" s="461"/>
      <c r="UHC157" s="461"/>
      <c r="UHD157" s="461"/>
      <c r="UHE157" s="461"/>
      <c r="UHF157" s="461"/>
      <c r="UHG157" s="461"/>
      <c r="UHH157" s="461"/>
      <c r="UHI157" s="461"/>
      <c r="UHJ157" s="461"/>
      <c r="UHK157" s="461"/>
      <c r="UHL157" s="461"/>
      <c r="UHM157" s="461"/>
      <c r="UHN157" s="461"/>
      <c r="UHO157" s="461"/>
      <c r="UHP157" s="461"/>
      <c r="UHQ157" s="461"/>
      <c r="UHR157" s="461"/>
      <c r="UHS157" s="461"/>
      <c r="UHT157" s="461"/>
      <c r="UHU157" s="461"/>
      <c r="UHV157" s="461"/>
      <c r="UHW157" s="461"/>
      <c r="UHX157" s="461"/>
      <c r="UHY157" s="461"/>
      <c r="UHZ157" s="461"/>
      <c r="UIA157" s="461"/>
      <c r="UIB157" s="461"/>
      <c r="UIC157" s="461"/>
      <c r="UID157" s="461"/>
      <c r="UIE157" s="461"/>
      <c r="UIF157" s="461"/>
      <c r="UIG157" s="461"/>
      <c r="UIH157" s="461"/>
      <c r="UII157" s="461"/>
      <c r="UIJ157" s="461"/>
      <c r="UIK157" s="461"/>
      <c r="UIL157" s="461"/>
      <c r="UIM157" s="461"/>
      <c r="UIN157" s="461"/>
      <c r="UIO157" s="461"/>
      <c r="UIP157" s="461"/>
      <c r="UIQ157" s="461"/>
      <c r="UIR157" s="461"/>
      <c r="UIS157" s="461"/>
      <c r="UIT157" s="461"/>
      <c r="UIU157" s="461"/>
      <c r="UIV157" s="461"/>
      <c r="UIW157" s="461"/>
      <c r="UIX157" s="461"/>
      <c r="UIY157" s="461"/>
      <c r="UIZ157" s="461"/>
      <c r="UJA157" s="461"/>
      <c r="UJB157" s="461"/>
      <c r="UJC157" s="461"/>
      <c r="UJD157" s="461"/>
      <c r="UJE157" s="461"/>
      <c r="UJF157" s="461"/>
      <c r="UJG157" s="461"/>
      <c r="UJH157" s="461"/>
      <c r="UJI157" s="461"/>
      <c r="UJJ157" s="461"/>
      <c r="UJK157" s="461"/>
      <c r="UJL157" s="461"/>
      <c r="UJM157" s="461"/>
      <c r="UJN157" s="461"/>
      <c r="UJO157" s="461"/>
      <c r="UJP157" s="461"/>
      <c r="UJQ157" s="461"/>
      <c r="UJR157" s="461"/>
      <c r="UJS157" s="461"/>
      <c r="UJT157" s="461"/>
      <c r="UJU157" s="461"/>
      <c r="UJV157" s="461"/>
      <c r="UJW157" s="461"/>
      <c r="UJX157" s="461"/>
      <c r="UJY157" s="461"/>
      <c r="UJZ157" s="461"/>
      <c r="UKA157" s="461"/>
      <c r="UKB157" s="461"/>
      <c r="UKC157" s="461"/>
      <c r="UKD157" s="461"/>
      <c r="UKE157" s="461"/>
      <c r="UKF157" s="461"/>
      <c r="UKG157" s="461"/>
      <c r="UKH157" s="461"/>
      <c r="UKI157" s="461"/>
      <c r="UKJ157" s="461"/>
      <c r="UKK157" s="461"/>
      <c r="UKL157" s="461"/>
      <c r="UKM157" s="461"/>
      <c r="UKN157" s="461"/>
      <c r="UKO157" s="461"/>
      <c r="UKP157" s="461"/>
      <c r="UKQ157" s="461"/>
      <c r="UKR157" s="461"/>
      <c r="UKS157" s="461"/>
      <c r="UKT157" s="461"/>
      <c r="UKU157" s="461"/>
      <c r="UKV157" s="461"/>
      <c r="UKW157" s="461"/>
      <c r="UKX157" s="461"/>
      <c r="UKY157" s="461"/>
      <c r="UKZ157" s="461"/>
      <c r="ULA157" s="461"/>
      <c r="ULB157" s="461"/>
      <c r="ULC157" s="461"/>
      <c r="ULD157" s="461"/>
      <c r="ULE157" s="461"/>
      <c r="ULF157" s="461"/>
      <c r="ULG157" s="461"/>
      <c r="ULH157" s="461"/>
      <c r="ULI157" s="461"/>
      <c r="ULJ157" s="461"/>
      <c r="ULK157" s="461"/>
      <c r="ULL157" s="461"/>
      <c r="ULM157" s="461"/>
      <c r="ULN157" s="461"/>
      <c r="ULO157" s="461"/>
      <c r="ULP157" s="461"/>
      <c r="ULQ157" s="461"/>
      <c r="ULR157" s="461"/>
      <c r="ULS157" s="461"/>
      <c r="ULT157" s="461"/>
      <c r="ULU157" s="461"/>
      <c r="ULV157" s="461"/>
      <c r="ULW157" s="461"/>
      <c r="ULX157" s="461"/>
      <c r="ULY157" s="461"/>
      <c r="ULZ157" s="461"/>
      <c r="UMA157" s="461"/>
      <c r="UMB157" s="461"/>
      <c r="UMC157" s="461"/>
      <c r="UMD157" s="461"/>
      <c r="UME157" s="461"/>
      <c r="UMF157" s="461"/>
      <c r="UMG157" s="461"/>
      <c r="UMH157" s="461"/>
      <c r="UMI157" s="461"/>
      <c r="UMJ157" s="461"/>
      <c r="UMK157" s="461"/>
      <c r="UML157" s="461"/>
      <c r="UMM157" s="461"/>
      <c r="UMN157" s="461"/>
      <c r="UMO157" s="461"/>
      <c r="UMP157" s="461"/>
      <c r="UMQ157" s="461"/>
      <c r="UMR157" s="461"/>
      <c r="UMS157" s="461"/>
      <c r="UMT157" s="461"/>
      <c r="UMU157" s="461"/>
      <c r="UMV157" s="461"/>
      <c r="UMW157" s="461"/>
      <c r="UMX157" s="461"/>
      <c r="UMY157" s="461"/>
      <c r="UMZ157" s="461"/>
      <c r="UNA157" s="461"/>
      <c r="UNB157" s="461"/>
      <c r="UNC157" s="461"/>
      <c r="UND157" s="461"/>
      <c r="UNE157" s="461"/>
      <c r="UNF157" s="461"/>
      <c r="UNG157" s="461"/>
      <c r="UNH157" s="461"/>
      <c r="UNI157" s="461"/>
      <c r="UNJ157" s="461"/>
      <c r="UNK157" s="461"/>
      <c r="UNL157" s="461"/>
      <c r="UNM157" s="461"/>
      <c r="UNN157" s="461"/>
      <c r="UNO157" s="461"/>
      <c r="UNP157" s="461"/>
      <c r="UNQ157" s="461"/>
      <c r="UNR157" s="461"/>
      <c r="UNS157" s="461"/>
      <c r="UNT157" s="461"/>
      <c r="UNU157" s="461"/>
      <c r="UNV157" s="461"/>
      <c r="UNW157" s="461"/>
      <c r="UNX157" s="461"/>
      <c r="UNY157" s="461"/>
      <c r="UNZ157" s="461"/>
      <c r="UOA157" s="461"/>
      <c r="UOB157" s="461"/>
      <c r="UOC157" s="461"/>
      <c r="UOD157" s="461"/>
      <c r="UOE157" s="461"/>
      <c r="UOF157" s="461"/>
      <c r="UOG157" s="461"/>
      <c r="UOH157" s="461"/>
      <c r="UOI157" s="461"/>
      <c r="UOJ157" s="461"/>
      <c r="UOK157" s="461"/>
      <c r="UOL157" s="461"/>
      <c r="UOM157" s="461"/>
      <c r="UON157" s="461"/>
      <c r="UOO157" s="461"/>
      <c r="UOP157" s="461"/>
      <c r="UOQ157" s="461"/>
      <c r="UOR157" s="461"/>
      <c r="UOS157" s="461"/>
      <c r="UOT157" s="461"/>
      <c r="UOU157" s="461"/>
      <c r="UOV157" s="461"/>
      <c r="UOW157" s="461"/>
      <c r="UOX157" s="461"/>
      <c r="UOY157" s="461"/>
      <c r="UOZ157" s="461"/>
      <c r="UPA157" s="461"/>
      <c r="UPB157" s="461"/>
      <c r="UPC157" s="461"/>
      <c r="UPD157" s="461"/>
      <c r="UPE157" s="461"/>
      <c r="UPF157" s="461"/>
      <c r="UPG157" s="461"/>
      <c r="UPH157" s="461"/>
      <c r="UPI157" s="461"/>
      <c r="UPJ157" s="461"/>
      <c r="UPK157" s="461"/>
      <c r="UPL157" s="461"/>
      <c r="UPM157" s="461"/>
      <c r="UPN157" s="461"/>
      <c r="UPO157" s="461"/>
      <c r="UPP157" s="461"/>
      <c r="UPQ157" s="461"/>
      <c r="UPR157" s="461"/>
      <c r="UPS157" s="461"/>
      <c r="UPT157" s="461"/>
      <c r="UPU157" s="461"/>
      <c r="UPV157" s="461"/>
      <c r="UPW157" s="461"/>
      <c r="UPX157" s="461"/>
      <c r="UPY157" s="461"/>
      <c r="UPZ157" s="461"/>
      <c r="UQA157" s="461"/>
      <c r="UQB157" s="461"/>
      <c r="UQC157" s="461"/>
      <c r="UQD157" s="461"/>
      <c r="UQE157" s="461"/>
      <c r="UQF157" s="461"/>
      <c r="UQG157" s="461"/>
      <c r="UQH157" s="461"/>
      <c r="UQI157" s="461"/>
      <c r="UQJ157" s="461"/>
      <c r="UQK157" s="461"/>
      <c r="UQL157" s="461"/>
      <c r="UQM157" s="461"/>
      <c r="UQN157" s="461"/>
      <c r="UQO157" s="461"/>
      <c r="UQP157" s="461"/>
      <c r="UQQ157" s="461"/>
      <c r="UQR157" s="461"/>
      <c r="UQS157" s="461"/>
      <c r="UQT157" s="461"/>
      <c r="UQU157" s="461"/>
      <c r="UQV157" s="461"/>
      <c r="UQW157" s="461"/>
      <c r="UQX157" s="461"/>
      <c r="UQY157" s="461"/>
      <c r="UQZ157" s="461"/>
      <c r="URA157" s="461"/>
      <c r="URB157" s="461"/>
      <c r="URC157" s="461"/>
      <c r="URD157" s="461"/>
      <c r="URE157" s="461"/>
      <c r="URF157" s="461"/>
      <c r="URG157" s="461"/>
      <c r="URH157" s="461"/>
      <c r="URI157" s="461"/>
      <c r="URJ157" s="461"/>
      <c r="URK157" s="461"/>
      <c r="URL157" s="461"/>
      <c r="URM157" s="461"/>
      <c r="URN157" s="461"/>
      <c r="URO157" s="461"/>
      <c r="URP157" s="461"/>
      <c r="URQ157" s="461"/>
      <c r="URR157" s="461"/>
      <c r="URS157" s="461"/>
      <c r="URT157" s="461"/>
      <c r="URU157" s="461"/>
      <c r="URV157" s="461"/>
      <c r="URW157" s="461"/>
      <c r="URX157" s="461"/>
      <c r="URY157" s="461"/>
      <c r="URZ157" s="461"/>
      <c r="USA157" s="461"/>
      <c r="USB157" s="461"/>
      <c r="USC157" s="461"/>
      <c r="USD157" s="461"/>
      <c r="USE157" s="461"/>
      <c r="USF157" s="461"/>
      <c r="USG157" s="461"/>
      <c r="USH157" s="461"/>
      <c r="USI157" s="461"/>
      <c r="USJ157" s="461"/>
      <c r="USK157" s="461"/>
      <c r="USL157" s="461"/>
      <c r="USM157" s="461"/>
      <c r="USN157" s="461"/>
      <c r="USO157" s="461"/>
      <c r="USP157" s="461"/>
      <c r="USQ157" s="461"/>
      <c r="USR157" s="461"/>
      <c r="USS157" s="461"/>
      <c r="UST157" s="461"/>
      <c r="USU157" s="461"/>
      <c r="USV157" s="461"/>
      <c r="USW157" s="461"/>
      <c r="USX157" s="461"/>
      <c r="USY157" s="461"/>
      <c r="USZ157" s="461"/>
      <c r="UTA157" s="461"/>
      <c r="UTB157" s="461"/>
      <c r="UTC157" s="461"/>
      <c r="UTD157" s="461"/>
      <c r="UTE157" s="461"/>
      <c r="UTF157" s="461"/>
      <c r="UTG157" s="461"/>
      <c r="UTH157" s="461"/>
      <c r="UTI157" s="461"/>
      <c r="UTJ157" s="461"/>
      <c r="UTK157" s="461"/>
      <c r="UTL157" s="461"/>
      <c r="UTM157" s="461"/>
      <c r="UTN157" s="461"/>
      <c r="UTO157" s="461"/>
      <c r="UTP157" s="461"/>
      <c r="UTQ157" s="461"/>
      <c r="UTR157" s="461"/>
      <c r="UTS157" s="461"/>
      <c r="UTT157" s="461"/>
      <c r="UTU157" s="461"/>
      <c r="UTV157" s="461"/>
      <c r="UTW157" s="461"/>
      <c r="UTX157" s="461"/>
      <c r="UTY157" s="461"/>
      <c r="UTZ157" s="461"/>
      <c r="UUA157" s="461"/>
      <c r="UUB157" s="461"/>
      <c r="UUC157" s="461"/>
      <c r="UUD157" s="461"/>
      <c r="UUE157" s="461"/>
      <c r="UUF157" s="461"/>
      <c r="UUG157" s="461"/>
      <c r="UUH157" s="461"/>
      <c r="UUI157" s="461"/>
      <c r="UUJ157" s="461"/>
      <c r="UUK157" s="461"/>
      <c r="UUL157" s="461"/>
      <c r="UUM157" s="461"/>
      <c r="UUN157" s="461"/>
      <c r="UUO157" s="461"/>
      <c r="UUP157" s="461"/>
      <c r="UUQ157" s="461"/>
      <c r="UUR157" s="461"/>
      <c r="UUS157" s="461"/>
      <c r="UUT157" s="461"/>
      <c r="UUU157" s="461"/>
      <c r="UUV157" s="461"/>
      <c r="UUW157" s="461"/>
      <c r="UUX157" s="461"/>
      <c r="UUY157" s="461"/>
      <c r="UUZ157" s="461"/>
      <c r="UVA157" s="461"/>
      <c r="UVB157" s="461"/>
      <c r="UVC157" s="461"/>
      <c r="UVD157" s="461"/>
      <c r="UVE157" s="461"/>
      <c r="UVF157" s="461"/>
      <c r="UVG157" s="461"/>
      <c r="UVH157" s="461"/>
      <c r="UVI157" s="461"/>
      <c r="UVJ157" s="461"/>
      <c r="UVK157" s="461"/>
      <c r="UVL157" s="461"/>
      <c r="UVM157" s="461"/>
      <c r="UVN157" s="461"/>
      <c r="UVO157" s="461"/>
      <c r="UVP157" s="461"/>
      <c r="UVQ157" s="461"/>
      <c r="UVR157" s="461"/>
      <c r="UVS157" s="461"/>
      <c r="UVT157" s="461"/>
      <c r="UVU157" s="461"/>
      <c r="UVV157" s="461"/>
      <c r="UVW157" s="461"/>
      <c r="UVX157" s="461"/>
      <c r="UVY157" s="461"/>
      <c r="UVZ157" s="461"/>
      <c r="UWA157" s="461"/>
      <c r="UWB157" s="461"/>
      <c r="UWC157" s="461"/>
      <c r="UWD157" s="461"/>
      <c r="UWE157" s="461"/>
      <c r="UWF157" s="461"/>
      <c r="UWG157" s="461"/>
      <c r="UWH157" s="461"/>
      <c r="UWI157" s="461"/>
      <c r="UWJ157" s="461"/>
      <c r="UWK157" s="461"/>
      <c r="UWL157" s="461"/>
      <c r="UWM157" s="461"/>
      <c r="UWN157" s="461"/>
      <c r="UWO157" s="461"/>
      <c r="UWP157" s="461"/>
      <c r="UWQ157" s="461"/>
      <c r="UWR157" s="461"/>
      <c r="UWS157" s="461"/>
      <c r="UWT157" s="461"/>
      <c r="UWU157" s="461"/>
      <c r="UWV157" s="461"/>
      <c r="UWW157" s="461"/>
      <c r="UWX157" s="461"/>
      <c r="UWY157" s="461"/>
      <c r="UWZ157" s="461"/>
      <c r="UXA157" s="461"/>
      <c r="UXB157" s="461"/>
      <c r="UXC157" s="461"/>
      <c r="UXD157" s="461"/>
      <c r="UXE157" s="461"/>
      <c r="UXF157" s="461"/>
      <c r="UXG157" s="461"/>
      <c r="UXH157" s="461"/>
      <c r="UXI157" s="461"/>
      <c r="UXJ157" s="461"/>
      <c r="UXK157" s="461"/>
      <c r="UXL157" s="461"/>
      <c r="UXM157" s="461"/>
      <c r="UXN157" s="461"/>
      <c r="UXO157" s="461"/>
      <c r="UXP157" s="461"/>
      <c r="UXQ157" s="461"/>
      <c r="UXR157" s="461"/>
      <c r="UXS157" s="461"/>
      <c r="UXT157" s="461"/>
      <c r="UXU157" s="461"/>
      <c r="UXV157" s="461"/>
      <c r="UXW157" s="461"/>
      <c r="UXX157" s="461"/>
      <c r="UXY157" s="461"/>
      <c r="UXZ157" s="461"/>
      <c r="UYA157" s="461"/>
      <c r="UYB157" s="461"/>
      <c r="UYC157" s="461"/>
      <c r="UYD157" s="461"/>
      <c r="UYE157" s="461"/>
      <c r="UYF157" s="461"/>
      <c r="UYG157" s="461"/>
      <c r="UYH157" s="461"/>
      <c r="UYI157" s="461"/>
      <c r="UYJ157" s="461"/>
      <c r="UYK157" s="461"/>
      <c r="UYL157" s="461"/>
      <c r="UYM157" s="461"/>
      <c r="UYN157" s="461"/>
      <c r="UYO157" s="461"/>
      <c r="UYP157" s="461"/>
      <c r="UYQ157" s="461"/>
      <c r="UYR157" s="461"/>
      <c r="UYS157" s="461"/>
      <c r="UYT157" s="461"/>
      <c r="UYU157" s="461"/>
      <c r="UYV157" s="461"/>
      <c r="UYW157" s="461"/>
      <c r="UYX157" s="461"/>
      <c r="UYY157" s="461"/>
      <c r="UYZ157" s="461"/>
      <c r="UZA157" s="461"/>
      <c r="UZB157" s="461"/>
      <c r="UZC157" s="461"/>
      <c r="UZD157" s="461"/>
      <c r="UZE157" s="461"/>
      <c r="UZF157" s="461"/>
      <c r="UZG157" s="461"/>
      <c r="UZH157" s="461"/>
      <c r="UZI157" s="461"/>
      <c r="UZJ157" s="461"/>
      <c r="UZK157" s="461"/>
      <c r="UZL157" s="461"/>
      <c r="UZM157" s="461"/>
      <c r="UZN157" s="461"/>
      <c r="UZO157" s="461"/>
      <c r="UZP157" s="461"/>
      <c r="UZQ157" s="461"/>
      <c r="UZR157" s="461"/>
      <c r="UZS157" s="461"/>
      <c r="UZT157" s="461"/>
      <c r="UZU157" s="461"/>
      <c r="UZV157" s="461"/>
      <c r="UZW157" s="461"/>
      <c r="UZX157" s="461"/>
      <c r="UZY157" s="461"/>
      <c r="UZZ157" s="461"/>
      <c r="VAA157" s="461"/>
      <c r="VAB157" s="461"/>
      <c r="VAC157" s="461"/>
      <c r="VAD157" s="461"/>
      <c r="VAE157" s="461"/>
      <c r="VAF157" s="461"/>
      <c r="VAG157" s="461"/>
      <c r="VAH157" s="461"/>
      <c r="VAI157" s="461"/>
      <c r="VAJ157" s="461"/>
      <c r="VAK157" s="461"/>
      <c r="VAL157" s="461"/>
      <c r="VAM157" s="461"/>
      <c r="VAN157" s="461"/>
      <c r="VAO157" s="461"/>
      <c r="VAP157" s="461"/>
      <c r="VAQ157" s="461"/>
      <c r="VAR157" s="461"/>
      <c r="VAS157" s="461"/>
      <c r="VAT157" s="461"/>
      <c r="VAU157" s="461"/>
      <c r="VAV157" s="461"/>
      <c r="VAW157" s="461"/>
      <c r="VAX157" s="461"/>
      <c r="VAY157" s="461"/>
      <c r="VAZ157" s="461"/>
      <c r="VBA157" s="461"/>
      <c r="VBB157" s="461"/>
      <c r="VBC157" s="461"/>
      <c r="VBD157" s="461"/>
      <c r="VBE157" s="461"/>
      <c r="VBF157" s="461"/>
      <c r="VBG157" s="461"/>
      <c r="VBH157" s="461"/>
      <c r="VBI157" s="461"/>
      <c r="VBJ157" s="461"/>
      <c r="VBK157" s="461"/>
      <c r="VBL157" s="461"/>
      <c r="VBM157" s="461"/>
      <c r="VBN157" s="461"/>
      <c r="VBO157" s="461"/>
      <c r="VBP157" s="461"/>
      <c r="VBQ157" s="461"/>
      <c r="VBR157" s="461"/>
      <c r="VBS157" s="461"/>
      <c r="VBT157" s="461"/>
      <c r="VBU157" s="461"/>
      <c r="VBV157" s="461"/>
      <c r="VBW157" s="461"/>
      <c r="VBX157" s="461"/>
      <c r="VBY157" s="461"/>
      <c r="VBZ157" s="461"/>
      <c r="VCA157" s="461"/>
      <c r="VCB157" s="461"/>
      <c r="VCC157" s="461"/>
      <c r="VCD157" s="461"/>
      <c r="VCE157" s="461"/>
      <c r="VCF157" s="461"/>
      <c r="VCG157" s="461"/>
      <c r="VCH157" s="461"/>
      <c r="VCI157" s="461"/>
      <c r="VCJ157" s="461"/>
      <c r="VCK157" s="461"/>
      <c r="VCL157" s="461"/>
      <c r="VCM157" s="461"/>
      <c r="VCN157" s="461"/>
      <c r="VCO157" s="461"/>
      <c r="VCP157" s="461"/>
      <c r="VCQ157" s="461"/>
      <c r="VCR157" s="461"/>
      <c r="VCS157" s="461"/>
      <c r="VCT157" s="461"/>
      <c r="VCU157" s="461"/>
      <c r="VCV157" s="461"/>
      <c r="VCW157" s="461"/>
      <c r="VCX157" s="461"/>
      <c r="VCY157" s="461"/>
      <c r="VCZ157" s="461"/>
      <c r="VDA157" s="461"/>
      <c r="VDB157" s="461"/>
      <c r="VDC157" s="461"/>
      <c r="VDD157" s="461"/>
      <c r="VDE157" s="461"/>
      <c r="VDF157" s="461"/>
      <c r="VDG157" s="461"/>
      <c r="VDH157" s="461"/>
      <c r="VDI157" s="461"/>
      <c r="VDJ157" s="461"/>
      <c r="VDK157" s="461"/>
      <c r="VDL157" s="461"/>
      <c r="VDM157" s="461"/>
      <c r="VDN157" s="461"/>
      <c r="VDO157" s="461"/>
      <c r="VDP157" s="461"/>
      <c r="VDQ157" s="461"/>
      <c r="VDR157" s="461"/>
      <c r="VDS157" s="461"/>
      <c r="VDT157" s="461"/>
      <c r="VDU157" s="461"/>
      <c r="VDV157" s="461"/>
      <c r="VDW157" s="461"/>
      <c r="VDX157" s="461"/>
      <c r="VDY157" s="461"/>
      <c r="VDZ157" s="461"/>
      <c r="VEA157" s="461"/>
      <c r="VEB157" s="461"/>
      <c r="VEC157" s="461"/>
      <c r="VED157" s="461"/>
      <c r="VEE157" s="461"/>
      <c r="VEF157" s="461"/>
      <c r="VEG157" s="461"/>
      <c r="VEH157" s="461"/>
      <c r="VEI157" s="461"/>
      <c r="VEJ157" s="461"/>
      <c r="VEK157" s="461"/>
      <c r="VEL157" s="461"/>
      <c r="VEM157" s="461"/>
      <c r="VEN157" s="461"/>
      <c r="VEO157" s="461"/>
      <c r="VEP157" s="461"/>
      <c r="VEQ157" s="461"/>
      <c r="VER157" s="461"/>
      <c r="VES157" s="461"/>
      <c r="VET157" s="461"/>
      <c r="VEU157" s="461"/>
      <c r="VEV157" s="461"/>
      <c r="VEW157" s="461"/>
      <c r="VEX157" s="461"/>
      <c r="VEY157" s="461"/>
      <c r="VEZ157" s="461"/>
      <c r="VFA157" s="461"/>
      <c r="VFB157" s="461"/>
      <c r="VFC157" s="461"/>
      <c r="VFD157" s="461"/>
      <c r="VFE157" s="461"/>
      <c r="VFF157" s="461"/>
      <c r="VFG157" s="461"/>
      <c r="VFH157" s="461"/>
      <c r="VFI157" s="461"/>
      <c r="VFJ157" s="461"/>
      <c r="VFK157" s="461"/>
      <c r="VFL157" s="461"/>
      <c r="VFM157" s="461"/>
      <c r="VFN157" s="461"/>
      <c r="VFO157" s="461"/>
      <c r="VFP157" s="461"/>
      <c r="VFQ157" s="461"/>
      <c r="VFR157" s="461"/>
      <c r="VFS157" s="461"/>
      <c r="VFT157" s="461"/>
      <c r="VFU157" s="461"/>
      <c r="VFV157" s="461"/>
      <c r="VFW157" s="461"/>
      <c r="VFX157" s="461"/>
      <c r="VFY157" s="461"/>
      <c r="VFZ157" s="461"/>
      <c r="VGA157" s="461"/>
      <c r="VGB157" s="461"/>
      <c r="VGC157" s="461"/>
      <c r="VGD157" s="461"/>
      <c r="VGE157" s="461"/>
      <c r="VGF157" s="461"/>
      <c r="VGG157" s="461"/>
      <c r="VGH157" s="461"/>
      <c r="VGI157" s="461"/>
      <c r="VGJ157" s="461"/>
      <c r="VGK157" s="461"/>
      <c r="VGL157" s="461"/>
      <c r="VGM157" s="461"/>
      <c r="VGN157" s="461"/>
      <c r="VGO157" s="461"/>
      <c r="VGP157" s="461"/>
      <c r="VGQ157" s="461"/>
      <c r="VGR157" s="461"/>
      <c r="VGS157" s="461"/>
      <c r="VGT157" s="461"/>
      <c r="VGU157" s="461"/>
      <c r="VGV157" s="461"/>
      <c r="VGW157" s="461"/>
      <c r="VGX157" s="461"/>
      <c r="VGY157" s="461"/>
      <c r="VGZ157" s="461"/>
      <c r="VHA157" s="461"/>
      <c r="VHB157" s="461"/>
      <c r="VHC157" s="461"/>
      <c r="VHD157" s="461"/>
      <c r="VHE157" s="461"/>
      <c r="VHF157" s="461"/>
      <c r="VHG157" s="461"/>
      <c r="VHH157" s="461"/>
      <c r="VHI157" s="461"/>
      <c r="VHJ157" s="461"/>
      <c r="VHK157" s="461"/>
      <c r="VHL157" s="461"/>
      <c r="VHM157" s="461"/>
      <c r="VHN157" s="461"/>
      <c r="VHO157" s="461"/>
      <c r="VHP157" s="461"/>
      <c r="VHQ157" s="461"/>
      <c r="VHR157" s="461"/>
      <c r="VHS157" s="461"/>
      <c r="VHT157" s="461"/>
      <c r="VHU157" s="461"/>
      <c r="VHV157" s="461"/>
      <c r="VHW157" s="461"/>
      <c r="VHX157" s="461"/>
      <c r="VHY157" s="461"/>
      <c r="VHZ157" s="461"/>
      <c r="VIA157" s="461"/>
      <c r="VIB157" s="461"/>
      <c r="VIC157" s="461"/>
      <c r="VID157" s="461"/>
      <c r="VIE157" s="461"/>
      <c r="VIF157" s="461"/>
      <c r="VIG157" s="461"/>
      <c r="VIH157" s="461"/>
      <c r="VII157" s="461"/>
      <c r="VIJ157" s="461"/>
      <c r="VIK157" s="461"/>
      <c r="VIL157" s="461"/>
      <c r="VIM157" s="461"/>
      <c r="VIN157" s="461"/>
      <c r="VIO157" s="461"/>
      <c r="VIP157" s="461"/>
      <c r="VIQ157" s="461"/>
      <c r="VIR157" s="461"/>
      <c r="VIS157" s="461"/>
      <c r="VIT157" s="461"/>
      <c r="VIU157" s="461"/>
      <c r="VIV157" s="461"/>
      <c r="VIW157" s="461"/>
      <c r="VIX157" s="461"/>
      <c r="VIY157" s="461"/>
      <c r="VIZ157" s="461"/>
      <c r="VJA157" s="461"/>
      <c r="VJB157" s="461"/>
      <c r="VJC157" s="461"/>
      <c r="VJD157" s="461"/>
      <c r="VJE157" s="461"/>
      <c r="VJF157" s="461"/>
      <c r="VJG157" s="461"/>
      <c r="VJH157" s="461"/>
      <c r="VJI157" s="461"/>
      <c r="VJJ157" s="461"/>
      <c r="VJK157" s="461"/>
      <c r="VJL157" s="461"/>
      <c r="VJM157" s="461"/>
      <c r="VJN157" s="461"/>
      <c r="VJO157" s="461"/>
      <c r="VJP157" s="461"/>
      <c r="VJQ157" s="461"/>
      <c r="VJR157" s="461"/>
      <c r="VJS157" s="461"/>
      <c r="VJT157" s="461"/>
      <c r="VJU157" s="461"/>
      <c r="VJV157" s="461"/>
      <c r="VJW157" s="461"/>
      <c r="VJX157" s="461"/>
      <c r="VJY157" s="461"/>
      <c r="VJZ157" s="461"/>
      <c r="VKA157" s="461"/>
      <c r="VKB157" s="461"/>
      <c r="VKC157" s="461"/>
      <c r="VKD157" s="461"/>
      <c r="VKE157" s="461"/>
      <c r="VKF157" s="461"/>
      <c r="VKG157" s="461"/>
      <c r="VKH157" s="461"/>
      <c r="VKI157" s="461"/>
      <c r="VKJ157" s="461"/>
      <c r="VKK157" s="461"/>
      <c r="VKL157" s="461"/>
      <c r="VKM157" s="461"/>
      <c r="VKN157" s="461"/>
      <c r="VKO157" s="461"/>
      <c r="VKP157" s="461"/>
      <c r="VKQ157" s="461"/>
      <c r="VKR157" s="461"/>
      <c r="VKS157" s="461"/>
      <c r="VKT157" s="461"/>
      <c r="VKU157" s="461"/>
      <c r="VKV157" s="461"/>
      <c r="VKW157" s="461"/>
      <c r="VKX157" s="461"/>
      <c r="VKY157" s="461"/>
      <c r="VKZ157" s="461"/>
      <c r="VLA157" s="461"/>
      <c r="VLB157" s="461"/>
      <c r="VLC157" s="461"/>
      <c r="VLD157" s="461"/>
      <c r="VLE157" s="461"/>
      <c r="VLF157" s="461"/>
      <c r="VLG157" s="461"/>
      <c r="VLH157" s="461"/>
      <c r="VLI157" s="461"/>
      <c r="VLJ157" s="461"/>
      <c r="VLK157" s="461"/>
      <c r="VLL157" s="461"/>
      <c r="VLM157" s="461"/>
      <c r="VLN157" s="461"/>
      <c r="VLO157" s="461"/>
      <c r="VLP157" s="461"/>
      <c r="VLQ157" s="461"/>
      <c r="VLR157" s="461"/>
      <c r="VLS157" s="461"/>
      <c r="VLT157" s="461"/>
      <c r="VLU157" s="461"/>
      <c r="VLV157" s="461"/>
      <c r="VLW157" s="461"/>
      <c r="VLX157" s="461"/>
      <c r="VLY157" s="461"/>
      <c r="VLZ157" s="461"/>
      <c r="VMA157" s="461"/>
      <c r="VMB157" s="461"/>
      <c r="VMC157" s="461"/>
      <c r="VMD157" s="461"/>
      <c r="VME157" s="461"/>
      <c r="VMF157" s="461"/>
      <c r="VMG157" s="461"/>
      <c r="VMH157" s="461"/>
      <c r="VMI157" s="461"/>
      <c r="VMJ157" s="461"/>
      <c r="VMK157" s="461"/>
      <c r="VML157" s="461"/>
      <c r="VMM157" s="461"/>
      <c r="VMN157" s="461"/>
      <c r="VMO157" s="461"/>
      <c r="VMP157" s="461"/>
      <c r="VMQ157" s="461"/>
      <c r="VMR157" s="461"/>
      <c r="VMS157" s="461"/>
      <c r="VMT157" s="461"/>
      <c r="VMU157" s="461"/>
      <c r="VMV157" s="461"/>
      <c r="VMW157" s="461"/>
      <c r="VMX157" s="461"/>
      <c r="VMY157" s="461"/>
      <c r="VMZ157" s="461"/>
      <c r="VNA157" s="461"/>
      <c r="VNB157" s="461"/>
      <c r="VNC157" s="461"/>
      <c r="VND157" s="461"/>
      <c r="VNE157" s="461"/>
      <c r="VNF157" s="461"/>
      <c r="VNG157" s="461"/>
      <c r="VNH157" s="461"/>
      <c r="VNI157" s="461"/>
      <c r="VNJ157" s="461"/>
      <c r="VNK157" s="461"/>
      <c r="VNL157" s="461"/>
      <c r="VNM157" s="461"/>
      <c r="VNN157" s="461"/>
      <c r="VNO157" s="461"/>
      <c r="VNP157" s="461"/>
      <c r="VNQ157" s="461"/>
      <c r="VNR157" s="461"/>
      <c r="VNS157" s="461"/>
      <c r="VNT157" s="461"/>
      <c r="VNU157" s="461"/>
      <c r="VNV157" s="461"/>
      <c r="VNW157" s="461"/>
      <c r="VNX157" s="461"/>
      <c r="VNY157" s="461"/>
      <c r="VNZ157" s="461"/>
      <c r="VOA157" s="461"/>
      <c r="VOB157" s="461"/>
      <c r="VOC157" s="461"/>
      <c r="VOD157" s="461"/>
      <c r="VOE157" s="461"/>
      <c r="VOF157" s="461"/>
      <c r="VOG157" s="461"/>
      <c r="VOH157" s="461"/>
      <c r="VOI157" s="461"/>
      <c r="VOJ157" s="461"/>
      <c r="VOK157" s="461"/>
      <c r="VOL157" s="461"/>
      <c r="VOM157" s="461"/>
      <c r="VON157" s="461"/>
      <c r="VOO157" s="461"/>
      <c r="VOP157" s="461"/>
      <c r="VOQ157" s="461"/>
      <c r="VOR157" s="461"/>
      <c r="VOS157" s="461"/>
      <c r="VOT157" s="461"/>
      <c r="VOU157" s="461"/>
      <c r="VOV157" s="461"/>
      <c r="VOW157" s="461"/>
      <c r="VOX157" s="461"/>
      <c r="VOY157" s="461"/>
      <c r="VOZ157" s="461"/>
      <c r="VPA157" s="461"/>
      <c r="VPB157" s="461"/>
      <c r="VPC157" s="461"/>
      <c r="VPD157" s="461"/>
      <c r="VPE157" s="461"/>
      <c r="VPF157" s="461"/>
      <c r="VPG157" s="461"/>
      <c r="VPH157" s="461"/>
      <c r="VPI157" s="461"/>
      <c r="VPJ157" s="461"/>
      <c r="VPK157" s="461"/>
      <c r="VPL157" s="461"/>
      <c r="VPM157" s="461"/>
      <c r="VPN157" s="461"/>
      <c r="VPO157" s="461"/>
      <c r="VPP157" s="461"/>
      <c r="VPQ157" s="461"/>
      <c r="VPR157" s="461"/>
      <c r="VPS157" s="461"/>
      <c r="VPT157" s="461"/>
      <c r="VPU157" s="461"/>
      <c r="VPV157" s="461"/>
      <c r="VPW157" s="461"/>
      <c r="VPX157" s="461"/>
      <c r="VPY157" s="461"/>
      <c r="VPZ157" s="461"/>
      <c r="VQA157" s="461"/>
      <c r="VQB157" s="461"/>
      <c r="VQC157" s="461"/>
      <c r="VQD157" s="461"/>
      <c r="VQE157" s="461"/>
      <c r="VQF157" s="461"/>
      <c r="VQG157" s="461"/>
      <c r="VQH157" s="461"/>
      <c r="VQI157" s="461"/>
      <c r="VQJ157" s="461"/>
      <c r="VQK157" s="461"/>
      <c r="VQL157" s="461"/>
      <c r="VQM157" s="461"/>
      <c r="VQN157" s="461"/>
      <c r="VQO157" s="461"/>
      <c r="VQP157" s="461"/>
      <c r="VQQ157" s="461"/>
      <c r="VQR157" s="461"/>
      <c r="VQS157" s="461"/>
      <c r="VQT157" s="461"/>
      <c r="VQU157" s="461"/>
      <c r="VQV157" s="461"/>
      <c r="VQW157" s="461"/>
      <c r="VQX157" s="461"/>
      <c r="VQY157" s="461"/>
      <c r="VQZ157" s="461"/>
      <c r="VRA157" s="461"/>
      <c r="VRB157" s="461"/>
      <c r="VRC157" s="461"/>
      <c r="VRD157" s="461"/>
      <c r="VRE157" s="461"/>
      <c r="VRF157" s="461"/>
      <c r="VRG157" s="461"/>
      <c r="VRH157" s="461"/>
      <c r="VRI157" s="461"/>
      <c r="VRJ157" s="461"/>
      <c r="VRK157" s="461"/>
      <c r="VRL157" s="461"/>
      <c r="VRM157" s="461"/>
      <c r="VRN157" s="461"/>
      <c r="VRO157" s="461"/>
      <c r="VRP157" s="461"/>
      <c r="VRQ157" s="461"/>
      <c r="VRR157" s="461"/>
      <c r="VRS157" s="461"/>
      <c r="VRT157" s="461"/>
      <c r="VRU157" s="461"/>
      <c r="VRV157" s="461"/>
      <c r="VRW157" s="461"/>
      <c r="VRX157" s="461"/>
      <c r="VRY157" s="461"/>
      <c r="VRZ157" s="461"/>
      <c r="VSA157" s="461"/>
      <c r="VSB157" s="461"/>
      <c r="VSC157" s="461"/>
      <c r="VSD157" s="461"/>
      <c r="VSE157" s="461"/>
      <c r="VSF157" s="461"/>
      <c r="VSG157" s="461"/>
      <c r="VSH157" s="461"/>
      <c r="VSI157" s="461"/>
      <c r="VSJ157" s="461"/>
      <c r="VSK157" s="461"/>
      <c r="VSL157" s="461"/>
      <c r="VSM157" s="461"/>
      <c r="VSN157" s="461"/>
      <c r="VSO157" s="461"/>
      <c r="VSP157" s="461"/>
      <c r="VSQ157" s="461"/>
      <c r="VSR157" s="461"/>
      <c r="VSS157" s="461"/>
      <c r="VST157" s="461"/>
      <c r="VSU157" s="461"/>
      <c r="VSV157" s="461"/>
      <c r="VSW157" s="461"/>
      <c r="VSX157" s="461"/>
      <c r="VSY157" s="461"/>
      <c r="VSZ157" s="461"/>
      <c r="VTA157" s="461"/>
      <c r="VTB157" s="461"/>
      <c r="VTC157" s="461"/>
      <c r="VTD157" s="461"/>
      <c r="VTE157" s="461"/>
      <c r="VTF157" s="461"/>
      <c r="VTG157" s="461"/>
      <c r="VTH157" s="461"/>
      <c r="VTI157" s="461"/>
      <c r="VTJ157" s="461"/>
      <c r="VTK157" s="461"/>
      <c r="VTL157" s="461"/>
      <c r="VTM157" s="461"/>
      <c r="VTN157" s="461"/>
      <c r="VTO157" s="461"/>
      <c r="VTP157" s="461"/>
      <c r="VTQ157" s="461"/>
      <c r="VTR157" s="461"/>
      <c r="VTS157" s="461"/>
      <c r="VTT157" s="461"/>
      <c r="VTU157" s="461"/>
      <c r="VTV157" s="461"/>
      <c r="VTW157" s="461"/>
      <c r="VTX157" s="461"/>
      <c r="VTY157" s="461"/>
      <c r="VTZ157" s="461"/>
      <c r="VUA157" s="461"/>
      <c r="VUB157" s="461"/>
      <c r="VUC157" s="461"/>
      <c r="VUD157" s="461"/>
      <c r="VUE157" s="461"/>
      <c r="VUF157" s="461"/>
      <c r="VUG157" s="461"/>
      <c r="VUH157" s="461"/>
      <c r="VUI157" s="461"/>
      <c r="VUJ157" s="461"/>
      <c r="VUK157" s="461"/>
      <c r="VUL157" s="461"/>
      <c r="VUM157" s="461"/>
      <c r="VUN157" s="461"/>
      <c r="VUO157" s="461"/>
      <c r="VUP157" s="461"/>
      <c r="VUQ157" s="461"/>
      <c r="VUR157" s="461"/>
      <c r="VUS157" s="461"/>
      <c r="VUT157" s="461"/>
      <c r="VUU157" s="461"/>
      <c r="VUV157" s="461"/>
      <c r="VUW157" s="461"/>
      <c r="VUX157" s="461"/>
      <c r="VUY157" s="461"/>
      <c r="VUZ157" s="461"/>
      <c r="VVA157" s="461"/>
      <c r="VVB157" s="461"/>
      <c r="VVC157" s="461"/>
      <c r="VVD157" s="461"/>
      <c r="VVE157" s="461"/>
      <c r="VVF157" s="461"/>
      <c r="VVG157" s="461"/>
      <c r="VVH157" s="461"/>
      <c r="VVI157" s="461"/>
      <c r="VVJ157" s="461"/>
      <c r="VVK157" s="461"/>
      <c r="VVL157" s="461"/>
      <c r="VVM157" s="461"/>
      <c r="VVN157" s="461"/>
      <c r="VVO157" s="461"/>
      <c r="VVP157" s="461"/>
      <c r="VVQ157" s="461"/>
      <c r="VVR157" s="461"/>
      <c r="VVS157" s="461"/>
      <c r="VVT157" s="461"/>
      <c r="VVU157" s="461"/>
      <c r="VVV157" s="461"/>
      <c r="VVW157" s="461"/>
      <c r="VVX157" s="461"/>
      <c r="VVY157" s="461"/>
      <c r="VVZ157" s="461"/>
      <c r="VWA157" s="461"/>
      <c r="VWB157" s="461"/>
      <c r="VWC157" s="461"/>
      <c r="VWD157" s="461"/>
      <c r="VWE157" s="461"/>
      <c r="VWF157" s="461"/>
      <c r="VWG157" s="461"/>
      <c r="VWH157" s="461"/>
      <c r="VWI157" s="461"/>
      <c r="VWJ157" s="461"/>
      <c r="VWK157" s="461"/>
      <c r="VWL157" s="461"/>
      <c r="VWM157" s="461"/>
      <c r="VWN157" s="461"/>
      <c r="VWO157" s="461"/>
      <c r="VWP157" s="461"/>
      <c r="VWQ157" s="461"/>
      <c r="VWR157" s="461"/>
      <c r="VWS157" s="461"/>
      <c r="VWT157" s="461"/>
      <c r="VWU157" s="461"/>
      <c r="VWV157" s="461"/>
      <c r="VWW157" s="461"/>
      <c r="VWX157" s="461"/>
      <c r="VWY157" s="461"/>
      <c r="VWZ157" s="461"/>
      <c r="VXA157" s="461"/>
      <c r="VXB157" s="461"/>
      <c r="VXC157" s="461"/>
      <c r="VXD157" s="461"/>
      <c r="VXE157" s="461"/>
      <c r="VXF157" s="461"/>
      <c r="VXG157" s="461"/>
      <c r="VXH157" s="461"/>
      <c r="VXI157" s="461"/>
      <c r="VXJ157" s="461"/>
      <c r="VXK157" s="461"/>
      <c r="VXL157" s="461"/>
      <c r="VXM157" s="461"/>
      <c r="VXN157" s="461"/>
      <c r="VXO157" s="461"/>
      <c r="VXP157" s="461"/>
      <c r="VXQ157" s="461"/>
      <c r="VXR157" s="461"/>
      <c r="VXS157" s="461"/>
      <c r="VXT157" s="461"/>
      <c r="VXU157" s="461"/>
      <c r="VXV157" s="461"/>
      <c r="VXW157" s="461"/>
      <c r="VXX157" s="461"/>
      <c r="VXY157" s="461"/>
      <c r="VXZ157" s="461"/>
      <c r="VYA157" s="461"/>
      <c r="VYB157" s="461"/>
      <c r="VYC157" s="461"/>
      <c r="VYD157" s="461"/>
      <c r="VYE157" s="461"/>
      <c r="VYF157" s="461"/>
      <c r="VYG157" s="461"/>
      <c r="VYH157" s="461"/>
      <c r="VYI157" s="461"/>
      <c r="VYJ157" s="461"/>
      <c r="VYK157" s="461"/>
      <c r="VYL157" s="461"/>
      <c r="VYM157" s="461"/>
      <c r="VYN157" s="461"/>
      <c r="VYO157" s="461"/>
      <c r="VYP157" s="461"/>
      <c r="VYQ157" s="461"/>
      <c r="VYR157" s="461"/>
      <c r="VYS157" s="461"/>
      <c r="VYT157" s="461"/>
      <c r="VYU157" s="461"/>
      <c r="VYV157" s="461"/>
      <c r="VYW157" s="461"/>
      <c r="VYX157" s="461"/>
      <c r="VYY157" s="461"/>
      <c r="VYZ157" s="461"/>
      <c r="VZA157" s="461"/>
      <c r="VZB157" s="461"/>
      <c r="VZC157" s="461"/>
      <c r="VZD157" s="461"/>
      <c r="VZE157" s="461"/>
      <c r="VZF157" s="461"/>
      <c r="VZG157" s="461"/>
      <c r="VZH157" s="461"/>
      <c r="VZI157" s="461"/>
      <c r="VZJ157" s="461"/>
      <c r="VZK157" s="461"/>
      <c r="VZL157" s="461"/>
      <c r="VZM157" s="461"/>
      <c r="VZN157" s="461"/>
      <c r="VZO157" s="461"/>
      <c r="VZP157" s="461"/>
      <c r="VZQ157" s="461"/>
      <c r="VZR157" s="461"/>
      <c r="VZS157" s="461"/>
      <c r="VZT157" s="461"/>
      <c r="VZU157" s="461"/>
      <c r="VZV157" s="461"/>
      <c r="VZW157" s="461"/>
      <c r="VZX157" s="461"/>
      <c r="VZY157" s="461"/>
      <c r="VZZ157" s="461"/>
      <c r="WAA157" s="461"/>
      <c r="WAB157" s="461"/>
      <c r="WAC157" s="461"/>
      <c r="WAD157" s="461"/>
      <c r="WAE157" s="461"/>
      <c r="WAF157" s="461"/>
      <c r="WAG157" s="461"/>
      <c r="WAH157" s="461"/>
      <c r="WAI157" s="461"/>
      <c r="WAJ157" s="461"/>
      <c r="WAK157" s="461"/>
      <c r="WAL157" s="461"/>
      <c r="WAM157" s="461"/>
      <c r="WAN157" s="461"/>
      <c r="WAO157" s="461"/>
      <c r="WAP157" s="461"/>
      <c r="WAQ157" s="461"/>
      <c r="WAR157" s="461"/>
      <c r="WAS157" s="461"/>
      <c r="WAT157" s="461"/>
      <c r="WAU157" s="461"/>
      <c r="WAV157" s="461"/>
      <c r="WAW157" s="461"/>
      <c r="WAX157" s="461"/>
      <c r="WAY157" s="461"/>
      <c r="WAZ157" s="461"/>
      <c r="WBA157" s="461"/>
      <c r="WBB157" s="461"/>
      <c r="WBC157" s="461"/>
      <c r="WBD157" s="461"/>
      <c r="WBE157" s="461"/>
      <c r="WBF157" s="461"/>
      <c r="WBG157" s="461"/>
      <c r="WBH157" s="461"/>
      <c r="WBI157" s="461"/>
      <c r="WBJ157" s="461"/>
      <c r="WBK157" s="461"/>
      <c r="WBL157" s="461"/>
      <c r="WBM157" s="461"/>
      <c r="WBN157" s="461"/>
      <c r="WBO157" s="461"/>
      <c r="WBP157" s="461"/>
      <c r="WBQ157" s="461"/>
      <c r="WBR157" s="461"/>
      <c r="WBS157" s="461"/>
      <c r="WBT157" s="461"/>
      <c r="WBU157" s="461"/>
      <c r="WBV157" s="461"/>
      <c r="WBW157" s="461"/>
      <c r="WBX157" s="461"/>
      <c r="WBY157" s="461"/>
      <c r="WBZ157" s="461"/>
      <c r="WCA157" s="461"/>
      <c r="WCB157" s="461"/>
      <c r="WCC157" s="461"/>
      <c r="WCD157" s="461"/>
      <c r="WCE157" s="461"/>
      <c r="WCF157" s="461"/>
      <c r="WCG157" s="461"/>
      <c r="WCH157" s="461"/>
      <c r="WCI157" s="461"/>
      <c r="WCJ157" s="461"/>
      <c r="WCK157" s="461"/>
      <c r="WCL157" s="461"/>
      <c r="WCM157" s="461"/>
      <c r="WCN157" s="461"/>
      <c r="WCO157" s="461"/>
      <c r="WCP157" s="461"/>
      <c r="WCQ157" s="461"/>
      <c r="WCR157" s="461"/>
      <c r="WCS157" s="461"/>
      <c r="WCT157" s="461"/>
      <c r="WCU157" s="461"/>
      <c r="WCV157" s="461"/>
      <c r="WCW157" s="461"/>
      <c r="WCX157" s="461"/>
      <c r="WCY157" s="461"/>
      <c r="WCZ157" s="461"/>
      <c r="WDA157" s="461"/>
      <c r="WDB157" s="461"/>
      <c r="WDC157" s="461"/>
      <c r="WDD157" s="461"/>
      <c r="WDE157" s="461"/>
      <c r="WDF157" s="461"/>
      <c r="WDG157" s="461"/>
      <c r="WDH157" s="461"/>
      <c r="WDI157" s="461"/>
      <c r="WDJ157" s="461"/>
      <c r="WDK157" s="461"/>
      <c r="WDL157" s="461"/>
      <c r="WDM157" s="461"/>
      <c r="WDN157" s="461"/>
      <c r="WDO157" s="461"/>
      <c r="WDP157" s="461"/>
      <c r="WDQ157" s="461"/>
      <c r="WDR157" s="461"/>
      <c r="WDS157" s="461"/>
      <c r="WDT157" s="461"/>
      <c r="WDU157" s="461"/>
      <c r="WDV157" s="461"/>
      <c r="WDW157" s="461"/>
      <c r="WDX157" s="461"/>
      <c r="WDY157" s="461"/>
      <c r="WDZ157" s="461"/>
      <c r="WEA157" s="461"/>
      <c r="WEB157" s="461"/>
      <c r="WEC157" s="461"/>
      <c r="WED157" s="461"/>
      <c r="WEE157" s="461"/>
      <c r="WEF157" s="461"/>
      <c r="WEG157" s="461"/>
      <c r="WEH157" s="461"/>
      <c r="WEI157" s="461"/>
      <c r="WEJ157" s="461"/>
      <c r="WEK157" s="461"/>
      <c r="WEL157" s="461"/>
      <c r="WEM157" s="461"/>
      <c r="WEN157" s="461"/>
      <c r="WEO157" s="461"/>
      <c r="WEP157" s="461"/>
      <c r="WEQ157" s="461"/>
      <c r="WER157" s="461"/>
      <c r="WES157" s="461"/>
      <c r="WET157" s="461"/>
      <c r="WEU157" s="461"/>
      <c r="WEV157" s="461"/>
      <c r="WEW157" s="461"/>
      <c r="WEX157" s="461"/>
      <c r="WEY157" s="461"/>
      <c r="WEZ157" s="461"/>
      <c r="WFA157" s="461"/>
      <c r="WFB157" s="461"/>
      <c r="WFC157" s="461"/>
      <c r="WFD157" s="461"/>
      <c r="WFE157" s="461"/>
      <c r="WFF157" s="461"/>
      <c r="WFG157" s="461"/>
      <c r="WFH157" s="461"/>
      <c r="WFI157" s="461"/>
      <c r="WFJ157" s="461"/>
      <c r="WFK157" s="461"/>
      <c r="WFL157" s="461"/>
      <c r="WFM157" s="461"/>
      <c r="WFN157" s="461"/>
      <c r="WFO157" s="461"/>
      <c r="WFP157" s="461"/>
      <c r="WFQ157" s="461"/>
      <c r="WFR157" s="461"/>
      <c r="WFS157" s="461"/>
      <c r="WFT157" s="461"/>
      <c r="WFU157" s="461"/>
      <c r="WFV157" s="461"/>
      <c r="WFW157" s="461"/>
      <c r="WFX157" s="461"/>
      <c r="WFY157" s="461"/>
      <c r="WFZ157" s="461"/>
      <c r="WGA157" s="461"/>
      <c r="WGB157" s="461"/>
      <c r="WGC157" s="461"/>
      <c r="WGD157" s="461"/>
      <c r="WGE157" s="461"/>
      <c r="WGF157" s="461"/>
      <c r="WGG157" s="461"/>
      <c r="WGH157" s="461"/>
      <c r="WGI157" s="461"/>
      <c r="WGJ157" s="461"/>
      <c r="WGK157" s="461"/>
      <c r="WGL157" s="461"/>
      <c r="WGM157" s="461"/>
      <c r="WGN157" s="461"/>
      <c r="WGO157" s="461"/>
      <c r="WGP157" s="461"/>
      <c r="WGQ157" s="461"/>
      <c r="WGR157" s="461"/>
      <c r="WGS157" s="461"/>
      <c r="WGT157" s="461"/>
      <c r="WGU157" s="461"/>
      <c r="WGV157" s="461"/>
      <c r="WGW157" s="461"/>
      <c r="WGX157" s="461"/>
      <c r="WGY157" s="461"/>
      <c r="WGZ157" s="461"/>
      <c r="WHA157" s="461"/>
      <c r="WHB157" s="461"/>
      <c r="WHC157" s="461"/>
      <c r="WHD157" s="461"/>
      <c r="WHE157" s="461"/>
      <c r="WHF157" s="461"/>
      <c r="WHG157" s="461"/>
      <c r="WHH157" s="461"/>
      <c r="WHI157" s="461"/>
      <c r="WHJ157" s="461"/>
      <c r="WHK157" s="461"/>
      <c r="WHL157" s="461"/>
      <c r="WHM157" s="461"/>
      <c r="WHN157" s="461"/>
      <c r="WHO157" s="461"/>
      <c r="WHP157" s="461"/>
      <c r="WHQ157" s="461"/>
      <c r="WHR157" s="461"/>
      <c r="WHS157" s="461"/>
      <c r="WHT157" s="461"/>
      <c r="WHU157" s="461"/>
      <c r="WHV157" s="461"/>
      <c r="WHW157" s="461"/>
      <c r="WHX157" s="461"/>
      <c r="WHY157" s="461"/>
      <c r="WHZ157" s="461"/>
      <c r="WIA157" s="461"/>
      <c r="WIB157" s="461"/>
      <c r="WIC157" s="461"/>
      <c r="WID157" s="461"/>
      <c r="WIE157" s="461"/>
      <c r="WIF157" s="461"/>
      <c r="WIG157" s="461"/>
      <c r="WIH157" s="461"/>
      <c r="WII157" s="461"/>
      <c r="WIJ157" s="461"/>
      <c r="WIK157" s="461"/>
      <c r="WIL157" s="461"/>
      <c r="WIM157" s="461"/>
      <c r="WIN157" s="461"/>
      <c r="WIO157" s="461"/>
      <c r="WIP157" s="461"/>
      <c r="WIQ157" s="461"/>
      <c r="WIR157" s="461"/>
      <c r="WIS157" s="461"/>
      <c r="WIT157" s="461"/>
      <c r="WIU157" s="461"/>
      <c r="WIV157" s="461"/>
      <c r="WIW157" s="461"/>
      <c r="WIX157" s="461"/>
      <c r="WIY157" s="461"/>
      <c r="WIZ157" s="461"/>
      <c r="WJA157" s="461"/>
      <c r="WJB157" s="461"/>
      <c r="WJC157" s="461"/>
      <c r="WJD157" s="461"/>
      <c r="WJE157" s="461"/>
      <c r="WJF157" s="461"/>
      <c r="WJG157" s="461"/>
      <c r="WJH157" s="461"/>
      <c r="WJI157" s="461"/>
      <c r="WJJ157" s="461"/>
      <c r="WJK157" s="461"/>
      <c r="WJL157" s="461"/>
      <c r="WJM157" s="461"/>
      <c r="WJN157" s="461"/>
      <c r="WJO157" s="461"/>
      <c r="WJP157" s="461"/>
      <c r="WJQ157" s="461"/>
      <c r="WJR157" s="461"/>
      <c r="WJS157" s="461"/>
      <c r="WJT157" s="461"/>
      <c r="WJU157" s="461"/>
      <c r="WJV157" s="461"/>
      <c r="WJW157" s="461"/>
      <c r="WJX157" s="461"/>
      <c r="WJY157" s="461"/>
      <c r="WJZ157" s="461"/>
      <c r="WKA157" s="461"/>
      <c r="WKB157" s="461"/>
      <c r="WKC157" s="461"/>
      <c r="WKD157" s="461"/>
      <c r="WKE157" s="461"/>
      <c r="WKF157" s="461"/>
      <c r="WKG157" s="461"/>
      <c r="WKH157" s="461"/>
      <c r="WKI157" s="461"/>
      <c r="WKJ157" s="461"/>
      <c r="WKK157" s="461"/>
      <c r="WKL157" s="461"/>
      <c r="WKM157" s="461"/>
      <c r="WKN157" s="461"/>
      <c r="WKO157" s="461"/>
      <c r="WKP157" s="461"/>
      <c r="WKQ157" s="461"/>
      <c r="WKR157" s="461"/>
      <c r="WKS157" s="461"/>
      <c r="WKT157" s="461"/>
      <c r="WKU157" s="461"/>
      <c r="WKV157" s="461"/>
      <c r="WKW157" s="461"/>
      <c r="WKX157" s="461"/>
      <c r="WKY157" s="461"/>
      <c r="WKZ157" s="461"/>
      <c r="WLA157" s="461"/>
      <c r="WLB157" s="461"/>
      <c r="WLC157" s="461"/>
      <c r="WLD157" s="461"/>
      <c r="WLE157" s="461"/>
      <c r="WLF157" s="461"/>
      <c r="WLG157" s="461"/>
      <c r="WLH157" s="461"/>
      <c r="WLI157" s="461"/>
      <c r="WLJ157" s="461"/>
      <c r="WLK157" s="461"/>
      <c r="WLL157" s="461"/>
      <c r="WLM157" s="461"/>
      <c r="WLN157" s="461"/>
      <c r="WLO157" s="461"/>
      <c r="WLP157" s="461"/>
      <c r="WLQ157" s="461"/>
      <c r="WLR157" s="461"/>
      <c r="WLS157" s="461"/>
      <c r="WLT157" s="461"/>
      <c r="WLU157" s="461"/>
      <c r="WLV157" s="461"/>
      <c r="WLW157" s="461"/>
      <c r="WLX157" s="461"/>
      <c r="WLY157" s="461"/>
      <c r="WLZ157" s="461"/>
      <c r="WMA157" s="461"/>
      <c r="WMB157" s="461"/>
      <c r="WMC157" s="461"/>
      <c r="WMD157" s="461"/>
      <c r="WME157" s="461"/>
      <c r="WMF157" s="461"/>
      <c r="WMG157" s="461"/>
      <c r="WMH157" s="461"/>
      <c r="WMI157" s="461"/>
      <c r="WMJ157" s="461"/>
      <c r="WMK157" s="461"/>
      <c r="WML157" s="461"/>
      <c r="WMM157" s="461"/>
      <c r="WMN157" s="461"/>
      <c r="WMO157" s="461"/>
      <c r="WMP157" s="461"/>
      <c r="WMQ157" s="461"/>
      <c r="WMR157" s="461"/>
      <c r="WMS157" s="461"/>
      <c r="WMT157" s="461"/>
      <c r="WMU157" s="461"/>
      <c r="WMV157" s="461"/>
      <c r="WMW157" s="461"/>
      <c r="WMX157" s="461"/>
      <c r="WMY157" s="461"/>
      <c r="WMZ157" s="461"/>
      <c r="WNA157" s="461"/>
      <c r="WNB157" s="461"/>
      <c r="WNC157" s="461"/>
      <c r="WND157" s="461"/>
      <c r="WNE157" s="461"/>
      <c r="WNF157" s="461"/>
      <c r="WNG157" s="461"/>
      <c r="WNH157" s="461"/>
      <c r="WNI157" s="461"/>
      <c r="WNJ157" s="461"/>
      <c r="WNK157" s="461"/>
      <c r="WNL157" s="461"/>
      <c r="WNM157" s="461"/>
      <c r="WNN157" s="461"/>
      <c r="WNO157" s="461"/>
      <c r="WNP157" s="461"/>
      <c r="WNQ157" s="461"/>
      <c r="WNR157" s="461"/>
      <c r="WNS157" s="461"/>
      <c r="WNT157" s="461"/>
      <c r="WNU157" s="461"/>
      <c r="WNV157" s="461"/>
      <c r="WNW157" s="461"/>
      <c r="WNX157" s="461"/>
      <c r="WNY157" s="461"/>
      <c r="WNZ157" s="461"/>
      <c r="WOA157" s="461"/>
      <c r="WOB157" s="461"/>
      <c r="WOC157" s="461"/>
      <c r="WOD157" s="461"/>
      <c r="WOE157" s="461"/>
      <c r="WOF157" s="461"/>
      <c r="WOG157" s="461"/>
      <c r="WOH157" s="461"/>
      <c r="WOI157" s="461"/>
      <c r="WOJ157" s="461"/>
      <c r="WOK157" s="461"/>
      <c r="WOL157" s="461"/>
      <c r="WOM157" s="461"/>
      <c r="WON157" s="461"/>
      <c r="WOO157" s="461"/>
      <c r="WOP157" s="461"/>
      <c r="WOQ157" s="461"/>
      <c r="WOR157" s="461"/>
      <c r="WOS157" s="461"/>
      <c r="WOT157" s="461"/>
      <c r="WOU157" s="461"/>
      <c r="WOV157" s="461"/>
      <c r="WOW157" s="461"/>
      <c r="WOX157" s="461"/>
      <c r="WOY157" s="461"/>
      <c r="WOZ157" s="461"/>
      <c r="WPA157" s="461"/>
      <c r="WPB157" s="461"/>
      <c r="WPC157" s="461"/>
      <c r="WPD157" s="461"/>
      <c r="WPE157" s="461"/>
      <c r="WPF157" s="461"/>
      <c r="WPG157" s="461"/>
      <c r="WPH157" s="461"/>
      <c r="WPI157" s="461"/>
      <c r="WPJ157" s="461"/>
      <c r="WPK157" s="461"/>
      <c r="WPL157" s="461"/>
      <c r="WPM157" s="461"/>
      <c r="WPN157" s="461"/>
      <c r="WPO157" s="461"/>
      <c r="WPP157" s="461"/>
      <c r="WPQ157" s="461"/>
      <c r="WPR157" s="461"/>
      <c r="WPS157" s="461"/>
      <c r="WPT157" s="461"/>
      <c r="WPU157" s="461"/>
      <c r="WPV157" s="461"/>
      <c r="WPW157" s="461"/>
      <c r="WPX157" s="461"/>
      <c r="WPY157" s="461"/>
      <c r="WPZ157" s="461"/>
      <c r="WQA157" s="461"/>
      <c r="WQB157" s="461"/>
      <c r="WQC157" s="461"/>
      <c r="WQD157" s="461"/>
      <c r="WQE157" s="461"/>
      <c r="WQF157" s="461"/>
      <c r="WQG157" s="461"/>
      <c r="WQH157" s="461"/>
      <c r="WQI157" s="461"/>
      <c r="WQJ157" s="461"/>
      <c r="WQK157" s="461"/>
      <c r="WQL157" s="461"/>
      <c r="WQM157" s="461"/>
      <c r="WQN157" s="461"/>
      <c r="WQO157" s="461"/>
      <c r="WQP157" s="461"/>
      <c r="WQQ157" s="461"/>
      <c r="WQR157" s="461"/>
      <c r="WQS157" s="461"/>
      <c r="WQT157" s="461"/>
      <c r="WQU157" s="461"/>
      <c r="WQV157" s="461"/>
      <c r="WQW157" s="461"/>
      <c r="WQX157" s="461"/>
      <c r="WQY157" s="461"/>
      <c r="WQZ157" s="461"/>
      <c r="WRA157" s="461"/>
      <c r="WRB157" s="461"/>
      <c r="WRC157" s="461"/>
      <c r="WRD157" s="461"/>
      <c r="WRE157" s="461"/>
      <c r="WRF157" s="461"/>
      <c r="WRG157" s="461"/>
      <c r="WRH157" s="461"/>
      <c r="WRI157" s="461"/>
      <c r="WRJ157" s="461"/>
      <c r="WRK157" s="461"/>
      <c r="WRL157" s="461"/>
      <c r="WRM157" s="461"/>
      <c r="WRN157" s="461"/>
      <c r="WRO157" s="461"/>
      <c r="WRP157" s="461"/>
      <c r="WRQ157" s="461"/>
      <c r="WRR157" s="461"/>
      <c r="WRS157" s="461"/>
      <c r="WRT157" s="461"/>
      <c r="WRU157" s="461"/>
      <c r="WRV157" s="461"/>
      <c r="WRW157" s="461"/>
      <c r="WRX157" s="461"/>
      <c r="WRY157" s="461"/>
      <c r="WRZ157" s="461"/>
      <c r="WSA157" s="461"/>
      <c r="WSB157" s="461"/>
      <c r="WSC157" s="461"/>
      <c r="WSD157" s="461"/>
      <c r="WSE157" s="461"/>
      <c r="WSF157" s="461"/>
      <c r="WSG157" s="461"/>
      <c r="WSH157" s="461"/>
      <c r="WSI157" s="461"/>
      <c r="WSJ157" s="461"/>
      <c r="WSK157" s="461"/>
      <c r="WSL157" s="461"/>
      <c r="WSM157" s="461"/>
      <c r="WSN157" s="461"/>
      <c r="WSO157" s="461"/>
      <c r="WSP157" s="461"/>
      <c r="WSQ157" s="461"/>
      <c r="WSR157" s="461"/>
      <c r="WSS157" s="461"/>
      <c r="WST157" s="461"/>
      <c r="WSU157" s="461"/>
      <c r="WSV157" s="461"/>
      <c r="WSW157" s="461"/>
      <c r="WSX157" s="461"/>
      <c r="WSY157" s="461"/>
      <c r="WSZ157" s="461"/>
      <c r="WTA157" s="461"/>
      <c r="WTB157" s="461"/>
      <c r="WTC157" s="461"/>
      <c r="WTD157" s="461"/>
      <c r="WTE157" s="461"/>
      <c r="WTF157" s="461"/>
      <c r="WTG157" s="461"/>
      <c r="WTH157" s="461"/>
      <c r="WTI157" s="461"/>
      <c r="WTJ157" s="461"/>
      <c r="WTK157" s="461"/>
      <c r="WTL157" s="461"/>
      <c r="WTM157" s="461"/>
      <c r="WTN157" s="461"/>
      <c r="WTO157" s="461"/>
      <c r="WTP157" s="461"/>
      <c r="WTQ157" s="461"/>
      <c r="WTR157" s="461"/>
      <c r="WTS157" s="461"/>
      <c r="WTT157" s="461"/>
      <c r="WTU157" s="461"/>
      <c r="WTV157" s="461"/>
      <c r="WTW157" s="461"/>
      <c r="WTX157" s="461"/>
      <c r="WTY157" s="461"/>
      <c r="WTZ157" s="461"/>
      <c r="WUA157" s="461"/>
      <c r="WUB157" s="461"/>
      <c r="WUC157" s="461"/>
      <c r="WUD157" s="461"/>
      <c r="WUE157" s="461"/>
      <c r="WUF157" s="461"/>
      <c r="WUG157" s="461"/>
      <c r="WUH157" s="461"/>
      <c r="WUI157" s="461"/>
      <c r="WUJ157" s="461"/>
      <c r="WUK157" s="461"/>
      <c r="WUL157" s="461"/>
      <c r="WUM157" s="461"/>
      <c r="WUN157" s="461"/>
      <c r="WUO157" s="461"/>
      <c r="WUP157" s="461"/>
      <c r="WUQ157" s="461"/>
      <c r="WUR157" s="461"/>
      <c r="WUS157" s="461"/>
      <c r="WUT157" s="461"/>
      <c r="WUU157" s="461"/>
      <c r="WUV157" s="461"/>
      <c r="WUW157" s="461"/>
      <c r="WUX157" s="461"/>
      <c r="WUY157" s="461"/>
      <c r="WUZ157" s="461"/>
      <c r="WVA157" s="461"/>
      <c r="WVB157" s="461"/>
      <c r="WVC157" s="461"/>
      <c r="WVD157" s="461"/>
      <c r="WVE157" s="461"/>
      <c r="WVF157" s="461"/>
      <c r="WVG157" s="461"/>
      <c r="WVH157" s="461"/>
      <c r="WVI157" s="461"/>
      <c r="WVJ157" s="461"/>
      <c r="WVK157" s="461"/>
      <c r="WVL157" s="461"/>
      <c r="WVM157" s="461"/>
      <c r="WVN157" s="461"/>
      <c r="WVO157" s="461"/>
      <c r="WVP157" s="461"/>
      <c r="WVQ157" s="461"/>
      <c r="WVR157" s="461"/>
      <c r="WVS157" s="461"/>
      <c r="WVT157" s="461"/>
      <c r="WVU157" s="461"/>
      <c r="WVV157" s="461"/>
      <c r="WVW157" s="461"/>
      <c r="WVX157" s="461"/>
      <c r="WVY157" s="461"/>
      <c r="WVZ157" s="461"/>
      <c r="WWA157" s="461"/>
      <c r="WWB157" s="461"/>
      <c r="WWC157" s="461"/>
      <c r="WWD157" s="461"/>
      <c r="WWE157" s="461"/>
      <c r="WWF157" s="461"/>
      <c r="WWG157" s="461"/>
      <c r="WWH157" s="461"/>
      <c r="WWI157" s="461"/>
      <c r="WWJ157" s="461"/>
      <c r="WWK157" s="461"/>
      <c r="WWL157" s="461"/>
      <c r="WWM157" s="461"/>
      <c r="WWN157" s="461"/>
      <c r="WWO157" s="461"/>
      <c r="WWP157" s="461"/>
      <c r="WWQ157" s="461"/>
      <c r="WWR157" s="461"/>
      <c r="WWS157" s="461"/>
      <c r="WWT157" s="461"/>
      <c r="WWU157" s="461"/>
      <c r="WWV157" s="461"/>
      <c r="WWW157" s="461"/>
      <c r="WWX157" s="461"/>
      <c r="WWY157" s="461"/>
      <c r="WWZ157" s="461"/>
      <c r="WXA157" s="461"/>
      <c r="WXB157" s="461"/>
      <c r="WXC157" s="461"/>
      <c r="WXD157" s="461"/>
      <c r="WXE157" s="461"/>
      <c r="WXF157" s="461"/>
      <c r="WXG157" s="461"/>
      <c r="WXH157" s="461"/>
      <c r="WXI157" s="461"/>
      <c r="WXJ157" s="461"/>
      <c r="WXK157" s="461"/>
      <c r="WXL157" s="461"/>
      <c r="WXM157" s="461"/>
      <c r="WXN157" s="461"/>
      <c r="WXO157" s="461"/>
      <c r="WXP157" s="461"/>
      <c r="WXQ157" s="461"/>
      <c r="WXR157" s="461"/>
      <c r="WXS157" s="461"/>
      <c r="WXT157" s="461"/>
      <c r="WXU157" s="461"/>
      <c r="WXV157" s="461"/>
      <c r="WXW157" s="461"/>
      <c r="WXX157" s="461"/>
      <c r="WXY157" s="461"/>
      <c r="WXZ157" s="461"/>
      <c r="WYA157" s="461"/>
      <c r="WYB157" s="461"/>
      <c r="WYC157" s="461"/>
      <c r="WYD157" s="461"/>
      <c r="WYE157" s="461"/>
      <c r="WYF157" s="461"/>
      <c r="WYG157" s="461"/>
      <c r="WYH157" s="461"/>
      <c r="WYI157" s="461"/>
      <c r="WYJ157" s="461"/>
      <c r="WYK157" s="461"/>
      <c r="WYL157" s="461"/>
      <c r="WYM157" s="461"/>
      <c r="WYN157" s="461"/>
      <c r="WYO157" s="461"/>
      <c r="WYP157" s="461"/>
      <c r="WYQ157" s="461"/>
      <c r="WYR157" s="461"/>
      <c r="WYS157" s="461"/>
      <c r="WYT157" s="461"/>
      <c r="WYU157" s="461"/>
      <c r="WYV157" s="461"/>
      <c r="WYW157" s="461"/>
      <c r="WYX157" s="461"/>
      <c r="WYY157" s="461"/>
      <c r="WYZ157" s="461"/>
      <c r="WZA157" s="461"/>
      <c r="WZB157" s="461"/>
      <c r="WZC157" s="461"/>
      <c r="WZD157" s="461"/>
      <c r="WZE157" s="461"/>
      <c r="WZF157" s="461"/>
      <c r="WZG157" s="461"/>
      <c r="WZH157" s="461"/>
      <c r="WZI157" s="461"/>
      <c r="WZJ157" s="461"/>
      <c r="WZK157" s="461"/>
      <c r="WZL157" s="461"/>
      <c r="WZM157" s="461"/>
      <c r="WZN157" s="461"/>
      <c r="WZO157" s="461"/>
      <c r="WZP157" s="461"/>
      <c r="WZQ157" s="461"/>
      <c r="WZR157" s="461"/>
      <c r="WZS157" s="461"/>
      <c r="WZT157" s="461"/>
      <c r="WZU157" s="461"/>
      <c r="WZV157" s="461"/>
      <c r="WZW157" s="461"/>
      <c r="WZX157" s="461"/>
      <c r="WZY157" s="461"/>
      <c r="WZZ157" s="461"/>
      <c r="XAA157" s="461"/>
      <c r="XAB157" s="461"/>
      <c r="XAC157" s="461"/>
      <c r="XAD157" s="461"/>
      <c r="XAE157" s="461"/>
      <c r="XAF157" s="461"/>
      <c r="XAG157" s="461"/>
      <c r="XAH157" s="461"/>
      <c r="XAI157" s="461"/>
      <c r="XAJ157" s="461"/>
      <c r="XAK157" s="461"/>
      <c r="XAL157" s="461"/>
      <c r="XAM157" s="461"/>
      <c r="XAN157" s="461"/>
      <c r="XAO157" s="461"/>
      <c r="XAP157" s="461"/>
      <c r="XAQ157" s="461"/>
      <c r="XAR157" s="461"/>
      <c r="XAS157" s="461"/>
      <c r="XAT157" s="461"/>
      <c r="XAU157" s="461"/>
      <c r="XAV157" s="461"/>
      <c r="XAW157" s="461"/>
      <c r="XAX157" s="461"/>
      <c r="XAY157" s="461"/>
      <c r="XAZ157" s="461"/>
      <c r="XBA157" s="461"/>
      <c r="XBB157" s="461"/>
      <c r="XBC157" s="461"/>
      <c r="XBD157" s="461"/>
      <c r="XBE157" s="461"/>
      <c r="XBF157" s="461"/>
      <c r="XBG157" s="461"/>
      <c r="XBH157" s="461"/>
      <c r="XBI157" s="461"/>
      <c r="XBJ157" s="461"/>
      <c r="XBK157" s="461"/>
      <c r="XBL157" s="461"/>
      <c r="XBM157" s="461"/>
      <c r="XBN157" s="461"/>
      <c r="XBO157" s="461"/>
      <c r="XBP157" s="461"/>
      <c r="XBQ157" s="461"/>
      <c r="XBR157" s="461"/>
      <c r="XBS157" s="461"/>
      <c r="XBT157" s="461"/>
      <c r="XBU157" s="461"/>
      <c r="XBV157" s="461"/>
      <c r="XBW157" s="461"/>
      <c r="XBX157" s="461"/>
      <c r="XBY157" s="461"/>
      <c r="XBZ157" s="461"/>
      <c r="XCA157" s="461"/>
      <c r="XCB157" s="461"/>
      <c r="XCC157" s="461"/>
      <c r="XCD157" s="461"/>
      <c r="XCE157" s="461"/>
      <c r="XCF157" s="461"/>
      <c r="XCG157" s="461"/>
      <c r="XCH157" s="461"/>
      <c r="XCI157" s="461"/>
      <c r="XCJ157" s="461"/>
      <c r="XCK157" s="461"/>
      <c r="XCL157" s="461"/>
      <c r="XCM157" s="461"/>
      <c r="XCN157" s="461"/>
      <c r="XCO157" s="461"/>
      <c r="XCP157" s="461"/>
      <c r="XCQ157" s="461"/>
      <c r="XCR157" s="461"/>
      <c r="XCS157" s="461"/>
      <c r="XCT157" s="461"/>
      <c r="XCU157" s="461"/>
      <c r="XCV157" s="461"/>
      <c r="XCW157" s="461"/>
      <c r="XCX157" s="461"/>
      <c r="XCY157" s="461"/>
      <c r="XCZ157" s="461"/>
      <c r="XDA157" s="461"/>
      <c r="XDB157" s="461"/>
      <c r="XDC157" s="461"/>
      <c r="XDD157" s="461"/>
      <c r="XDE157" s="461"/>
      <c r="XDF157" s="461"/>
      <c r="XDG157" s="461"/>
      <c r="XDH157" s="461"/>
      <c r="XDI157" s="461"/>
      <c r="XDJ157" s="461"/>
      <c r="XDK157" s="461"/>
      <c r="XDL157" s="461"/>
      <c r="XDM157" s="461"/>
      <c r="XDN157" s="461"/>
      <c r="XDO157" s="461"/>
      <c r="XDP157" s="461"/>
      <c r="XDQ157" s="461"/>
      <c r="XDR157" s="461"/>
      <c r="XDS157" s="461"/>
      <c r="XDT157" s="461"/>
      <c r="XDU157" s="461"/>
      <c r="XDV157" s="461"/>
      <c r="XDW157" s="461"/>
      <c r="XDX157" s="461"/>
      <c r="XDY157" s="461"/>
      <c r="XDZ157" s="461"/>
      <c r="XEA157" s="461"/>
      <c r="XEB157" s="461"/>
      <c r="XEC157" s="461"/>
      <c r="XED157" s="461"/>
      <c r="XEE157" s="461"/>
      <c r="XEF157" s="461"/>
      <c r="XEG157" s="461"/>
      <c r="XEH157" s="461"/>
      <c r="XEI157" s="461"/>
      <c r="XEJ157" s="461"/>
      <c r="XEK157" s="461"/>
      <c r="XEL157" s="461"/>
      <c r="XEM157" s="461"/>
      <c r="XEN157" s="461"/>
      <c r="XEO157" s="461"/>
      <c r="XEP157" s="461"/>
      <c r="XEQ157" s="461"/>
      <c r="XER157" s="461"/>
      <c r="XES157" s="461"/>
      <c r="XET157" s="461"/>
      <c r="XEU157" s="461"/>
      <c r="XEV157" s="461"/>
      <c r="XEW157" s="461"/>
      <c r="XEX157" s="461"/>
      <c r="XEY157" s="461"/>
      <c r="XEZ157" s="461"/>
      <c r="XFA157" s="461"/>
      <c r="XFB157" s="461"/>
      <c r="XFC157" s="461"/>
      <c r="XFD157" s="461"/>
    </row>
    <row r="158" spans="1:16384" s="208" customFormat="1" ht="16.5" customHeight="1">
      <c r="A158" s="419" t="s">
        <v>1131</v>
      </c>
      <c r="B158" s="419"/>
      <c r="C158" s="419"/>
      <c r="D158" s="419"/>
      <c r="E158" s="419"/>
      <c r="F158" s="419"/>
      <c r="G158" s="420"/>
      <c r="H158" s="420"/>
      <c r="I158" s="420"/>
      <c r="J158" s="420"/>
      <c r="K158" s="420"/>
      <c r="L158" s="420"/>
    </row>
    <row r="159" spans="1:16384" s="208" customFormat="1" ht="16.5" customHeight="1">
      <c r="A159" s="419"/>
      <c r="B159" s="419"/>
      <c r="C159" s="419"/>
      <c r="D159" s="419"/>
      <c r="E159" s="419"/>
      <c r="F159" s="419"/>
      <c r="G159" s="299"/>
      <c r="H159" s="299"/>
      <c r="I159" s="299"/>
      <c r="J159" s="299"/>
      <c r="K159" s="299"/>
      <c r="L159" s="299"/>
    </row>
    <row r="160" spans="1:16384" s="208" customFormat="1" ht="16.5" customHeight="1">
      <c r="A160" s="419" t="s">
        <v>516</v>
      </c>
      <c r="B160" s="419"/>
      <c r="C160" s="419"/>
      <c r="D160" s="419"/>
      <c r="E160" s="419"/>
      <c r="F160" s="419"/>
      <c r="G160" s="288"/>
      <c r="H160" s="288"/>
      <c r="I160" s="288"/>
      <c r="J160" s="288"/>
      <c r="K160" s="288"/>
      <c r="L160" s="288"/>
    </row>
    <row r="161" spans="1:12" s="208" customFormat="1" ht="16.5" customHeight="1">
      <c r="A161" s="420" t="s">
        <v>517</v>
      </c>
      <c r="B161" s="420"/>
      <c r="C161" s="420"/>
      <c r="D161" s="420"/>
      <c r="E161" s="420"/>
      <c r="F161" s="420"/>
      <c r="G161" s="288"/>
      <c r="H161" s="288"/>
      <c r="I161" s="288"/>
      <c r="J161" s="288"/>
      <c r="K161" s="288"/>
      <c r="L161" s="288"/>
    </row>
    <row r="162" spans="1:12" s="208" customFormat="1" ht="16.5" customHeight="1">
      <c r="A162" s="420" t="s">
        <v>756</v>
      </c>
      <c r="B162" s="420"/>
      <c r="C162" s="420"/>
      <c r="D162" s="420"/>
      <c r="E162" s="420"/>
      <c r="F162" s="420"/>
      <c r="G162" s="288"/>
      <c r="H162" s="288"/>
      <c r="I162" s="288"/>
      <c r="J162" s="288"/>
      <c r="K162" s="288"/>
      <c r="L162" s="288"/>
    </row>
    <row r="163" spans="1:12" s="208" customFormat="1" ht="27" customHeight="1">
      <c r="A163" s="420" t="s">
        <v>757</v>
      </c>
      <c r="B163" s="420"/>
      <c r="C163" s="420"/>
      <c r="D163" s="420"/>
      <c r="E163" s="420"/>
      <c r="F163" s="420"/>
      <c r="G163" s="288"/>
      <c r="H163" s="288"/>
      <c r="I163" s="288"/>
      <c r="J163" s="288"/>
      <c r="K163" s="288"/>
      <c r="L163" s="288"/>
    </row>
    <row r="164" spans="1:12" s="208" customFormat="1" ht="35.450000000000003" customHeight="1">
      <c r="A164" s="420" t="s">
        <v>893</v>
      </c>
      <c r="B164" s="420"/>
      <c r="C164" s="420"/>
      <c r="D164" s="420"/>
      <c r="E164" s="420"/>
      <c r="F164" s="420"/>
      <c r="G164" s="288"/>
      <c r="H164" s="288"/>
      <c r="I164" s="288"/>
      <c r="J164" s="288"/>
      <c r="K164" s="288"/>
      <c r="L164" s="288"/>
    </row>
    <row r="165" spans="1:12" s="208" customFormat="1" ht="16.5" customHeight="1">
      <c r="A165" s="420" t="s">
        <v>894</v>
      </c>
      <c r="B165" s="420"/>
      <c r="C165" s="420"/>
      <c r="D165" s="420"/>
      <c r="E165" s="420"/>
      <c r="F165" s="420"/>
      <c r="G165" s="288"/>
      <c r="H165" s="288"/>
      <c r="I165" s="288"/>
      <c r="J165" s="288"/>
      <c r="K165" s="288"/>
      <c r="L165" s="288"/>
    </row>
    <row r="166" spans="1:12" s="208" customFormat="1" ht="27.6" customHeight="1">
      <c r="A166" s="420" t="s">
        <v>708</v>
      </c>
      <c r="B166" s="420"/>
      <c r="C166" s="420"/>
      <c r="D166" s="420"/>
      <c r="E166" s="420"/>
      <c r="F166" s="420"/>
      <c r="G166" s="288"/>
      <c r="H166" s="288"/>
      <c r="I166" s="288"/>
      <c r="J166" s="288"/>
      <c r="K166" s="288"/>
      <c r="L166" s="288"/>
    </row>
    <row r="167" spans="1:12" s="208" customFormat="1" ht="41.25" customHeight="1">
      <c r="A167" s="457" t="s">
        <v>972</v>
      </c>
      <c r="B167" s="457"/>
      <c r="C167" s="457"/>
      <c r="D167" s="457"/>
      <c r="E167" s="457"/>
      <c r="F167" s="457"/>
      <c r="G167" s="288"/>
      <c r="H167" s="288"/>
      <c r="I167" s="288"/>
      <c r="J167" s="288"/>
      <c r="K167" s="288"/>
      <c r="L167" s="288"/>
    </row>
    <row r="168" spans="1:12" s="208" customFormat="1" ht="16.5" customHeight="1">
      <c r="A168" s="420" t="s">
        <v>518</v>
      </c>
      <c r="B168" s="420"/>
      <c r="C168" s="420"/>
      <c r="D168" s="420"/>
      <c r="E168" s="420"/>
      <c r="F168" s="420"/>
      <c r="G168" s="288"/>
      <c r="H168" s="288"/>
      <c r="I168" s="288"/>
      <c r="J168" s="288"/>
      <c r="K168" s="288"/>
      <c r="L168" s="288"/>
    </row>
    <row r="169" spans="1:12" s="208" customFormat="1" ht="16.5" customHeight="1">
      <c r="A169" s="420" t="s">
        <v>519</v>
      </c>
      <c r="B169" s="420"/>
      <c r="C169" s="420"/>
      <c r="D169" s="420"/>
      <c r="E169" s="420"/>
      <c r="F169" s="420"/>
      <c r="G169" s="288"/>
      <c r="H169" s="288"/>
      <c r="I169" s="288"/>
      <c r="J169" s="288"/>
      <c r="K169" s="288"/>
      <c r="L169" s="288"/>
    </row>
    <row r="170" spans="1:12" s="208" customFormat="1" ht="16.5" customHeight="1">
      <c r="A170" s="420" t="s">
        <v>520</v>
      </c>
      <c r="B170" s="420"/>
      <c r="C170" s="420"/>
      <c r="D170" s="420"/>
      <c r="E170" s="420"/>
      <c r="F170" s="420"/>
      <c r="G170" s="288"/>
      <c r="H170" s="288"/>
      <c r="I170" s="288"/>
      <c r="J170" s="288"/>
      <c r="K170" s="288"/>
      <c r="L170" s="288"/>
    </row>
    <row r="171" spans="1:12" s="208" customFormat="1" ht="16.5" customHeight="1">
      <c r="A171" s="420" t="s">
        <v>521</v>
      </c>
      <c r="B171" s="420"/>
      <c r="C171" s="420"/>
      <c r="D171" s="420"/>
      <c r="E171" s="420"/>
      <c r="F171" s="420"/>
      <c r="G171" s="288"/>
      <c r="H171" s="288"/>
      <c r="I171" s="288"/>
      <c r="J171" s="288"/>
      <c r="K171" s="288"/>
      <c r="L171" s="288"/>
    </row>
    <row r="172" spans="1:12" s="208" customFormat="1" ht="16.5" customHeight="1">
      <c r="A172" s="420" t="s">
        <v>522</v>
      </c>
      <c r="B172" s="420"/>
      <c r="C172" s="420"/>
      <c r="D172" s="420"/>
      <c r="E172" s="420"/>
      <c r="F172" s="420"/>
      <c r="G172" s="288"/>
      <c r="H172" s="288"/>
      <c r="I172" s="288"/>
      <c r="J172" s="288"/>
      <c r="K172" s="288"/>
      <c r="L172" s="288"/>
    </row>
    <row r="173" spans="1:12" s="208" customFormat="1" ht="16.5" customHeight="1">
      <c r="A173" s="420"/>
      <c r="B173" s="420"/>
      <c r="C173" s="420"/>
      <c r="D173" s="420"/>
      <c r="E173" s="420"/>
      <c r="F173" s="420"/>
      <c r="G173" s="288"/>
      <c r="H173" s="288"/>
      <c r="I173" s="288"/>
      <c r="J173" s="288"/>
      <c r="K173" s="288"/>
      <c r="L173" s="288"/>
    </row>
    <row r="174" spans="1:12" s="208" customFormat="1" ht="16.5" customHeight="1">
      <c r="A174" s="419" t="s">
        <v>523</v>
      </c>
      <c r="B174" s="419"/>
      <c r="C174" s="419"/>
      <c r="D174" s="419"/>
      <c r="E174" s="419"/>
      <c r="F174" s="419"/>
      <c r="G174" s="288"/>
      <c r="H174" s="288"/>
      <c r="I174" s="288"/>
      <c r="J174" s="288"/>
      <c r="K174" s="288"/>
      <c r="L174" s="288"/>
    </row>
    <row r="175" spans="1:12" s="208" customFormat="1" ht="16.5" customHeight="1">
      <c r="A175" s="420" t="s">
        <v>517</v>
      </c>
      <c r="B175" s="420"/>
      <c r="C175" s="420"/>
      <c r="D175" s="420"/>
      <c r="E175" s="420"/>
      <c r="F175" s="420"/>
      <c r="G175" s="288"/>
      <c r="H175" s="288"/>
      <c r="I175" s="288"/>
      <c r="J175" s="288"/>
      <c r="K175" s="288"/>
      <c r="L175" s="288"/>
    </row>
    <row r="176" spans="1:12" s="208" customFormat="1" ht="16.5" customHeight="1">
      <c r="A176" s="420" t="s">
        <v>895</v>
      </c>
      <c r="B176" s="420"/>
      <c r="C176" s="420"/>
      <c r="D176" s="420"/>
      <c r="E176" s="420"/>
      <c r="F176" s="420"/>
      <c r="G176" s="288"/>
      <c r="H176" s="288"/>
      <c r="I176" s="288"/>
      <c r="J176" s="288"/>
      <c r="K176" s="288"/>
      <c r="L176" s="288"/>
    </row>
    <row r="177" spans="1:12" s="208" customFormat="1" ht="16.5" customHeight="1">
      <c r="A177" s="420" t="s">
        <v>1132</v>
      </c>
      <c r="B177" s="420"/>
      <c r="C177" s="420"/>
      <c r="D177" s="420"/>
      <c r="E177" s="420"/>
      <c r="F177" s="420"/>
      <c r="G177" s="288"/>
      <c r="H177" s="288"/>
      <c r="I177" s="288"/>
      <c r="J177" s="288"/>
      <c r="K177" s="288"/>
      <c r="L177" s="288"/>
    </row>
    <row r="178" spans="1:12" s="208" customFormat="1" ht="16.5" customHeight="1">
      <c r="A178" s="460"/>
      <c r="B178" s="460"/>
      <c r="C178" s="460"/>
      <c r="D178" s="460"/>
      <c r="E178" s="460"/>
      <c r="F178" s="460"/>
      <c r="G178" s="288"/>
      <c r="H178" s="288"/>
      <c r="I178" s="288"/>
      <c r="J178" s="288"/>
      <c r="K178" s="288"/>
      <c r="L178" s="288"/>
    </row>
    <row r="179" spans="1:12" s="208" customFormat="1" ht="16.5" customHeight="1">
      <c r="A179" s="419" t="s">
        <v>524</v>
      </c>
      <c r="B179" s="419"/>
      <c r="C179" s="419"/>
      <c r="D179" s="419"/>
      <c r="E179" s="419"/>
      <c r="F179" s="419"/>
      <c r="G179" s="288"/>
      <c r="H179" s="288"/>
      <c r="I179" s="288"/>
      <c r="J179" s="288"/>
      <c r="K179" s="288"/>
      <c r="L179" s="288"/>
    </row>
    <row r="180" spans="1:12" s="208" customFormat="1" ht="16.5" customHeight="1">
      <c r="A180" s="420" t="s">
        <v>525</v>
      </c>
      <c r="B180" s="420"/>
      <c r="C180" s="420"/>
      <c r="D180" s="420"/>
      <c r="E180" s="420"/>
      <c r="F180" s="420"/>
      <c r="G180" s="288"/>
      <c r="H180" s="288"/>
      <c r="I180" s="288"/>
      <c r="J180" s="288"/>
      <c r="K180" s="288"/>
      <c r="L180" s="288"/>
    </row>
    <row r="181" spans="1:12" s="208" customFormat="1" ht="16.5" customHeight="1">
      <c r="A181" s="420" t="s">
        <v>695</v>
      </c>
      <c r="B181" s="420"/>
      <c r="C181" s="420"/>
      <c r="D181" s="420"/>
      <c r="E181" s="420"/>
      <c r="F181" s="420"/>
      <c r="G181" s="288"/>
      <c r="H181" s="288"/>
      <c r="I181" s="288"/>
      <c r="J181" s="288"/>
      <c r="K181" s="288"/>
      <c r="L181" s="288"/>
    </row>
    <row r="182" spans="1:12" s="208" customFormat="1" ht="16.5" customHeight="1">
      <c r="A182" s="420" t="s">
        <v>696</v>
      </c>
      <c r="B182" s="420"/>
      <c r="C182" s="420"/>
      <c r="D182" s="420"/>
      <c r="E182" s="420"/>
      <c r="F182" s="420"/>
      <c r="G182" s="288"/>
      <c r="H182" s="288"/>
      <c r="I182" s="288"/>
      <c r="J182" s="288"/>
      <c r="K182" s="288"/>
      <c r="L182" s="288"/>
    </row>
    <row r="183" spans="1:12" s="208" customFormat="1" ht="16.5" customHeight="1">
      <c r="A183" s="420" t="s">
        <v>697</v>
      </c>
      <c r="B183" s="420"/>
      <c r="C183" s="420"/>
      <c r="D183" s="420"/>
      <c r="E183" s="420"/>
      <c r="F183" s="420"/>
      <c r="G183" s="288"/>
      <c r="H183" s="288"/>
      <c r="I183" s="288"/>
      <c r="J183" s="288"/>
      <c r="K183" s="288"/>
      <c r="L183" s="288"/>
    </row>
    <row r="184" spans="1:12" s="208" customFormat="1" ht="16.5" customHeight="1">
      <c r="A184" s="460"/>
      <c r="B184" s="460"/>
      <c r="C184" s="460"/>
      <c r="D184" s="460"/>
      <c r="E184" s="460"/>
      <c r="F184" s="460"/>
      <c r="G184" s="288"/>
      <c r="H184" s="288"/>
      <c r="I184" s="288"/>
      <c r="J184" s="288"/>
      <c r="K184" s="288"/>
      <c r="L184" s="288"/>
    </row>
    <row r="185" spans="1:12" s="208" customFormat="1" ht="16.5" customHeight="1">
      <c r="A185" s="419" t="s">
        <v>526</v>
      </c>
      <c r="B185" s="419"/>
      <c r="C185" s="419"/>
      <c r="D185" s="419"/>
      <c r="E185" s="419"/>
      <c r="F185" s="419"/>
      <c r="G185" s="288"/>
      <c r="H185" s="288"/>
      <c r="I185" s="288"/>
      <c r="J185" s="288"/>
      <c r="K185" s="288"/>
      <c r="L185" s="288"/>
    </row>
    <row r="186" spans="1:12" s="208" customFormat="1" ht="16.5" customHeight="1">
      <c r="A186" s="420" t="s">
        <v>527</v>
      </c>
      <c r="B186" s="420"/>
      <c r="C186" s="420"/>
      <c r="D186" s="420"/>
      <c r="E186" s="420"/>
      <c r="F186" s="420"/>
      <c r="G186" s="288"/>
      <c r="H186" s="288"/>
      <c r="I186" s="288"/>
      <c r="J186" s="288"/>
      <c r="K186" s="288"/>
      <c r="L186" s="288"/>
    </row>
    <row r="187" spans="1:12" s="208" customFormat="1" ht="16.5" customHeight="1">
      <c r="A187" s="420" t="s">
        <v>896</v>
      </c>
      <c r="B187" s="420"/>
      <c r="C187" s="420"/>
      <c r="D187" s="420"/>
      <c r="E187" s="420"/>
      <c r="F187" s="420"/>
      <c r="G187" s="288"/>
      <c r="H187" s="288"/>
      <c r="I187" s="288"/>
      <c r="J187" s="288"/>
      <c r="K187" s="288"/>
      <c r="L187" s="288"/>
    </row>
    <row r="188" spans="1:12" s="208" customFormat="1" ht="16.5" customHeight="1">
      <c r="A188" s="420" t="s">
        <v>528</v>
      </c>
      <c r="B188" s="420"/>
      <c r="C188" s="420"/>
      <c r="D188" s="420"/>
      <c r="E188" s="420"/>
      <c r="F188" s="420"/>
      <c r="G188" s="288"/>
      <c r="H188" s="288"/>
      <c r="I188" s="288"/>
      <c r="J188" s="288"/>
      <c r="K188" s="288"/>
      <c r="L188" s="288"/>
    </row>
    <row r="189" spans="1:12" s="208" customFormat="1" ht="16.5" customHeight="1">
      <c r="A189" s="420" t="s">
        <v>529</v>
      </c>
      <c r="B189" s="420"/>
      <c r="C189" s="420"/>
      <c r="D189" s="420"/>
      <c r="E189" s="420"/>
      <c r="F189" s="420"/>
      <c r="G189" s="288"/>
      <c r="H189" s="288"/>
      <c r="I189" s="288"/>
      <c r="J189" s="288"/>
      <c r="K189" s="288"/>
      <c r="L189" s="288"/>
    </row>
    <row r="190" spans="1:12" s="208" customFormat="1" ht="16.5" customHeight="1">
      <c r="A190" s="420"/>
      <c r="B190" s="420"/>
      <c r="C190" s="420"/>
      <c r="D190" s="420"/>
      <c r="E190" s="420"/>
      <c r="F190" s="420"/>
      <c r="G190" s="288"/>
      <c r="H190" s="288"/>
      <c r="I190" s="288"/>
      <c r="J190" s="288"/>
      <c r="K190" s="288"/>
      <c r="L190" s="288"/>
    </row>
    <row r="191" spans="1:12" s="208" customFormat="1" ht="16.5" customHeight="1">
      <c r="A191" s="419" t="s">
        <v>530</v>
      </c>
      <c r="B191" s="419"/>
      <c r="C191" s="419"/>
      <c r="D191" s="419"/>
      <c r="E191" s="419"/>
      <c r="F191" s="419"/>
      <c r="G191" s="288"/>
      <c r="H191" s="288"/>
      <c r="I191" s="288"/>
      <c r="J191" s="288"/>
      <c r="K191" s="288"/>
      <c r="L191" s="288"/>
    </row>
    <row r="192" spans="1:12" s="208" customFormat="1" ht="16.5" customHeight="1">
      <c r="A192" s="420" t="s">
        <v>531</v>
      </c>
      <c r="B192" s="420"/>
      <c r="C192" s="420"/>
      <c r="D192" s="420"/>
      <c r="E192" s="420"/>
      <c r="F192" s="420"/>
      <c r="G192" s="288"/>
      <c r="H192" s="288"/>
      <c r="I192" s="288"/>
      <c r="J192" s="288"/>
      <c r="K192" s="288"/>
      <c r="L192" s="288"/>
    </row>
    <row r="193" spans="1:12" s="208" customFormat="1" ht="16.5" customHeight="1">
      <c r="A193" s="452" t="s">
        <v>532</v>
      </c>
      <c r="B193" s="452"/>
      <c r="C193" s="452"/>
      <c r="D193" s="452"/>
      <c r="E193" s="452"/>
      <c r="F193" s="452"/>
      <c r="G193" s="288"/>
      <c r="H193" s="288"/>
      <c r="I193" s="288"/>
      <c r="J193" s="288"/>
      <c r="K193" s="288"/>
      <c r="L193" s="288"/>
    </row>
    <row r="194" spans="1:12" s="208" customFormat="1" ht="16.5" customHeight="1">
      <c r="A194" s="451" t="s">
        <v>1207</v>
      </c>
      <c r="B194" s="451"/>
      <c r="C194" s="451"/>
      <c r="D194" s="451"/>
      <c r="E194" s="458"/>
      <c r="F194" s="458"/>
      <c r="G194" s="288"/>
      <c r="H194" s="288"/>
      <c r="I194" s="288"/>
      <c r="J194" s="288"/>
      <c r="K194" s="288"/>
      <c r="L194" s="288"/>
    </row>
    <row r="195" spans="1:12" s="272" customFormat="1" ht="16.5" customHeight="1">
      <c r="A195" s="451" t="s">
        <v>897</v>
      </c>
      <c r="B195" s="451"/>
      <c r="C195" s="451"/>
      <c r="D195" s="451"/>
      <c r="E195" s="458"/>
      <c r="F195" s="458"/>
      <c r="G195" s="306"/>
      <c r="H195" s="306"/>
      <c r="I195" s="306"/>
      <c r="J195" s="306"/>
      <c r="K195" s="306"/>
      <c r="L195" s="306"/>
    </row>
    <row r="196" spans="1:12" s="272" customFormat="1" ht="16.5" customHeight="1">
      <c r="A196" s="452" t="s">
        <v>765</v>
      </c>
      <c r="B196" s="452"/>
      <c r="C196" s="452"/>
      <c r="D196" s="452"/>
      <c r="E196" s="453"/>
      <c r="F196" s="453"/>
      <c r="G196" s="306"/>
      <c r="H196" s="306"/>
      <c r="I196" s="306"/>
      <c r="J196" s="306"/>
      <c r="K196" s="306"/>
      <c r="L196" s="306"/>
    </row>
    <row r="197" spans="1:12" s="272" customFormat="1" ht="16.5" customHeight="1">
      <c r="A197" s="452" t="s">
        <v>766</v>
      </c>
      <c r="B197" s="452"/>
      <c r="C197" s="452"/>
      <c r="D197" s="452"/>
      <c r="E197" s="453"/>
      <c r="F197" s="453"/>
      <c r="G197" s="306"/>
      <c r="H197" s="306"/>
      <c r="I197" s="306"/>
      <c r="J197" s="306"/>
      <c r="K197" s="306"/>
      <c r="L197" s="306"/>
    </row>
    <row r="198" spans="1:12" s="272" customFormat="1" ht="16.5" customHeight="1">
      <c r="A198" s="451" t="s">
        <v>1135</v>
      </c>
      <c r="B198" s="451"/>
      <c r="C198" s="451"/>
      <c r="D198" s="451"/>
      <c r="E198" s="458"/>
      <c r="F198" s="458"/>
      <c r="G198" s="306"/>
      <c r="H198" s="306"/>
      <c r="I198" s="306"/>
      <c r="J198" s="306"/>
      <c r="K198" s="306"/>
      <c r="L198" s="306"/>
    </row>
    <row r="199" spans="1:12" s="272" customFormat="1" ht="16.5" customHeight="1">
      <c r="A199" s="451" t="s">
        <v>1136</v>
      </c>
      <c r="B199" s="451"/>
      <c r="C199" s="451"/>
      <c r="D199" s="451"/>
      <c r="E199" s="458"/>
      <c r="F199" s="458"/>
      <c r="G199" s="306"/>
      <c r="H199" s="306"/>
      <c r="I199" s="306"/>
      <c r="J199" s="306"/>
      <c r="K199" s="306"/>
      <c r="L199" s="306"/>
    </row>
    <row r="200" spans="1:12" s="272" customFormat="1" ht="16.5" customHeight="1">
      <c r="A200" s="420" t="s">
        <v>533</v>
      </c>
      <c r="B200" s="420"/>
      <c r="C200" s="420"/>
      <c r="D200" s="420"/>
      <c r="E200" s="420"/>
      <c r="F200" s="420"/>
      <c r="G200" s="306"/>
      <c r="H200" s="306"/>
      <c r="I200" s="306"/>
      <c r="J200" s="306"/>
      <c r="K200" s="306"/>
      <c r="L200" s="306"/>
    </row>
    <row r="201" spans="1:12" s="272" customFormat="1" ht="16.5" customHeight="1">
      <c r="A201" s="419"/>
      <c r="B201" s="419"/>
      <c r="C201" s="419"/>
      <c r="D201" s="419"/>
      <c r="E201" s="419"/>
      <c r="F201" s="419"/>
      <c r="G201" s="306"/>
      <c r="H201" s="306"/>
      <c r="I201" s="306"/>
      <c r="J201" s="306"/>
      <c r="K201" s="306"/>
      <c r="L201" s="306"/>
    </row>
    <row r="202" spans="1:12" s="272" customFormat="1" ht="16.5" customHeight="1">
      <c r="A202" s="420" t="s">
        <v>534</v>
      </c>
      <c r="B202" s="420"/>
      <c r="C202" s="420"/>
      <c r="D202" s="420"/>
      <c r="E202" s="420"/>
      <c r="F202" s="420"/>
      <c r="G202" s="306"/>
      <c r="H202" s="306"/>
      <c r="I202" s="306"/>
      <c r="J202" s="306"/>
      <c r="K202" s="306"/>
      <c r="L202" s="306"/>
    </row>
    <row r="203" spans="1:12" s="272" customFormat="1" ht="16.5" customHeight="1">
      <c r="A203" s="420" t="s">
        <v>535</v>
      </c>
      <c r="B203" s="420"/>
      <c r="C203" s="420"/>
      <c r="D203" s="420"/>
      <c r="E203" s="420"/>
      <c r="F203" s="420"/>
      <c r="G203" s="306"/>
      <c r="H203" s="306"/>
      <c r="I203" s="306"/>
      <c r="J203" s="306"/>
      <c r="K203" s="306"/>
      <c r="L203" s="306"/>
    </row>
    <row r="204" spans="1:12" s="272" customFormat="1" ht="18" customHeight="1">
      <c r="A204" s="420" t="s">
        <v>536</v>
      </c>
      <c r="B204" s="420"/>
      <c r="C204" s="420"/>
      <c r="D204" s="420"/>
      <c r="E204" s="420"/>
      <c r="F204" s="420"/>
      <c r="G204" s="306"/>
      <c r="H204" s="306"/>
      <c r="I204" s="306"/>
      <c r="J204" s="306"/>
      <c r="K204" s="306"/>
      <c r="L204" s="306"/>
    </row>
    <row r="205" spans="1:12" s="272" customFormat="1" ht="20.25" customHeight="1">
      <c r="A205" s="420" t="s">
        <v>537</v>
      </c>
      <c r="B205" s="420"/>
      <c r="C205" s="420"/>
      <c r="D205" s="420"/>
      <c r="E205" s="420"/>
      <c r="F205" s="420"/>
      <c r="G205" s="306"/>
      <c r="H205" s="306"/>
      <c r="I205" s="306"/>
      <c r="J205" s="306"/>
      <c r="K205" s="306"/>
      <c r="L205" s="306"/>
    </row>
    <row r="206" spans="1:12" s="208" customFormat="1" ht="29.1" customHeight="1">
      <c r="A206" s="457" t="s">
        <v>1148</v>
      </c>
      <c r="B206" s="457"/>
      <c r="C206" s="457"/>
      <c r="D206" s="457"/>
      <c r="E206" s="457"/>
      <c r="F206" s="457"/>
      <c r="G206" s="288"/>
      <c r="H206" s="288"/>
      <c r="I206" s="288"/>
      <c r="J206" s="288"/>
      <c r="K206" s="288"/>
      <c r="L206" s="288"/>
    </row>
    <row r="207" spans="1:12" s="208" customFormat="1" ht="16.5" customHeight="1">
      <c r="A207" s="420" t="s">
        <v>775</v>
      </c>
      <c r="B207" s="420"/>
      <c r="C207" s="420"/>
      <c r="D207" s="420"/>
      <c r="E207" s="420"/>
      <c r="F207" s="420"/>
      <c r="G207" s="288"/>
      <c r="H207" s="288"/>
      <c r="I207" s="288"/>
      <c r="J207" s="288"/>
      <c r="K207" s="288"/>
      <c r="L207" s="288"/>
    </row>
    <row r="208" spans="1:12" s="208" customFormat="1" ht="16.5" customHeight="1">
      <c r="A208" s="420" t="s">
        <v>776</v>
      </c>
      <c r="B208" s="420"/>
      <c r="C208" s="420"/>
      <c r="D208" s="420"/>
      <c r="E208" s="420"/>
      <c r="F208" s="420"/>
      <c r="G208" s="288"/>
      <c r="H208" s="288"/>
      <c r="I208" s="288"/>
      <c r="J208" s="288"/>
      <c r="K208" s="288"/>
      <c r="L208" s="288"/>
    </row>
    <row r="209" spans="1:12" s="208" customFormat="1" ht="16.5" customHeight="1">
      <c r="A209" s="420" t="s">
        <v>777</v>
      </c>
      <c r="B209" s="420"/>
      <c r="C209" s="420"/>
      <c r="D209" s="420"/>
      <c r="E209" s="420"/>
      <c r="F209" s="420"/>
      <c r="G209" s="288"/>
      <c r="H209" s="288"/>
      <c r="I209" s="288"/>
      <c r="J209" s="288"/>
      <c r="K209" s="288"/>
      <c r="L209" s="288"/>
    </row>
    <row r="210" spans="1:12" s="208" customFormat="1" ht="16.5" customHeight="1">
      <c r="A210" s="420" t="s">
        <v>538</v>
      </c>
      <c r="B210" s="420"/>
      <c r="C210" s="420"/>
      <c r="D210" s="420"/>
      <c r="E210" s="420"/>
      <c r="F210" s="420"/>
      <c r="G210" s="288"/>
      <c r="H210" s="288"/>
      <c r="I210" s="288"/>
      <c r="J210" s="288"/>
      <c r="K210" s="288"/>
      <c r="L210" s="288"/>
    </row>
    <row r="211" spans="1:12" s="208" customFormat="1" ht="16.5" customHeight="1">
      <c r="A211" s="420" t="s">
        <v>778</v>
      </c>
      <c r="B211" s="420"/>
      <c r="C211" s="420"/>
      <c r="D211" s="420"/>
      <c r="E211" s="420"/>
      <c r="F211" s="420"/>
      <c r="G211" s="288"/>
      <c r="H211" s="288"/>
      <c r="I211" s="288"/>
      <c r="J211" s="288"/>
      <c r="K211" s="288"/>
      <c r="L211" s="288"/>
    </row>
    <row r="212" spans="1:12" s="208" customFormat="1" ht="16.5" customHeight="1">
      <c r="A212" s="420" t="s">
        <v>539</v>
      </c>
      <c r="B212" s="420"/>
      <c r="C212" s="420"/>
      <c r="D212" s="420"/>
      <c r="E212" s="420"/>
      <c r="F212" s="420"/>
      <c r="G212" s="288"/>
      <c r="H212" s="288"/>
      <c r="I212" s="288"/>
      <c r="J212" s="288"/>
      <c r="K212" s="288"/>
      <c r="L212" s="288"/>
    </row>
    <row r="213" spans="1:12" s="208" customFormat="1" ht="16.5" customHeight="1">
      <c r="A213" s="420" t="s">
        <v>1110</v>
      </c>
      <c r="B213" s="420"/>
      <c r="C213" s="420"/>
      <c r="D213" s="420"/>
      <c r="E213" s="420"/>
      <c r="F213" s="420"/>
      <c r="G213" s="288"/>
      <c r="H213" s="288"/>
      <c r="I213" s="288"/>
      <c r="J213" s="288"/>
      <c r="K213" s="288"/>
      <c r="L213" s="288"/>
    </row>
    <row r="214" spans="1:12" s="208" customFormat="1" ht="16.5" customHeight="1">
      <c r="A214" s="420" t="s">
        <v>898</v>
      </c>
      <c r="B214" s="420"/>
      <c r="C214" s="420"/>
      <c r="D214" s="420"/>
      <c r="E214" s="420"/>
      <c r="F214" s="420"/>
      <c r="G214" s="288"/>
      <c r="H214" s="288"/>
      <c r="I214" s="288"/>
      <c r="J214" s="288"/>
      <c r="K214" s="288"/>
      <c r="L214" s="288"/>
    </row>
    <row r="215" spans="1:12" s="208" customFormat="1" ht="16.5" customHeight="1">
      <c r="A215" s="459" t="s">
        <v>540</v>
      </c>
      <c r="B215" s="459"/>
      <c r="C215" s="459"/>
      <c r="D215" s="459"/>
      <c r="E215" s="459"/>
      <c r="F215" s="459"/>
      <c r="G215" s="288"/>
      <c r="H215" s="288"/>
      <c r="I215" s="288"/>
      <c r="J215" s="288"/>
      <c r="K215" s="288"/>
      <c r="L215" s="288"/>
    </row>
    <row r="216" spans="1:12" s="208" customFormat="1" ht="16.5" customHeight="1">
      <c r="A216" s="459" t="s">
        <v>541</v>
      </c>
      <c r="B216" s="459"/>
      <c r="C216" s="459"/>
      <c r="D216" s="459"/>
      <c r="E216" s="459"/>
      <c r="F216" s="459"/>
      <c r="G216" s="288"/>
      <c r="H216" s="288"/>
      <c r="I216" s="288"/>
      <c r="J216" s="288"/>
      <c r="K216" s="288"/>
      <c r="L216" s="288"/>
    </row>
    <row r="217" spans="1:12" s="208" customFormat="1" ht="16.5" customHeight="1">
      <c r="A217" s="459" t="s">
        <v>542</v>
      </c>
      <c r="B217" s="459"/>
      <c r="C217" s="459"/>
      <c r="D217" s="459"/>
      <c r="E217" s="459"/>
      <c r="F217" s="459"/>
      <c r="G217" s="288"/>
      <c r="H217" s="288"/>
      <c r="I217" s="288"/>
      <c r="J217" s="288"/>
      <c r="K217" s="288"/>
      <c r="L217" s="288"/>
    </row>
    <row r="218" spans="1:12" s="208" customFormat="1" ht="16.5" customHeight="1">
      <c r="A218" s="459" t="s">
        <v>1220</v>
      </c>
      <c r="B218" s="459"/>
      <c r="C218" s="459"/>
      <c r="D218" s="459"/>
      <c r="E218" s="459"/>
      <c r="F218" s="459"/>
      <c r="G218" s="288"/>
      <c r="H218" s="288"/>
      <c r="I218" s="288"/>
      <c r="J218" s="288"/>
      <c r="K218" s="288"/>
      <c r="L218" s="288"/>
    </row>
    <row r="219" spans="1:12" s="208" customFormat="1" ht="16.5" customHeight="1">
      <c r="A219" s="420" t="s">
        <v>779</v>
      </c>
      <c r="B219" s="420"/>
      <c r="C219" s="420"/>
      <c r="D219" s="420"/>
      <c r="E219" s="420"/>
      <c r="F219" s="420"/>
      <c r="G219" s="288"/>
      <c r="H219" s="288"/>
      <c r="I219" s="288"/>
      <c r="J219" s="288"/>
      <c r="K219" s="288"/>
      <c r="L219" s="288"/>
    </row>
    <row r="220" spans="1:12" s="208" customFormat="1" ht="16.5" customHeight="1">
      <c r="A220" s="457" t="s">
        <v>543</v>
      </c>
      <c r="B220" s="457"/>
      <c r="C220" s="457"/>
      <c r="D220" s="457"/>
      <c r="E220" s="457"/>
      <c r="F220" s="457"/>
      <c r="G220" s="288"/>
      <c r="H220" s="288"/>
      <c r="I220" s="288"/>
      <c r="J220" s="288"/>
      <c r="K220" s="288"/>
      <c r="L220" s="288"/>
    </row>
    <row r="221" spans="1:12" s="208" customFormat="1" ht="16.5" customHeight="1">
      <c r="A221" s="420" t="s">
        <v>780</v>
      </c>
      <c r="B221" s="420"/>
      <c r="C221" s="420"/>
      <c r="D221" s="420"/>
      <c r="E221" s="420"/>
      <c r="F221" s="420"/>
      <c r="G221" s="288"/>
      <c r="H221" s="288"/>
      <c r="I221" s="288"/>
      <c r="J221" s="288"/>
      <c r="K221" s="288"/>
      <c r="L221" s="288"/>
    </row>
    <row r="222" spans="1:12" s="208" customFormat="1" ht="16.5" customHeight="1">
      <c r="A222" s="420" t="s">
        <v>781</v>
      </c>
      <c r="B222" s="420"/>
      <c r="C222" s="420"/>
      <c r="D222" s="420"/>
      <c r="E222" s="420"/>
      <c r="F222" s="420"/>
      <c r="G222" s="288"/>
      <c r="H222" s="288"/>
      <c r="I222" s="288"/>
      <c r="J222" s="288"/>
      <c r="K222" s="288"/>
      <c r="L222" s="288"/>
    </row>
    <row r="223" spans="1:12" ht="16.5" customHeight="1">
      <c r="A223" s="420" t="s">
        <v>782</v>
      </c>
      <c r="B223" s="420"/>
      <c r="C223" s="420"/>
      <c r="D223" s="420"/>
      <c r="E223" s="420"/>
      <c r="F223" s="420"/>
      <c r="G223" s="288"/>
      <c r="H223" s="306"/>
      <c r="I223" s="306"/>
      <c r="J223" s="306"/>
      <c r="K223" s="306"/>
      <c r="L223" s="306"/>
    </row>
    <row r="224" spans="1:12" ht="16.5" customHeight="1">
      <c r="A224" s="420" t="s">
        <v>544</v>
      </c>
      <c r="B224" s="420"/>
      <c r="C224" s="420"/>
      <c r="D224" s="420"/>
      <c r="E224" s="420"/>
      <c r="F224" s="420"/>
      <c r="G224" s="288"/>
      <c r="H224" s="306"/>
      <c r="I224" s="306"/>
      <c r="J224" s="306"/>
      <c r="K224" s="306"/>
      <c r="L224" s="306"/>
    </row>
    <row r="225" spans="1:12" ht="16.5" customHeight="1">
      <c r="A225" s="420" t="s">
        <v>1127</v>
      </c>
      <c r="B225" s="420"/>
      <c r="C225" s="420"/>
      <c r="D225" s="420"/>
      <c r="E225" s="420"/>
      <c r="F225" s="420"/>
      <c r="G225" s="288"/>
      <c r="H225" s="306"/>
      <c r="I225" s="306"/>
      <c r="J225" s="306"/>
      <c r="K225" s="306"/>
      <c r="L225" s="306"/>
    </row>
    <row r="226" spans="1:12" ht="16.5" customHeight="1">
      <c r="A226" s="420" t="s">
        <v>544</v>
      </c>
      <c r="B226" s="420"/>
      <c r="C226" s="420"/>
      <c r="D226" s="420"/>
      <c r="E226" s="420"/>
      <c r="F226" s="420"/>
      <c r="G226" s="288"/>
      <c r="H226" s="306"/>
      <c r="I226" s="306"/>
      <c r="J226" s="306"/>
      <c r="K226" s="306"/>
      <c r="L226" s="306"/>
    </row>
    <row r="227" spans="1:12" ht="16.5" customHeight="1">
      <c r="A227" s="299"/>
      <c r="B227" s="299"/>
      <c r="C227" s="299"/>
      <c r="D227" s="299"/>
      <c r="E227" s="299"/>
      <c r="F227" s="299"/>
      <c r="G227" s="288"/>
      <c r="H227" s="306"/>
      <c r="I227" s="306"/>
      <c r="J227" s="306"/>
      <c r="K227" s="306"/>
      <c r="L227" s="306"/>
    </row>
    <row r="228" spans="1:12" ht="16.5" customHeight="1">
      <c r="A228" s="419" t="s">
        <v>545</v>
      </c>
      <c r="B228" s="419"/>
      <c r="C228" s="419"/>
      <c r="D228" s="419"/>
      <c r="E228" s="419"/>
      <c r="F228" s="419"/>
      <c r="G228" s="288"/>
      <c r="H228" s="306"/>
      <c r="I228" s="306"/>
      <c r="J228" s="306"/>
      <c r="K228" s="306"/>
      <c r="L228" s="306"/>
    </row>
    <row r="229" spans="1:12" ht="16.5" customHeight="1">
      <c r="A229" s="420" t="s">
        <v>546</v>
      </c>
      <c r="B229" s="420"/>
      <c r="C229" s="420"/>
      <c r="D229" s="420"/>
      <c r="E229" s="420"/>
      <c r="F229" s="420"/>
      <c r="G229" s="288"/>
      <c r="H229" s="306"/>
      <c r="I229" s="306"/>
      <c r="J229" s="306"/>
      <c r="K229" s="306"/>
      <c r="L229" s="306"/>
    </row>
    <row r="230" spans="1:12" ht="16.5" customHeight="1">
      <c r="A230" s="452" t="s">
        <v>760</v>
      </c>
      <c r="B230" s="452"/>
      <c r="C230" s="452"/>
      <c r="D230" s="452"/>
      <c r="E230" s="452"/>
      <c r="F230" s="452"/>
      <c r="G230" s="288"/>
      <c r="H230" s="306"/>
      <c r="I230" s="306"/>
      <c r="J230" s="306"/>
      <c r="K230" s="306"/>
      <c r="L230" s="306"/>
    </row>
    <row r="231" spans="1:12" ht="16.5" customHeight="1">
      <c r="A231" s="452" t="s">
        <v>547</v>
      </c>
      <c r="B231" s="452"/>
      <c r="C231" s="452"/>
      <c r="D231" s="452"/>
      <c r="E231" s="452"/>
      <c r="F231" s="452"/>
      <c r="G231" s="288"/>
      <c r="H231" s="306"/>
      <c r="I231" s="306"/>
      <c r="J231" s="306"/>
      <c r="K231" s="306"/>
      <c r="L231" s="306"/>
    </row>
    <row r="232" spans="1:12" ht="16.5" customHeight="1">
      <c r="A232" s="451" t="s">
        <v>548</v>
      </c>
      <c r="B232" s="451"/>
      <c r="C232" s="451"/>
      <c r="D232" s="451"/>
      <c r="E232" s="451"/>
      <c r="F232" s="451"/>
      <c r="G232" s="288"/>
      <c r="H232" s="306"/>
      <c r="I232" s="306"/>
      <c r="J232" s="306"/>
      <c r="K232" s="306"/>
      <c r="L232" s="306"/>
    </row>
    <row r="233" spans="1:12" ht="16.5" customHeight="1">
      <c r="A233" s="451" t="s">
        <v>549</v>
      </c>
      <c r="B233" s="451"/>
      <c r="C233" s="451"/>
      <c r="D233" s="451"/>
      <c r="E233" s="451"/>
      <c r="F233" s="451"/>
      <c r="G233" s="451"/>
      <c r="H233" s="306"/>
      <c r="I233" s="306"/>
      <c r="J233" s="306"/>
      <c r="K233" s="306"/>
      <c r="L233" s="306"/>
    </row>
    <row r="234" spans="1:12" ht="16.5" customHeight="1">
      <c r="A234" s="299"/>
      <c r="B234" s="299"/>
      <c r="C234" s="299"/>
      <c r="D234" s="299"/>
      <c r="E234" s="299"/>
      <c r="F234" s="299"/>
      <c r="G234" s="288"/>
      <c r="H234" s="306"/>
      <c r="I234" s="306"/>
      <c r="J234" s="306"/>
      <c r="K234" s="306"/>
      <c r="L234" s="306"/>
    </row>
    <row r="235" spans="1:12" ht="16.5" customHeight="1">
      <c r="A235" s="420" t="s">
        <v>550</v>
      </c>
      <c r="B235" s="420"/>
      <c r="C235" s="420"/>
      <c r="D235" s="420"/>
      <c r="E235" s="420"/>
      <c r="F235" s="420"/>
      <c r="G235" s="288"/>
      <c r="H235" s="306"/>
      <c r="I235" s="306"/>
      <c r="J235" s="306"/>
      <c r="K235" s="306"/>
      <c r="L235" s="306"/>
    </row>
    <row r="236" spans="1:12" ht="16.5" customHeight="1">
      <c r="A236" s="420" t="s">
        <v>551</v>
      </c>
      <c r="B236" s="420"/>
      <c r="C236" s="420"/>
      <c r="D236" s="420"/>
      <c r="E236" s="420"/>
      <c r="F236" s="420"/>
      <c r="G236" s="288"/>
      <c r="H236" s="306"/>
      <c r="I236" s="306"/>
      <c r="J236" s="306"/>
      <c r="K236" s="306"/>
      <c r="L236" s="306"/>
    </row>
    <row r="237" spans="1:12" ht="16.5" customHeight="1">
      <c r="A237" s="451"/>
      <c r="B237" s="451"/>
      <c r="C237" s="451"/>
      <c r="D237" s="451"/>
      <c r="E237" s="458"/>
      <c r="F237" s="458"/>
      <c r="G237" s="288"/>
      <c r="H237" s="306"/>
      <c r="I237" s="306"/>
      <c r="J237" s="306"/>
      <c r="K237" s="306"/>
      <c r="L237" s="306"/>
    </row>
    <row r="238" spans="1:12" ht="16.5" customHeight="1">
      <c r="A238" s="420" t="s">
        <v>534</v>
      </c>
      <c r="B238" s="420"/>
      <c r="C238" s="420"/>
      <c r="D238" s="420"/>
      <c r="E238" s="420"/>
      <c r="F238" s="420"/>
      <c r="G238" s="288"/>
      <c r="H238" s="306"/>
      <c r="I238" s="306"/>
      <c r="J238" s="306"/>
      <c r="K238" s="306"/>
      <c r="L238" s="306"/>
    </row>
    <row r="239" spans="1:12" ht="16.5" customHeight="1">
      <c r="A239" s="419" t="s">
        <v>1139</v>
      </c>
      <c r="B239" s="419"/>
      <c r="C239" s="419"/>
      <c r="D239" s="419"/>
      <c r="E239" s="419"/>
      <c r="F239" s="419"/>
      <c r="G239" s="288"/>
      <c r="H239" s="306"/>
      <c r="I239" s="306"/>
      <c r="J239" s="306"/>
      <c r="K239" s="306"/>
      <c r="L239" s="306"/>
    </row>
    <row r="240" spans="1:12" ht="16.5" customHeight="1">
      <c r="A240" s="419" t="s">
        <v>1137</v>
      </c>
      <c r="B240" s="419"/>
      <c r="C240" s="419"/>
      <c r="D240" s="419"/>
      <c r="E240" s="419"/>
      <c r="F240" s="419"/>
      <c r="G240" s="288"/>
      <c r="H240" s="306"/>
      <c r="I240" s="306"/>
      <c r="J240" s="306"/>
      <c r="K240" s="306"/>
      <c r="L240" s="306"/>
    </row>
    <row r="241" spans="1:12" ht="16.5" customHeight="1">
      <c r="A241" s="420" t="s">
        <v>712</v>
      </c>
      <c r="B241" s="420"/>
      <c r="C241" s="420"/>
      <c r="D241" s="420"/>
      <c r="E241" s="420"/>
      <c r="F241" s="420"/>
      <c r="G241" s="288"/>
      <c r="H241" s="306"/>
      <c r="I241" s="306"/>
      <c r="J241" s="306"/>
      <c r="K241" s="306"/>
      <c r="L241" s="306"/>
    </row>
    <row r="242" spans="1:12" ht="16.5" customHeight="1">
      <c r="A242" s="420" t="s">
        <v>552</v>
      </c>
      <c r="B242" s="420"/>
      <c r="C242" s="420"/>
      <c r="D242" s="420"/>
      <c r="E242" s="420"/>
      <c r="F242" s="420"/>
      <c r="G242" s="288"/>
      <c r="H242" s="306"/>
      <c r="I242" s="306"/>
      <c r="J242" s="306"/>
      <c r="K242" s="306"/>
      <c r="L242" s="306"/>
    </row>
    <row r="243" spans="1:12" ht="16.5" customHeight="1">
      <c r="A243" s="419" t="s">
        <v>553</v>
      </c>
      <c r="B243" s="419"/>
      <c r="C243" s="419"/>
      <c r="D243" s="419"/>
      <c r="E243" s="419"/>
      <c r="F243" s="419"/>
      <c r="G243" s="288"/>
      <c r="H243" s="306"/>
      <c r="I243" s="306"/>
      <c r="J243" s="306"/>
      <c r="K243" s="306"/>
      <c r="L243" s="306"/>
    </row>
    <row r="244" spans="1:12" ht="16.5" customHeight="1">
      <c r="A244" s="420" t="s">
        <v>1158</v>
      </c>
      <c r="B244" s="420"/>
      <c r="C244" s="420"/>
      <c r="D244" s="420"/>
      <c r="E244" s="420"/>
      <c r="F244" s="420"/>
      <c r="G244" s="288"/>
      <c r="H244" s="306"/>
      <c r="I244" s="306"/>
      <c r="J244" s="306"/>
      <c r="K244" s="306"/>
      <c r="L244" s="306"/>
    </row>
    <row r="245" spans="1:12" s="214" customFormat="1" ht="16.5" customHeight="1">
      <c r="A245" s="420" t="s">
        <v>1159</v>
      </c>
      <c r="B245" s="420"/>
      <c r="C245" s="420"/>
      <c r="D245" s="420"/>
      <c r="E245" s="420"/>
      <c r="F245" s="420"/>
      <c r="G245" s="288"/>
      <c r="H245" s="306"/>
      <c r="I245" s="306"/>
      <c r="J245" s="306"/>
      <c r="K245" s="306"/>
      <c r="L245" s="306"/>
    </row>
    <row r="246" spans="1:12" ht="16.5" customHeight="1">
      <c r="A246" s="420" t="s">
        <v>899</v>
      </c>
      <c r="B246" s="420"/>
      <c r="C246" s="420"/>
      <c r="D246" s="420"/>
      <c r="E246" s="420"/>
      <c r="F246" s="420"/>
      <c r="G246" s="288"/>
      <c r="H246" s="306"/>
      <c r="I246" s="306"/>
      <c r="J246" s="306"/>
      <c r="K246" s="306"/>
      <c r="L246" s="306"/>
    </row>
    <row r="247" spans="1:12" ht="16.5" customHeight="1">
      <c r="A247" s="451" t="s">
        <v>759</v>
      </c>
      <c r="B247" s="451"/>
      <c r="C247" s="451"/>
      <c r="D247" s="451"/>
      <c r="E247" s="451"/>
      <c r="F247" s="451"/>
      <c r="G247" s="323"/>
      <c r="H247" s="323"/>
      <c r="I247" s="323"/>
      <c r="J247" s="323"/>
      <c r="K247" s="323"/>
      <c r="L247" s="323"/>
    </row>
    <row r="248" spans="1:12" ht="16.5" customHeight="1">
      <c r="A248" s="420" t="s">
        <v>1160</v>
      </c>
      <c r="B248" s="420"/>
      <c r="C248" s="420"/>
      <c r="D248" s="420"/>
      <c r="E248" s="420"/>
      <c r="F248" s="420"/>
      <c r="G248" s="288"/>
      <c r="H248" s="306"/>
      <c r="I248" s="306"/>
      <c r="J248" s="306"/>
      <c r="K248" s="306"/>
      <c r="L248" s="306"/>
    </row>
    <row r="249" spans="1:12" ht="16.5" customHeight="1">
      <c r="A249" s="420" t="s">
        <v>900</v>
      </c>
      <c r="B249" s="420"/>
      <c r="C249" s="420"/>
      <c r="D249" s="420"/>
      <c r="E249" s="420"/>
      <c r="F249" s="420"/>
      <c r="G249" s="288"/>
      <c r="H249" s="306"/>
      <c r="I249" s="306"/>
      <c r="J249" s="306"/>
      <c r="K249" s="306"/>
      <c r="L249" s="306"/>
    </row>
    <row r="250" spans="1:12" ht="16.5" customHeight="1">
      <c r="A250" s="420" t="s">
        <v>901</v>
      </c>
      <c r="B250" s="420"/>
      <c r="C250" s="420"/>
      <c r="D250" s="420"/>
      <c r="E250" s="420"/>
      <c r="F250" s="420"/>
      <c r="G250" s="288"/>
      <c r="H250" s="306"/>
      <c r="I250" s="306"/>
      <c r="J250" s="306"/>
      <c r="K250" s="306"/>
      <c r="L250" s="306"/>
    </row>
    <row r="251" spans="1:12" ht="16.5" customHeight="1">
      <c r="A251" s="420" t="s">
        <v>902</v>
      </c>
      <c r="B251" s="420"/>
      <c r="C251" s="420"/>
      <c r="D251" s="420"/>
      <c r="E251" s="420"/>
      <c r="F251" s="420"/>
      <c r="G251" s="288"/>
      <c r="H251" s="306"/>
      <c r="I251" s="306"/>
      <c r="J251" s="306"/>
      <c r="K251" s="306"/>
      <c r="L251" s="306"/>
    </row>
    <row r="252" spans="1:12" ht="16.5" customHeight="1">
      <c r="A252" s="420" t="s">
        <v>1161</v>
      </c>
      <c r="B252" s="420"/>
      <c r="C252" s="420"/>
      <c r="D252" s="420"/>
      <c r="E252" s="420"/>
      <c r="F252" s="420"/>
      <c r="G252" s="288"/>
      <c r="H252" s="306"/>
      <c r="I252" s="306"/>
      <c r="J252" s="306"/>
      <c r="K252" s="306"/>
      <c r="L252" s="306"/>
    </row>
    <row r="253" spans="1:12" ht="16.5" customHeight="1">
      <c r="A253" s="420" t="s">
        <v>554</v>
      </c>
      <c r="B253" s="420"/>
      <c r="C253" s="420"/>
      <c r="D253" s="420"/>
      <c r="E253" s="420"/>
      <c r="F253" s="420"/>
      <c r="G253" s="288"/>
      <c r="H253" s="306"/>
      <c r="I253" s="306"/>
      <c r="J253" s="306"/>
      <c r="K253" s="306"/>
      <c r="L253" s="306"/>
    </row>
    <row r="254" spans="1:12" ht="16.5" customHeight="1">
      <c r="A254" s="420" t="s">
        <v>555</v>
      </c>
      <c r="B254" s="420"/>
      <c r="C254" s="420"/>
      <c r="D254" s="420"/>
      <c r="E254" s="420"/>
      <c r="F254" s="420"/>
      <c r="G254" s="288"/>
      <c r="H254" s="306"/>
      <c r="I254" s="306"/>
      <c r="J254" s="306"/>
      <c r="K254" s="306"/>
      <c r="L254" s="306"/>
    </row>
    <row r="255" spans="1:12" s="214" customFormat="1" ht="16.5" customHeight="1">
      <c r="A255" s="420" t="s">
        <v>1162</v>
      </c>
      <c r="B255" s="420"/>
      <c r="C255" s="420"/>
      <c r="D255" s="420"/>
      <c r="E255" s="420"/>
      <c r="F255" s="420"/>
      <c r="G255" s="288"/>
      <c r="H255" s="306"/>
      <c r="I255" s="306"/>
      <c r="J255" s="306"/>
      <c r="K255" s="306"/>
      <c r="L255" s="306"/>
    </row>
    <row r="256" spans="1:12" ht="16.5" customHeight="1">
      <c r="A256" s="420" t="s">
        <v>556</v>
      </c>
      <c r="B256" s="420"/>
      <c r="C256" s="420"/>
      <c r="D256" s="420"/>
      <c r="E256" s="420"/>
      <c r="F256" s="420"/>
      <c r="G256" s="288"/>
      <c r="H256" s="306"/>
      <c r="I256" s="306"/>
      <c r="J256" s="306"/>
      <c r="K256" s="306"/>
      <c r="L256" s="306"/>
    </row>
    <row r="257" spans="1:12" ht="16.5" customHeight="1">
      <c r="A257" s="451" t="s">
        <v>709</v>
      </c>
      <c r="B257" s="451"/>
      <c r="C257" s="451"/>
      <c r="D257" s="451"/>
      <c r="E257" s="451"/>
      <c r="F257" s="451"/>
      <c r="G257" s="323"/>
      <c r="H257" s="323"/>
      <c r="I257" s="323"/>
      <c r="J257" s="323"/>
      <c r="K257" s="323"/>
      <c r="L257" s="323"/>
    </row>
    <row r="258" spans="1:12" ht="16.5" customHeight="1">
      <c r="A258" s="420" t="s">
        <v>557</v>
      </c>
      <c r="B258" s="420"/>
      <c r="C258" s="420"/>
      <c r="D258" s="420"/>
      <c r="E258" s="420"/>
      <c r="F258" s="420"/>
      <c r="G258" s="306"/>
      <c r="H258" s="306"/>
      <c r="I258" s="306"/>
      <c r="J258" s="306"/>
      <c r="K258" s="306"/>
      <c r="L258" s="306"/>
    </row>
    <row r="259" spans="1:12" ht="16.5" customHeight="1">
      <c r="A259" s="299"/>
      <c r="B259" s="299"/>
      <c r="C259" s="299"/>
      <c r="D259" s="299"/>
      <c r="E259" s="299"/>
      <c r="F259" s="299"/>
      <c r="G259" s="306"/>
      <c r="H259" s="306"/>
      <c r="I259" s="306"/>
      <c r="J259" s="306"/>
      <c r="K259" s="306"/>
      <c r="L259" s="306"/>
    </row>
    <row r="260" spans="1:12" ht="16.5" customHeight="1">
      <c r="A260" s="299"/>
      <c r="B260" s="299"/>
      <c r="C260" s="299"/>
      <c r="D260" s="299"/>
      <c r="E260" s="299"/>
      <c r="F260" s="299"/>
      <c r="G260" s="306"/>
      <c r="H260" s="306"/>
      <c r="I260" s="306"/>
      <c r="J260" s="306"/>
      <c r="K260" s="306"/>
      <c r="L260" s="306"/>
    </row>
    <row r="261" spans="1:12" ht="16.5" customHeight="1">
      <c r="A261" s="299"/>
      <c r="B261" s="299"/>
      <c r="C261" s="299"/>
      <c r="D261" s="299"/>
      <c r="E261" s="299"/>
      <c r="F261" s="299"/>
      <c r="G261" s="306"/>
      <c r="H261" s="306"/>
      <c r="I261" s="306"/>
      <c r="J261" s="306"/>
      <c r="K261" s="306"/>
      <c r="L261" s="306"/>
    </row>
    <row r="262" spans="1:12" ht="16.5" customHeight="1">
      <c r="A262" s="299"/>
      <c r="B262" s="299"/>
      <c r="C262" s="299"/>
      <c r="D262" s="299"/>
      <c r="E262" s="299"/>
      <c r="F262" s="299"/>
      <c r="G262" s="306"/>
      <c r="H262" s="306"/>
      <c r="I262" s="306"/>
      <c r="J262" s="306"/>
      <c r="K262" s="306"/>
      <c r="L262" s="306"/>
    </row>
    <row r="263" spans="1:12" ht="16.5" customHeight="1">
      <c r="A263" s="299"/>
      <c r="B263" s="299"/>
      <c r="C263" s="299"/>
      <c r="D263" s="299"/>
      <c r="E263" s="299"/>
      <c r="F263" s="299"/>
      <c r="G263" s="306"/>
      <c r="H263" s="306"/>
      <c r="I263" s="306"/>
      <c r="J263" s="306"/>
      <c r="K263" s="306"/>
      <c r="L263" s="306"/>
    </row>
    <row r="264" spans="1:12" ht="16.5" customHeight="1">
      <c r="A264" s="299"/>
      <c r="B264" s="299"/>
      <c r="C264" s="299"/>
      <c r="D264" s="299"/>
      <c r="E264" s="299"/>
      <c r="F264" s="299"/>
      <c r="G264" s="306"/>
      <c r="H264" s="306"/>
      <c r="I264" s="306"/>
      <c r="J264" s="306"/>
      <c r="K264" s="306"/>
      <c r="L264" s="306"/>
    </row>
    <row r="265" spans="1:12" ht="16.5" customHeight="1">
      <c r="A265" s="299"/>
      <c r="B265" s="299"/>
      <c r="C265" s="299"/>
      <c r="D265" s="299"/>
      <c r="E265" s="299"/>
      <c r="F265" s="299"/>
      <c r="G265" s="306"/>
      <c r="H265" s="306"/>
      <c r="I265" s="306"/>
      <c r="J265" s="306"/>
      <c r="K265" s="306"/>
      <c r="L265" s="306"/>
    </row>
    <row r="266" spans="1:12" ht="16.5" customHeight="1">
      <c r="A266" s="457" t="s">
        <v>1163</v>
      </c>
      <c r="B266" s="457"/>
      <c r="C266" s="457"/>
      <c r="D266" s="457"/>
      <c r="E266" s="457"/>
      <c r="F266" s="457"/>
      <c r="G266" s="306"/>
      <c r="H266" s="306"/>
      <c r="I266" s="306"/>
      <c r="J266" s="306"/>
      <c r="K266" s="306"/>
      <c r="L266" s="306"/>
    </row>
    <row r="267" spans="1:12" ht="16.5" customHeight="1">
      <c r="A267" s="420" t="s">
        <v>832</v>
      </c>
      <c r="B267" s="420"/>
      <c r="C267" s="420"/>
      <c r="D267" s="420"/>
      <c r="E267" s="420"/>
      <c r="F267" s="420"/>
      <c r="G267" s="306"/>
      <c r="H267" s="306"/>
      <c r="I267" s="306"/>
      <c r="J267" s="306"/>
      <c r="K267" s="306"/>
      <c r="L267" s="306"/>
    </row>
    <row r="268" spans="1:12" ht="16.5" customHeight="1">
      <c r="A268" s="420" t="s">
        <v>1114</v>
      </c>
      <c r="B268" s="420"/>
      <c r="C268" s="420"/>
      <c r="D268" s="420"/>
      <c r="E268" s="420"/>
      <c r="F268" s="420"/>
      <c r="G268" s="306"/>
      <c r="H268" s="306"/>
      <c r="I268" s="306"/>
      <c r="J268" s="306"/>
      <c r="K268" s="306"/>
      <c r="L268" s="306"/>
    </row>
    <row r="269" spans="1:12" ht="16.5" customHeight="1">
      <c r="A269" s="420" t="s">
        <v>1115</v>
      </c>
      <c r="B269" s="420"/>
      <c r="C269" s="420"/>
      <c r="D269" s="420"/>
      <c r="E269" s="420"/>
      <c r="F269" s="420"/>
      <c r="G269" s="306"/>
      <c r="H269" s="306"/>
      <c r="I269" s="306"/>
      <c r="J269" s="306"/>
      <c r="K269" s="306"/>
      <c r="L269" s="306"/>
    </row>
    <row r="270" spans="1:12" ht="16.5" customHeight="1">
      <c r="A270" s="420" t="s">
        <v>833</v>
      </c>
      <c r="B270" s="420"/>
      <c r="C270" s="420"/>
      <c r="D270" s="420"/>
      <c r="E270" s="420"/>
      <c r="F270" s="420"/>
      <c r="G270" s="306"/>
      <c r="H270" s="306"/>
      <c r="I270" s="306"/>
      <c r="J270" s="306"/>
      <c r="K270" s="306"/>
      <c r="L270" s="306"/>
    </row>
    <row r="271" spans="1:12" ht="16.5" customHeight="1">
      <c r="A271" s="420" t="s">
        <v>1116</v>
      </c>
      <c r="B271" s="420"/>
      <c r="C271" s="420"/>
      <c r="D271" s="420"/>
      <c r="E271" s="420"/>
      <c r="F271" s="420"/>
      <c r="G271" s="306"/>
      <c r="H271" s="306"/>
      <c r="I271" s="306"/>
      <c r="J271" s="306"/>
      <c r="K271" s="306"/>
      <c r="L271" s="306"/>
    </row>
    <row r="272" spans="1:12" ht="16.5" customHeight="1">
      <c r="A272" s="420" t="s">
        <v>834</v>
      </c>
      <c r="B272" s="420"/>
      <c r="C272" s="420"/>
      <c r="D272" s="420"/>
      <c r="E272" s="420"/>
      <c r="F272" s="420"/>
      <c r="G272" s="306"/>
      <c r="H272" s="306"/>
      <c r="I272" s="306"/>
      <c r="J272" s="306"/>
      <c r="K272" s="306"/>
      <c r="L272" s="306"/>
    </row>
    <row r="273" spans="1:12" ht="16.5" customHeight="1">
      <c r="A273" s="420" t="s">
        <v>558</v>
      </c>
      <c r="B273" s="420"/>
      <c r="C273" s="420"/>
      <c r="D273" s="420"/>
      <c r="E273" s="420"/>
      <c r="F273" s="420"/>
      <c r="G273" s="306"/>
      <c r="H273" s="306"/>
      <c r="I273" s="306"/>
      <c r="J273" s="306"/>
      <c r="K273" s="306"/>
      <c r="L273" s="306"/>
    </row>
    <row r="274" spans="1:12" s="26" customFormat="1" ht="16.5" customHeight="1">
      <c r="A274" s="420" t="s">
        <v>1117</v>
      </c>
      <c r="B274" s="420"/>
      <c r="C274" s="420"/>
      <c r="D274" s="420"/>
      <c r="E274" s="420"/>
      <c r="F274" s="420"/>
      <c r="G274" s="306"/>
      <c r="H274" s="306"/>
      <c r="I274" s="306"/>
      <c r="J274" s="306"/>
      <c r="K274" s="306"/>
      <c r="L274" s="306"/>
    </row>
    <row r="275" spans="1:12" ht="16.5" customHeight="1">
      <c r="A275" s="420" t="s">
        <v>1118</v>
      </c>
      <c r="B275" s="420"/>
      <c r="C275" s="420"/>
      <c r="D275" s="420"/>
      <c r="E275" s="420"/>
      <c r="F275" s="420"/>
      <c r="G275" s="306"/>
      <c r="H275" s="306"/>
      <c r="I275" s="306"/>
      <c r="J275" s="306"/>
      <c r="K275" s="306"/>
      <c r="L275" s="306"/>
    </row>
    <row r="276" spans="1:12" ht="16.5" customHeight="1">
      <c r="A276" s="420" t="s">
        <v>1119</v>
      </c>
      <c r="B276" s="420"/>
      <c r="C276" s="420"/>
      <c r="D276" s="420"/>
      <c r="E276" s="420"/>
      <c r="F276" s="420"/>
      <c r="G276" s="306"/>
      <c r="H276" s="306"/>
      <c r="I276" s="306"/>
      <c r="J276" s="306"/>
      <c r="K276" s="306"/>
      <c r="L276" s="306"/>
    </row>
    <row r="277" spans="1:12" ht="16.5" customHeight="1">
      <c r="A277" s="420" t="s">
        <v>1120</v>
      </c>
      <c r="B277" s="420"/>
      <c r="C277" s="420"/>
      <c r="D277" s="420"/>
      <c r="E277" s="420"/>
      <c r="F277" s="420"/>
      <c r="G277" s="306"/>
      <c r="H277" s="306"/>
      <c r="I277" s="306"/>
      <c r="J277" s="306"/>
      <c r="K277" s="306"/>
      <c r="L277" s="306"/>
    </row>
    <row r="278" spans="1:12" ht="16.5" customHeight="1">
      <c r="A278" s="457" t="s">
        <v>1121</v>
      </c>
      <c r="B278" s="457"/>
      <c r="C278" s="457"/>
      <c r="D278" s="457"/>
      <c r="E278" s="457"/>
      <c r="F278" s="457"/>
      <c r="G278" s="306"/>
      <c r="H278" s="306"/>
      <c r="I278" s="306"/>
      <c r="J278" s="306"/>
      <c r="K278" s="306"/>
      <c r="L278" s="306"/>
    </row>
    <row r="279" spans="1:12" ht="16.5" customHeight="1">
      <c r="A279" s="420" t="s">
        <v>1122</v>
      </c>
      <c r="B279" s="420"/>
      <c r="C279" s="420"/>
      <c r="D279" s="420"/>
      <c r="E279" s="420"/>
      <c r="F279" s="420"/>
      <c r="G279" s="288"/>
      <c r="H279" s="288"/>
      <c r="I279" s="288"/>
      <c r="J279" s="288"/>
      <c r="K279" s="288"/>
      <c r="L279" s="288"/>
    </row>
    <row r="280" spans="1:12" ht="16.5" customHeight="1">
      <c r="A280" s="419" t="s">
        <v>1164</v>
      </c>
      <c r="B280" s="419"/>
      <c r="C280" s="419"/>
      <c r="D280" s="419"/>
      <c r="E280" s="419"/>
      <c r="F280" s="419"/>
      <c r="G280" s="306"/>
      <c r="H280" s="306"/>
      <c r="I280" s="306"/>
      <c r="J280" s="306"/>
      <c r="K280" s="306"/>
      <c r="L280" s="306"/>
    </row>
    <row r="281" spans="1:12" ht="16.5" customHeight="1">
      <c r="A281" s="456" t="s">
        <v>559</v>
      </c>
      <c r="B281" s="456"/>
      <c r="C281" s="456"/>
      <c r="D281" s="456"/>
      <c r="E281" s="456"/>
      <c r="F281" s="456"/>
      <c r="G281" s="306"/>
      <c r="H281" s="306"/>
      <c r="I281" s="306"/>
      <c r="J281" s="306"/>
      <c r="K281" s="306"/>
      <c r="L281" s="306"/>
    </row>
    <row r="282" spans="1:12" ht="16.5" customHeight="1">
      <c r="A282" s="420" t="s">
        <v>772</v>
      </c>
      <c r="B282" s="420"/>
      <c r="C282" s="420"/>
      <c r="D282" s="420"/>
      <c r="E282" s="420"/>
      <c r="F282" s="420"/>
      <c r="G282" s="306"/>
      <c r="H282" s="306"/>
      <c r="I282" s="306"/>
      <c r="J282" s="306"/>
      <c r="K282" s="306"/>
      <c r="L282" s="306"/>
    </row>
    <row r="283" spans="1:12" ht="16.5" customHeight="1">
      <c r="A283" s="420" t="s">
        <v>1165</v>
      </c>
      <c r="B283" s="420"/>
      <c r="C283" s="420"/>
      <c r="D283" s="420"/>
      <c r="E283" s="420"/>
      <c r="F283" s="420"/>
      <c r="G283" s="306"/>
      <c r="H283" s="306"/>
      <c r="I283" s="306"/>
      <c r="J283" s="306"/>
      <c r="K283" s="306"/>
      <c r="L283" s="306"/>
    </row>
    <row r="284" spans="1:12" ht="16.5" customHeight="1">
      <c r="A284" s="420" t="s">
        <v>1166</v>
      </c>
      <c r="B284" s="420"/>
      <c r="C284" s="420"/>
      <c r="D284" s="420"/>
      <c r="E284" s="420"/>
      <c r="F284" s="420"/>
      <c r="G284" s="306"/>
      <c r="H284" s="306"/>
      <c r="I284" s="306"/>
      <c r="J284" s="306"/>
      <c r="K284" s="306"/>
      <c r="L284" s="306"/>
    </row>
    <row r="285" spans="1:12" s="273" customFormat="1" ht="16.5" customHeight="1">
      <c r="A285" s="420" t="s">
        <v>1167</v>
      </c>
      <c r="B285" s="420"/>
      <c r="C285" s="420"/>
      <c r="D285" s="420"/>
      <c r="E285" s="420"/>
      <c r="F285" s="420"/>
      <c r="G285" s="306"/>
      <c r="H285" s="306"/>
      <c r="I285" s="306"/>
      <c r="J285" s="306"/>
      <c r="K285" s="306"/>
      <c r="L285" s="306"/>
    </row>
    <row r="286" spans="1:12" ht="16.5" customHeight="1">
      <c r="A286" s="420" t="s">
        <v>903</v>
      </c>
      <c r="B286" s="420"/>
      <c r="C286" s="420"/>
      <c r="D286" s="420"/>
      <c r="E286" s="420"/>
      <c r="F286" s="420"/>
      <c r="G286" s="306"/>
      <c r="H286" s="306"/>
      <c r="I286" s="306"/>
      <c r="J286" s="306"/>
      <c r="K286" s="306"/>
      <c r="L286" s="306"/>
    </row>
    <row r="287" spans="1:12" ht="16.5" customHeight="1">
      <c r="A287" s="420" t="s">
        <v>904</v>
      </c>
      <c r="B287" s="420"/>
      <c r="C287" s="420"/>
      <c r="D287" s="420"/>
      <c r="E287" s="420"/>
      <c r="F287" s="420"/>
      <c r="G287" s="306"/>
      <c r="H287" s="306"/>
      <c r="I287" s="306"/>
      <c r="J287" s="306"/>
      <c r="K287" s="306"/>
      <c r="L287" s="306"/>
    </row>
    <row r="288" spans="1:12" ht="16.5" customHeight="1">
      <c r="A288" s="433" t="s">
        <v>560</v>
      </c>
      <c r="B288" s="433"/>
      <c r="C288" s="433"/>
      <c r="D288" s="433"/>
      <c r="E288" s="433"/>
      <c r="F288" s="433"/>
      <c r="G288" s="190"/>
      <c r="H288" s="190"/>
      <c r="I288" s="190"/>
      <c r="J288" s="190"/>
      <c r="K288" s="190"/>
      <c r="L288" s="190"/>
    </row>
    <row r="289" spans="1:12" ht="16.5" customHeight="1">
      <c r="A289" s="433" t="s">
        <v>1111</v>
      </c>
      <c r="B289" s="433"/>
      <c r="C289" s="433"/>
      <c r="D289" s="433"/>
      <c r="E289" s="433"/>
      <c r="F289" s="433"/>
      <c r="G289" s="190"/>
      <c r="H289" s="190"/>
      <c r="I289" s="190"/>
      <c r="J289" s="190"/>
      <c r="K289" s="190"/>
      <c r="L289" s="190"/>
    </row>
    <row r="290" spans="1:12" ht="16.5" customHeight="1">
      <c r="A290" s="455" t="s">
        <v>840</v>
      </c>
      <c r="B290" s="455"/>
      <c r="C290" s="455"/>
      <c r="D290" s="455"/>
      <c r="E290" s="455"/>
      <c r="F290" s="455"/>
      <c r="G290" s="324"/>
      <c r="H290" s="324"/>
      <c r="I290" s="324"/>
      <c r="J290" s="324"/>
      <c r="K290" s="324"/>
      <c r="L290" s="324"/>
    </row>
    <row r="291" spans="1:12" ht="16.5" customHeight="1">
      <c r="A291" s="433" t="s">
        <v>1168</v>
      </c>
      <c r="B291" s="433"/>
      <c r="C291" s="433"/>
      <c r="D291" s="433"/>
      <c r="E291" s="433"/>
      <c r="F291" s="433"/>
      <c r="G291" s="190"/>
      <c r="H291" s="190"/>
      <c r="I291" s="190"/>
      <c r="J291" s="190"/>
      <c r="K291" s="190"/>
      <c r="L291" s="190"/>
    </row>
    <row r="292" spans="1:12" ht="16.5" customHeight="1">
      <c r="A292" s="433" t="s">
        <v>1169</v>
      </c>
      <c r="B292" s="433"/>
      <c r="C292" s="433"/>
      <c r="D292" s="433"/>
      <c r="E292" s="433"/>
      <c r="F292" s="433"/>
      <c r="G292" s="190"/>
      <c r="H292" s="190"/>
      <c r="I292" s="190"/>
      <c r="J292" s="190"/>
      <c r="K292" s="190"/>
      <c r="L292" s="190"/>
    </row>
    <row r="293" spans="1:12" ht="16.5" customHeight="1">
      <c r="A293" s="433" t="s">
        <v>561</v>
      </c>
      <c r="B293" s="433"/>
      <c r="C293" s="433"/>
      <c r="D293" s="433"/>
      <c r="E293" s="433"/>
      <c r="F293" s="433"/>
      <c r="G293" s="190"/>
      <c r="H293" s="190"/>
      <c r="I293" s="190"/>
      <c r="J293" s="190"/>
      <c r="K293" s="190"/>
      <c r="L293" s="190"/>
    </row>
    <row r="294" spans="1:12" ht="16.5" customHeight="1">
      <c r="A294" s="433" t="s">
        <v>562</v>
      </c>
      <c r="B294" s="433"/>
      <c r="C294" s="433"/>
      <c r="D294" s="433"/>
      <c r="E294" s="433"/>
      <c r="F294" s="433"/>
      <c r="G294" s="190"/>
      <c r="H294" s="190"/>
      <c r="I294" s="190"/>
      <c r="J294" s="190"/>
      <c r="K294" s="190"/>
      <c r="L294" s="190"/>
    </row>
    <row r="295" spans="1:12" ht="16.5" customHeight="1">
      <c r="A295" s="433" t="s">
        <v>563</v>
      </c>
      <c r="B295" s="433"/>
      <c r="C295" s="433"/>
      <c r="D295" s="433"/>
      <c r="E295" s="433"/>
      <c r="F295" s="433"/>
      <c r="G295" s="190"/>
      <c r="H295" s="190"/>
      <c r="I295" s="190"/>
      <c r="J295" s="190"/>
      <c r="K295" s="190"/>
      <c r="L295" s="190"/>
    </row>
    <row r="296" spans="1:12" ht="16.5" customHeight="1">
      <c r="A296" s="433" t="s">
        <v>564</v>
      </c>
      <c r="B296" s="433"/>
      <c r="C296" s="433"/>
      <c r="D296" s="433"/>
      <c r="E296" s="433"/>
      <c r="F296" s="433"/>
      <c r="G296" s="190"/>
      <c r="H296" s="190"/>
      <c r="I296" s="190"/>
      <c r="J296" s="190"/>
      <c r="K296" s="190"/>
      <c r="L296" s="190"/>
    </row>
    <row r="297" spans="1:12" ht="16.5" customHeight="1">
      <c r="A297" s="433" t="s">
        <v>565</v>
      </c>
      <c r="B297" s="433"/>
      <c r="C297" s="433"/>
      <c r="D297" s="433"/>
      <c r="E297" s="433"/>
      <c r="F297" s="433"/>
      <c r="G297" s="190"/>
      <c r="H297" s="190"/>
      <c r="I297" s="190"/>
      <c r="J297" s="190"/>
      <c r="K297" s="190"/>
      <c r="L297" s="190"/>
    </row>
    <row r="298" spans="1:12" ht="16.5" customHeight="1">
      <c r="A298" s="433" t="s">
        <v>1170</v>
      </c>
      <c r="B298" s="433"/>
      <c r="C298" s="433"/>
      <c r="D298" s="433"/>
      <c r="E298" s="433"/>
      <c r="F298" s="433"/>
      <c r="G298" s="190"/>
      <c r="H298" s="190"/>
      <c r="I298" s="190"/>
      <c r="J298" s="190"/>
      <c r="K298" s="190"/>
      <c r="L298" s="190"/>
    </row>
    <row r="299" spans="1:12" ht="16.5" customHeight="1">
      <c r="A299" s="433"/>
      <c r="B299" s="433"/>
      <c r="C299" s="433"/>
      <c r="D299" s="433"/>
      <c r="E299" s="433"/>
      <c r="F299" s="433"/>
      <c r="G299" s="190"/>
      <c r="H299" s="190"/>
      <c r="I299" s="190"/>
      <c r="J299" s="190"/>
      <c r="K299" s="190"/>
      <c r="L299" s="190"/>
    </row>
    <row r="300" spans="1:12" ht="16.5" customHeight="1">
      <c r="A300" s="435" t="s">
        <v>566</v>
      </c>
      <c r="B300" s="435"/>
      <c r="C300" s="435"/>
      <c r="D300" s="435"/>
      <c r="E300" s="435"/>
      <c r="F300" s="435"/>
      <c r="G300" s="190"/>
      <c r="H300" s="190"/>
      <c r="I300" s="190"/>
      <c r="J300" s="190"/>
      <c r="K300" s="190"/>
      <c r="L300" s="190"/>
    </row>
    <row r="301" spans="1:12" ht="16.5" customHeight="1">
      <c r="A301" s="433" t="s">
        <v>567</v>
      </c>
      <c r="B301" s="433"/>
      <c r="C301" s="433"/>
      <c r="D301" s="433"/>
      <c r="E301" s="433"/>
      <c r="F301" s="433"/>
      <c r="G301" s="190"/>
      <c r="H301" s="190"/>
      <c r="I301" s="190"/>
      <c r="J301" s="190"/>
      <c r="K301" s="190"/>
      <c r="L301" s="190"/>
    </row>
    <row r="302" spans="1:12" ht="16.5" customHeight="1">
      <c r="A302" s="441" t="s">
        <v>568</v>
      </c>
      <c r="B302" s="441"/>
      <c r="C302" s="441"/>
      <c r="D302" s="441"/>
      <c r="E302" s="441"/>
      <c r="F302" s="441"/>
      <c r="G302" s="190"/>
      <c r="H302" s="190"/>
      <c r="I302" s="190"/>
      <c r="J302" s="190"/>
      <c r="K302" s="190"/>
      <c r="L302" s="190"/>
    </row>
    <row r="303" spans="1:12" s="157" customFormat="1" ht="16.5" customHeight="1">
      <c r="A303" s="433"/>
      <c r="B303" s="433"/>
      <c r="C303" s="433"/>
      <c r="D303" s="433"/>
      <c r="E303" s="433"/>
      <c r="F303" s="433"/>
      <c r="G303" s="190"/>
      <c r="H303" s="190"/>
      <c r="I303" s="190"/>
      <c r="J303" s="190"/>
      <c r="K303" s="190"/>
      <c r="L303" s="190"/>
    </row>
    <row r="304" spans="1:12" ht="16.5" customHeight="1">
      <c r="A304" s="433" t="s">
        <v>550</v>
      </c>
      <c r="B304" s="433"/>
      <c r="C304" s="433"/>
      <c r="D304" s="433"/>
      <c r="E304" s="433"/>
      <c r="F304" s="433"/>
      <c r="G304" s="190"/>
      <c r="H304" s="190"/>
      <c r="I304" s="190"/>
      <c r="J304" s="190"/>
      <c r="K304" s="190"/>
      <c r="L304" s="190"/>
    </row>
    <row r="305" spans="1:12" ht="16.5" customHeight="1">
      <c r="A305" s="433" t="s">
        <v>569</v>
      </c>
      <c r="B305" s="433"/>
      <c r="C305" s="433"/>
      <c r="D305" s="433"/>
      <c r="E305" s="433"/>
      <c r="F305" s="433"/>
      <c r="G305" s="190"/>
      <c r="H305" s="190"/>
      <c r="I305" s="190"/>
      <c r="J305" s="190"/>
      <c r="K305" s="190"/>
      <c r="L305" s="190"/>
    </row>
    <row r="306" spans="1:12" ht="16.5" customHeight="1">
      <c r="A306" s="433" t="s">
        <v>570</v>
      </c>
      <c r="B306" s="433"/>
      <c r="C306" s="433"/>
      <c r="D306" s="433"/>
      <c r="E306" s="433"/>
      <c r="F306" s="433"/>
      <c r="G306" s="190"/>
      <c r="H306" s="190"/>
      <c r="I306" s="190"/>
      <c r="J306" s="190"/>
      <c r="K306" s="190"/>
      <c r="L306" s="190"/>
    </row>
    <row r="307" spans="1:12" ht="16.5" customHeight="1">
      <c r="A307" s="435" t="s">
        <v>571</v>
      </c>
      <c r="B307" s="435"/>
      <c r="C307" s="435"/>
      <c r="D307" s="435"/>
      <c r="E307" s="435"/>
      <c r="F307" s="435"/>
      <c r="G307" s="190"/>
      <c r="H307" s="190"/>
      <c r="I307" s="190"/>
      <c r="J307" s="190"/>
      <c r="K307" s="190"/>
      <c r="L307" s="190"/>
    </row>
    <row r="308" spans="1:12" ht="16.5" customHeight="1">
      <c r="A308" s="435" t="s">
        <v>714</v>
      </c>
      <c r="B308" s="435"/>
      <c r="C308" s="435"/>
      <c r="D308" s="435"/>
      <c r="E308" s="435"/>
      <c r="F308" s="435"/>
      <c r="G308" s="188"/>
      <c r="H308" s="188"/>
      <c r="I308" s="188"/>
      <c r="J308" s="188"/>
      <c r="K308" s="188"/>
      <c r="L308" s="188"/>
    </row>
    <row r="309" spans="1:12" s="157" customFormat="1" ht="16.5" customHeight="1">
      <c r="A309" s="433"/>
      <c r="B309" s="433"/>
      <c r="C309" s="433"/>
      <c r="D309" s="433"/>
      <c r="E309" s="433"/>
      <c r="F309" s="433"/>
      <c r="G309" s="190"/>
      <c r="H309" s="190"/>
      <c r="I309" s="190"/>
      <c r="J309" s="190"/>
      <c r="K309" s="190"/>
      <c r="L309" s="190"/>
    </row>
    <row r="310" spans="1:12" ht="16.5" customHeight="1">
      <c r="A310" s="433" t="s">
        <v>534</v>
      </c>
      <c r="B310" s="433"/>
      <c r="C310" s="433"/>
      <c r="D310" s="433"/>
      <c r="E310" s="433"/>
      <c r="F310" s="433"/>
      <c r="G310" s="190"/>
      <c r="H310" s="190"/>
      <c r="I310" s="190"/>
      <c r="J310" s="190"/>
      <c r="K310" s="190"/>
      <c r="L310" s="190"/>
    </row>
    <row r="311" spans="1:12" ht="16.5" customHeight="1">
      <c r="A311" s="433" t="s">
        <v>572</v>
      </c>
      <c r="B311" s="433"/>
      <c r="C311" s="433"/>
      <c r="D311" s="433"/>
      <c r="E311" s="433"/>
      <c r="F311" s="433"/>
      <c r="G311" s="190"/>
      <c r="H311" s="190"/>
      <c r="I311" s="190"/>
      <c r="J311" s="190"/>
      <c r="K311" s="190"/>
      <c r="L311" s="190"/>
    </row>
    <row r="312" spans="1:12" ht="16.5" customHeight="1">
      <c r="A312" s="433" t="s">
        <v>573</v>
      </c>
      <c r="B312" s="433"/>
      <c r="C312" s="433"/>
      <c r="D312" s="433"/>
      <c r="E312" s="433"/>
      <c r="F312" s="433"/>
      <c r="G312" s="190"/>
      <c r="H312" s="190"/>
      <c r="I312" s="190"/>
      <c r="J312" s="190"/>
      <c r="K312" s="190"/>
      <c r="L312" s="190"/>
    </row>
    <row r="313" spans="1:12" ht="16.5" customHeight="1">
      <c r="A313" s="433" t="s">
        <v>574</v>
      </c>
      <c r="B313" s="433"/>
      <c r="C313" s="433"/>
      <c r="D313" s="433"/>
      <c r="E313" s="433"/>
      <c r="F313" s="433"/>
      <c r="G313" s="190"/>
      <c r="H313" s="190"/>
      <c r="I313" s="190"/>
      <c r="J313" s="190"/>
      <c r="K313" s="190"/>
      <c r="L313" s="190"/>
    </row>
    <row r="314" spans="1:12" ht="16.5" customHeight="1">
      <c r="A314" s="454" t="s">
        <v>575</v>
      </c>
      <c r="B314" s="433"/>
      <c r="C314" s="433" t="s">
        <v>576</v>
      </c>
      <c r="D314" s="433"/>
      <c r="E314" s="433"/>
      <c r="F314" s="433"/>
      <c r="G314" s="188"/>
      <c r="H314" s="188"/>
      <c r="I314" s="188"/>
      <c r="J314" s="188"/>
      <c r="K314" s="188"/>
      <c r="L314" s="188"/>
    </row>
    <row r="315" spans="1:12" ht="16.5" customHeight="1">
      <c r="A315" s="433" t="s">
        <v>577</v>
      </c>
      <c r="B315" s="433"/>
      <c r="C315" s="433"/>
      <c r="D315" s="433"/>
      <c r="E315" s="433"/>
      <c r="F315" s="433"/>
      <c r="G315" s="190"/>
      <c r="H315" s="190"/>
      <c r="I315" s="190"/>
      <c r="J315" s="190"/>
      <c r="K315" s="190"/>
      <c r="L315" s="190"/>
    </row>
    <row r="316" spans="1:12" ht="16.5" customHeight="1">
      <c r="A316" s="433"/>
      <c r="B316" s="433"/>
      <c r="C316" s="433"/>
      <c r="D316" s="433"/>
      <c r="E316" s="433"/>
      <c r="F316" s="433"/>
      <c r="G316" s="190"/>
      <c r="H316" s="190"/>
      <c r="I316" s="190"/>
      <c r="J316" s="190"/>
      <c r="K316" s="190"/>
      <c r="L316" s="190"/>
    </row>
    <row r="317" spans="1:12" ht="16.5" customHeight="1">
      <c r="A317" s="435" t="s">
        <v>578</v>
      </c>
      <c r="B317" s="435"/>
      <c r="C317" s="435"/>
      <c r="D317" s="435"/>
      <c r="E317" s="435"/>
      <c r="F317" s="435"/>
      <c r="G317" s="190"/>
      <c r="H317" s="190"/>
      <c r="I317" s="190"/>
      <c r="J317" s="190"/>
      <c r="K317" s="190"/>
      <c r="L317" s="190"/>
    </row>
    <row r="318" spans="1:12" ht="16.5" customHeight="1">
      <c r="A318" s="433" t="s">
        <v>531</v>
      </c>
      <c r="B318" s="433"/>
      <c r="C318" s="433"/>
      <c r="D318" s="433"/>
      <c r="E318" s="433"/>
      <c r="F318" s="433"/>
      <c r="G318" s="190"/>
      <c r="H318" s="190"/>
      <c r="I318" s="190"/>
      <c r="J318" s="190"/>
      <c r="K318" s="190"/>
      <c r="L318" s="190"/>
    </row>
    <row r="319" spans="1:12" ht="16.5" customHeight="1">
      <c r="A319" s="451" t="s">
        <v>841</v>
      </c>
      <c r="B319" s="451"/>
      <c r="C319" s="451"/>
      <c r="D319" s="451"/>
      <c r="E319" s="451"/>
      <c r="F319" s="451"/>
      <c r="G319" s="190"/>
      <c r="H319" s="190"/>
      <c r="I319" s="190"/>
      <c r="J319" s="190"/>
      <c r="K319" s="190"/>
      <c r="L319" s="190"/>
    </row>
    <row r="320" spans="1:12" ht="16.5" customHeight="1">
      <c r="A320" s="451" t="s">
        <v>1208</v>
      </c>
      <c r="B320" s="451"/>
      <c r="C320" s="451"/>
      <c r="D320" s="451"/>
      <c r="E320" s="451"/>
      <c r="F320" s="451"/>
      <c r="G320" s="190"/>
      <c r="H320" s="190"/>
      <c r="I320" s="190"/>
      <c r="J320" s="190"/>
      <c r="K320" s="190"/>
      <c r="L320" s="190"/>
    </row>
    <row r="321" spans="1:12" ht="16.5" customHeight="1">
      <c r="A321" s="452" t="s">
        <v>842</v>
      </c>
      <c r="B321" s="452"/>
      <c r="C321" s="452"/>
      <c r="D321" s="452"/>
      <c r="E321" s="453"/>
      <c r="F321" s="453"/>
      <c r="G321" s="190"/>
      <c r="H321" s="190"/>
      <c r="I321" s="190"/>
      <c r="J321" s="190"/>
      <c r="K321" s="190"/>
      <c r="L321" s="190"/>
    </row>
    <row r="322" spans="1:12" ht="16.5" customHeight="1">
      <c r="A322" s="438" t="s">
        <v>579</v>
      </c>
      <c r="B322" s="438"/>
      <c r="C322" s="438"/>
      <c r="D322" s="438"/>
      <c r="E322" s="439"/>
      <c r="F322" s="439"/>
      <c r="G322" s="190"/>
      <c r="H322" s="190"/>
      <c r="I322" s="190"/>
      <c r="J322" s="190"/>
      <c r="K322" s="190"/>
      <c r="L322" s="190"/>
    </row>
    <row r="323" spans="1:12" ht="16.5" customHeight="1">
      <c r="A323" s="438" t="s">
        <v>767</v>
      </c>
      <c r="B323" s="438"/>
      <c r="C323" s="438"/>
      <c r="D323" s="438"/>
      <c r="E323" s="439"/>
      <c r="F323" s="439"/>
      <c r="G323" s="190"/>
      <c r="H323" s="190"/>
      <c r="I323" s="190"/>
      <c r="J323" s="190"/>
      <c r="K323" s="190"/>
      <c r="L323" s="190"/>
    </row>
    <row r="324" spans="1:12" ht="16.5" customHeight="1">
      <c r="A324" s="440" t="s">
        <v>580</v>
      </c>
      <c r="B324" s="438"/>
      <c r="C324" s="438"/>
      <c r="D324" s="438"/>
      <c r="E324" s="439"/>
      <c r="F324" s="439"/>
      <c r="G324" s="190"/>
      <c r="H324" s="190"/>
      <c r="I324" s="190"/>
      <c r="J324" s="190"/>
      <c r="K324" s="190"/>
      <c r="L324" s="190"/>
    </row>
    <row r="325" spans="1:12" ht="16.5" customHeight="1">
      <c r="A325" s="438" t="s">
        <v>768</v>
      </c>
      <c r="B325" s="438"/>
      <c r="C325" s="438"/>
      <c r="D325" s="438"/>
      <c r="E325" s="439"/>
      <c r="F325" s="439"/>
      <c r="G325" s="190"/>
      <c r="H325" s="190"/>
      <c r="I325" s="190"/>
      <c r="J325" s="190"/>
      <c r="K325" s="190"/>
      <c r="L325" s="190"/>
    </row>
    <row r="326" spans="1:12" ht="16.5" customHeight="1">
      <c r="A326" s="450" t="s">
        <v>715</v>
      </c>
      <c r="B326" s="450"/>
      <c r="C326" s="450"/>
      <c r="D326" s="450"/>
      <c r="E326" s="450"/>
      <c r="F326" s="450"/>
      <c r="G326" s="190"/>
      <c r="H326" s="190"/>
      <c r="I326" s="190"/>
      <c r="J326" s="190"/>
      <c r="K326" s="190"/>
      <c r="L326" s="190"/>
    </row>
    <row r="327" spans="1:12" ht="16.5" customHeight="1">
      <c r="A327" s="438" t="s">
        <v>581</v>
      </c>
      <c r="B327" s="438"/>
      <c r="C327" s="438"/>
      <c r="D327" s="438"/>
      <c r="E327" s="439"/>
      <c r="F327" s="439"/>
      <c r="G327" s="190"/>
      <c r="H327" s="190"/>
      <c r="I327" s="190"/>
      <c r="J327" s="190"/>
      <c r="K327" s="190"/>
      <c r="L327" s="190"/>
    </row>
    <row r="328" spans="1:12" ht="16.5" customHeight="1">
      <c r="A328" s="438" t="s">
        <v>582</v>
      </c>
      <c r="B328" s="448"/>
      <c r="C328" s="448"/>
      <c r="D328" s="448"/>
      <c r="E328" s="449"/>
      <c r="F328" s="449"/>
      <c r="G328" s="190"/>
      <c r="H328" s="190"/>
      <c r="I328" s="190"/>
      <c r="J328" s="190"/>
      <c r="K328" s="190"/>
      <c r="L328" s="190"/>
    </row>
    <row r="329" spans="1:12" ht="16.5" customHeight="1">
      <c r="A329" s="438" t="s">
        <v>583</v>
      </c>
      <c r="B329" s="448"/>
      <c r="C329" s="448"/>
      <c r="D329" s="448"/>
      <c r="E329" s="449"/>
      <c r="F329" s="449"/>
      <c r="G329" s="190"/>
      <c r="H329" s="190"/>
      <c r="I329" s="190"/>
      <c r="J329" s="190"/>
      <c r="K329" s="190"/>
      <c r="L329" s="190"/>
    </row>
    <row r="330" spans="1:12" s="185" customFormat="1" ht="16.5" customHeight="1">
      <c r="A330" s="438" t="s">
        <v>584</v>
      </c>
      <c r="B330" s="438"/>
      <c r="C330" s="438"/>
      <c r="D330" s="438"/>
      <c r="E330" s="439"/>
      <c r="F330" s="439"/>
      <c r="G330" s="190"/>
      <c r="H330" s="190"/>
      <c r="I330" s="190"/>
      <c r="J330" s="190"/>
      <c r="K330" s="190"/>
      <c r="L330" s="190"/>
    </row>
    <row r="331" spans="1:12" s="185" customFormat="1" ht="16.5" customHeight="1">
      <c r="A331" s="443" t="s">
        <v>585</v>
      </c>
      <c r="B331" s="443"/>
      <c r="C331" s="443"/>
      <c r="D331" s="443"/>
      <c r="E331" s="444"/>
      <c r="F331" s="444"/>
      <c r="G331" s="190"/>
      <c r="H331" s="190"/>
      <c r="I331" s="190"/>
      <c r="J331" s="190"/>
      <c r="K331" s="190"/>
      <c r="L331" s="190"/>
    </row>
    <row r="332" spans="1:12" ht="16.5" customHeight="1">
      <c r="A332" s="443" t="s">
        <v>586</v>
      </c>
      <c r="B332" s="443"/>
      <c r="C332" s="443"/>
      <c r="D332" s="443"/>
      <c r="E332" s="444"/>
      <c r="F332" s="444"/>
      <c r="G332" s="190"/>
      <c r="H332" s="190"/>
      <c r="I332" s="190"/>
      <c r="J332" s="190"/>
      <c r="K332" s="190"/>
      <c r="L332" s="190"/>
    </row>
    <row r="333" spans="1:12" ht="16.5" customHeight="1">
      <c r="A333" s="443" t="s">
        <v>587</v>
      </c>
      <c r="B333" s="443"/>
      <c r="C333" s="443"/>
      <c r="D333" s="443"/>
      <c r="E333" s="444"/>
      <c r="F333" s="444"/>
      <c r="G333" s="190"/>
      <c r="H333" s="190"/>
      <c r="I333" s="190"/>
      <c r="J333" s="190"/>
      <c r="K333" s="190"/>
      <c r="L333" s="190"/>
    </row>
    <row r="334" spans="1:12" ht="16.5" customHeight="1">
      <c r="A334" s="438" t="s">
        <v>588</v>
      </c>
      <c r="B334" s="438"/>
      <c r="C334" s="438"/>
      <c r="D334" s="438"/>
      <c r="E334" s="439"/>
      <c r="F334" s="439"/>
      <c r="G334" s="190"/>
      <c r="H334" s="190"/>
      <c r="I334" s="190"/>
      <c r="J334" s="190"/>
      <c r="K334" s="190"/>
      <c r="L334" s="190"/>
    </row>
    <row r="335" spans="1:12" ht="16.5" customHeight="1">
      <c r="A335" s="442" t="s">
        <v>698</v>
      </c>
      <c r="B335" s="443"/>
      <c r="C335" s="443"/>
      <c r="D335" s="443"/>
      <c r="E335" s="444"/>
      <c r="F335" s="444"/>
      <c r="G335" s="31"/>
      <c r="H335" s="31"/>
      <c r="I335" s="31"/>
      <c r="J335" s="31"/>
      <c r="K335" s="31"/>
      <c r="L335" s="31"/>
    </row>
    <row r="336" spans="1:12" ht="16.5" customHeight="1">
      <c r="A336" s="445" t="s">
        <v>843</v>
      </c>
      <c r="B336" s="446"/>
      <c r="C336" s="446"/>
      <c r="D336" s="446"/>
      <c r="E336" s="447"/>
      <c r="F336" s="447"/>
      <c r="G336" s="31"/>
      <c r="H336" s="31"/>
      <c r="I336" s="31"/>
      <c r="J336" s="31"/>
      <c r="K336" s="31"/>
      <c r="L336" s="31"/>
    </row>
    <row r="337" spans="1:12" ht="16.5" customHeight="1">
      <c r="A337" s="325"/>
      <c r="B337" s="325"/>
      <c r="C337" s="325"/>
      <c r="D337" s="325"/>
      <c r="E337" s="326"/>
      <c r="F337" s="326"/>
      <c r="G337" s="190"/>
      <c r="H337" s="190"/>
      <c r="I337" s="190"/>
      <c r="J337" s="190"/>
      <c r="K337" s="190"/>
      <c r="L337" s="190"/>
    </row>
    <row r="338" spans="1:12" ht="16.5" customHeight="1">
      <c r="A338" s="433" t="s">
        <v>589</v>
      </c>
      <c r="B338" s="433"/>
      <c r="C338" s="433"/>
      <c r="D338" s="433"/>
      <c r="E338" s="433"/>
      <c r="F338" s="433"/>
      <c r="G338" s="190"/>
      <c r="H338" s="190"/>
      <c r="I338" s="190"/>
      <c r="J338" s="190"/>
      <c r="K338" s="190"/>
      <c r="L338" s="190"/>
    </row>
    <row r="339" spans="1:12" s="26" customFormat="1" ht="16.5" customHeight="1">
      <c r="A339" s="433" t="s">
        <v>590</v>
      </c>
      <c r="B339" s="433"/>
      <c r="C339" s="433"/>
      <c r="D339" s="433"/>
      <c r="E339" s="433"/>
      <c r="F339" s="433"/>
      <c r="G339" s="190"/>
      <c r="H339" s="190"/>
      <c r="I339" s="190"/>
      <c r="J339" s="190"/>
      <c r="K339" s="190"/>
      <c r="L339" s="190"/>
    </row>
    <row r="340" spans="1:12" s="26" customFormat="1" ht="16.5" customHeight="1">
      <c r="A340" s="438" t="s">
        <v>591</v>
      </c>
      <c r="B340" s="438"/>
      <c r="C340" s="438"/>
      <c r="D340" s="438"/>
      <c r="E340" s="439"/>
      <c r="F340" s="439"/>
      <c r="G340" s="190"/>
      <c r="H340" s="190"/>
      <c r="I340" s="190"/>
      <c r="J340" s="190"/>
      <c r="K340" s="190"/>
      <c r="L340" s="190"/>
    </row>
    <row r="341" spans="1:12" ht="16.5" customHeight="1">
      <c r="A341" s="433" t="s">
        <v>592</v>
      </c>
      <c r="B341" s="433"/>
      <c r="C341" s="433"/>
      <c r="D341" s="433"/>
      <c r="E341" s="433"/>
      <c r="F341" s="433"/>
      <c r="G341" s="190"/>
      <c r="H341" s="190"/>
      <c r="I341" s="190"/>
      <c r="J341" s="190"/>
      <c r="K341" s="190"/>
      <c r="L341" s="190"/>
    </row>
    <row r="342" spans="1:12" ht="16.5" customHeight="1">
      <c r="A342" s="433"/>
      <c r="B342" s="433"/>
      <c r="C342" s="433"/>
      <c r="D342" s="433"/>
      <c r="E342" s="433"/>
      <c r="F342" s="433"/>
      <c r="G342" s="190"/>
      <c r="H342" s="190"/>
      <c r="I342" s="190"/>
      <c r="J342" s="190"/>
      <c r="K342" s="190"/>
      <c r="L342" s="190"/>
    </row>
    <row r="343" spans="1:12" s="26" customFormat="1" ht="16.5" customHeight="1">
      <c r="A343" s="433" t="s">
        <v>593</v>
      </c>
      <c r="B343" s="433"/>
      <c r="C343" s="433"/>
      <c r="D343" s="433"/>
      <c r="E343" s="433"/>
      <c r="F343" s="433"/>
      <c r="G343" s="190"/>
      <c r="H343" s="190"/>
      <c r="I343" s="190"/>
      <c r="J343" s="190"/>
      <c r="K343" s="190"/>
      <c r="L343" s="190"/>
    </row>
    <row r="344" spans="1:12" s="26" customFormat="1" ht="16.5" customHeight="1">
      <c r="A344" s="435" t="s">
        <v>716</v>
      </c>
      <c r="B344" s="435"/>
      <c r="C344" s="435"/>
      <c r="D344" s="435"/>
      <c r="E344" s="435"/>
      <c r="F344" s="435"/>
      <c r="G344" s="31"/>
      <c r="H344" s="31"/>
      <c r="I344" s="31"/>
      <c r="J344" s="31"/>
      <c r="K344" s="31"/>
      <c r="L344" s="31"/>
    </row>
    <row r="345" spans="1:12" s="26" customFormat="1" ht="20.100000000000001" customHeight="1">
      <c r="A345" s="435" t="s">
        <v>699</v>
      </c>
      <c r="B345" s="435"/>
      <c r="C345" s="435"/>
      <c r="D345" s="435"/>
      <c r="E345" s="435"/>
      <c r="F345" s="435"/>
      <c r="G345" s="31"/>
      <c r="H345" s="31"/>
      <c r="I345" s="31"/>
      <c r="J345" s="31"/>
      <c r="K345" s="31"/>
      <c r="L345" s="31"/>
    </row>
    <row r="346" spans="1:12" ht="16.5" customHeight="1">
      <c r="A346" s="435" t="s">
        <v>700</v>
      </c>
      <c r="B346" s="435"/>
      <c r="C346" s="435"/>
      <c r="D346" s="435"/>
      <c r="E346" s="435"/>
      <c r="F346" s="435"/>
      <c r="G346" s="190"/>
      <c r="H346" s="190"/>
      <c r="I346" s="190"/>
      <c r="J346" s="190"/>
      <c r="K346" s="190"/>
      <c r="L346" s="190"/>
    </row>
    <row r="347" spans="1:12" ht="16.5" customHeight="1">
      <c r="A347" s="433" t="s">
        <v>717</v>
      </c>
      <c r="B347" s="433"/>
      <c r="C347" s="433"/>
      <c r="D347" s="433"/>
      <c r="E347" s="433"/>
      <c r="F347" s="433"/>
      <c r="G347" s="190"/>
      <c r="H347" s="190"/>
      <c r="I347" s="190"/>
      <c r="J347" s="190"/>
      <c r="K347" s="190"/>
      <c r="L347" s="190"/>
    </row>
    <row r="348" spans="1:12" ht="16.5" customHeight="1">
      <c r="A348" s="435" t="s">
        <v>701</v>
      </c>
      <c r="B348" s="435"/>
      <c r="C348" s="435"/>
      <c r="D348" s="435"/>
      <c r="E348" s="435"/>
      <c r="F348" s="435"/>
      <c r="G348" s="31"/>
      <c r="H348" s="31"/>
      <c r="I348" s="31"/>
      <c r="J348" s="31"/>
      <c r="K348" s="31"/>
      <c r="L348" s="31"/>
    </row>
    <row r="349" spans="1:12" ht="16.5" customHeight="1">
      <c r="A349" s="433" t="s">
        <v>1171</v>
      </c>
      <c r="B349" s="433"/>
      <c r="C349" s="433"/>
      <c r="D349" s="433"/>
      <c r="E349" s="433"/>
      <c r="F349" s="433"/>
      <c r="G349" s="31"/>
      <c r="H349" s="31"/>
      <c r="I349" s="31"/>
      <c r="J349" s="31"/>
      <c r="K349" s="31"/>
      <c r="L349" s="31"/>
    </row>
    <row r="350" spans="1:12" ht="17.100000000000001" customHeight="1">
      <c r="A350" s="435" t="s">
        <v>718</v>
      </c>
      <c r="B350" s="435"/>
      <c r="C350" s="435"/>
      <c r="D350" s="435"/>
      <c r="E350" s="435"/>
      <c r="F350" s="435"/>
      <c r="G350" s="31"/>
      <c r="H350" s="31"/>
      <c r="I350" s="31"/>
      <c r="J350" s="31"/>
      <c r="K350" s="31"/>
      <c r="L350" s="31"/>
    </row>
    <row r="351" spans="1:12" ht="33.6" customHeight="1">
      <c r="A351" s="435" t="s">
        <v>783</v>
      </c>
      <c r="B351" s="435"/>
      <c r="C351" s="435"/>
      <c r="D351" s="435"/>
      <c r="E351" s="435"/>
      <c r="F351" s="435"/>
      <c r="G351" s="31"/>
      <c r="H351" s="31"/>
      <c r="I351" s="31"/>
      <c r="J351" s="31"/>
      <c r="K351" s="31"/>
      <c r="L351" s="31"/>
    </row>
    <row r="352" spans="1:12" ht="16.5" customHeight="1">
      <c r="A352" s="433" t="s">
        <v>702</v>
      </c>
      <c r="B352" s="433"/>
      <c r="C352" s="433"/>
      <c r="D352" s="433"/>
      <c r="E352" s="433"/>
      <c r="F352" s="433"/>
      <c r="G352" s="190"/>
      <c r="H352" s="190"/>
      <c r="I352" s="190"/>
      <c r="J352" s="190"/>
      <c r="K352" s="190"/>
      <c r="L352" s="190"/>
    </row>
    <row r="353" spans="1:12" ht="16.5" customHeight="1">
      <c r="A353" s="433" t="s">
        <v>703</v>
      </c>
      <c r="B353" s="433"/>
      <c r="C353" s="433"/>
      <c r="D353" s="433"/>
      <c r="E353" s="433"/>
      <c r="F353" s="433"/>
      <c r="G353" s="190"/>
      <c r="H353" s="190"/>
      <c r="I353" s="190"/>
      <c r="J353" s="190"/>
      <c r="K353" s="190"/>
      <c r="L353" s="190"/>
    </row>
    <row r="354" spans="1:12" ht="16.5" customHeight="1">
      <c r="A354" s="435" t="s">
        <v>594</v>
      </c>
      <c r="B354" s="435"/>
      <c r="C354" s="435"/>
      <c r="D354" s="435"/>
      <c r="E354" s="435"/>
      <c r="F354" s="435"/>
      <c r="G354" s="190"/>
      <c r="H354" s="190"/>
      <c r="I354" s="190"/>
      <c r="J354" s="190"/>
      <c r="K354" s="190"/>
      <c r="L354" s="190"/>
    </row>
    <row r="355" spans="1:12" ht="26.45" customHeight="1">
      <c r="A355" s="433" t="s">
        <v>704</v>
      </c>
      <c r="B355" s="433"/>
      <c r="C355" s="433"/>
      <c r="D355" s="433"/>
      <c r="E355" s="433"/>
      <c r="F355" s="433"/>
      <c r="G355" s="190"/>
      <c r="H355" s="190"/>
      <c r="I355" s="190"/>
      <c r="J355" s="190"/>
      <c r="K355" s="190"/>
      <c r="L355" s="190"/>
    </row>
    <row r="356" spans="1:12" ht="16.5" customHeight="1">
      <c r="A356" s="433" t="s">
        <v>691</v>
      </c>
      <c r="B356" s="433"/>
      <c r="C356" s="433"/>
      <c r="D356" s="433"/>
      <c r="E356" s="433"/>
      <c r="F356" s="433"/>
      <c r="G356" s="190"/>
      <c r="H356" s="190"/>
      <c r="I356" s="190"/>
      <c r="J356" s="190"/>
      <c r="K356" s="190"/>
      <c r="L356" s="190"/>
    </row>
    <row r="357" spans="1:12" ht="16.5" customHeight="1">
      <c r="A357" s="435" t="s">
        <v>595</v>
      </c>
      <c r="B357" s="435"/>
      <c r="C357" s="435"/>
      <c r="D357" s="435"/>
      <c r="E357" s="435"/>
      <c r="F357" s="435"/>
      <c r="G357" s="190"/>
      <c r="H357" s="190"/>
      <c r="I357" s="190"/>
      <c r="J357" s="190"/>
      <c r="K357" s="190"/>
      <c r="L357" s="190"/>
    </row>
    <row r="358" spans="1:12" ht="16.5" customHeight="1">
      <c r="A358" s="435" t="s">
        <v>786</v>
      </c>
      <c r="B358" s="435"/>
      <c r="C358" s="435"/>
      <c r="D358" s="435"/>
      <c r="E358" s="435"/>
      <c r="F358" s="435"/>
      <c r="G358" s="190"/>
      <c r="H358" s="190"/>
      <c r="I358" s="190"/>
      <c r="J358" s="190"/>
      <c r="K358" s="190"/>
      <c r="L358" s="190"/>
    </row>
    <row r="359" spans="1:12" ht="21.95" customHeight="1">
      <c r="A359" s="433" t="s">
        <v>719</v>
      </c>
      <c r="B359" s="433"/>
      <c r="C359" s="433"/>
      <c r="D359" s="433"/>
      <c r="E359" s="433"/>
      <c r="F359" s="433"/>
      <c r="G359" s="190"/>
      <c r="H359" s="190"/>
      <c r="I359" s="190"/>
      <c r="J359" s="190"/>
      <c r="K359" s="190"/>
      <c r="L359" s="190"/>
    </row>
    <row r="360" spans="1:12" ht="38.1" customHeight="1">
      <c r="A360" s="433" t="s">
        <v>1138</v>
      </c>
      <c r="B360" s="433"/>
      <c r="C360" s="433"/>
      <c r="D360" s="433"/>
      <c r="E360" s="433"/>
      <c r="F360" s="433"/>
      <c r="G360" s="190"/>
      <c r="H360" s="190"/>
      <c r="I360" s="190"/>
      <c r="J360" s="190"/>
      <c r="K360" s="190"/>
      <c r="L360" s="190"/>
    </row>
    <row r="361" spans="1:12" ht="16.5" customHeight="1">
      <c r="A361" s="433" t="s">
        <v>820</v>
      </c>
      <c r="B361" s="433"/>
      <c r="C361" s="433"/>
      <c r="D361" s="433"/>
      <c r="E361" s="433"/>
      <c r="F361" s="433"/>
      <c r="G361" s="190"/>
      <c r="H361" s="190"/>
      <c r="I361" s="190"/>
      <c r="J361" s="190"/>
      <c r="K361" s="190"/>
      <c r="L361" s="190"/>
    </row>
    <row r="362" spans="1:12" ht="16.5" customHeight="1">
      <c r="A362" s="433" t="s">
        <v>821</v>
      </c>
      <c r="B362" s="433"/>
      <c r="C362" s="433"/>
      <c r="D362" s="433"/>
      <c r="E362" s="433"/>
      <c r="F362" s="433"/>
      <c r="G362" s="190"/>
      <c r="H362" s="190"/>
      <c r="I362" s="190"/>
      <c r="J362" s="190"/>
      <c r="K362" s="190"/>
      <c r="L362" s="190"/>
    </row>
    <row r="363" spans="1:12" ht="16.5" customHeight="1">
      <c r="A363" s="433" t="s">
        <v>596</v>
      </c>
      <c r="B363" s="433"/>
      <c r="C363" s="433"/>
      <c r="D363" s="433"/>
      <c r="E363" s="433"/>
      <c r="F363" s="433"/>
      <c r="G363" s="190"/>
      <c r="H363" s="190"/>
      <c r="I363" s="190"/>
      <c r="J363" s="190"/>
      <c r="K363" s="190"/>
      <c r="L363" s="190"/>
    </row>
    <row r="364" spans="1:12" ht="16.5" customHeight="1">
      <c r="A364" s="433" t="s">
        <v>597</v>
      </c>
      <c r="B364" s="433"/>
      <c r="C364" s="433"/>
      <c r="D364" s="433"/>
      <c r="E364" s="433"/>
      <c r="F364" s="433"/>
      <c r="G364" s="190"/>
      <c r="H364" s="190"/>
      <c r="I364" s="190"/>
      <c r="J364" s="190"/>
      <c r="K364" s="190"/>
      <c r="L364" s="190"/>
    </row>
    <row r="365" spans="1:12" ht="16.5" customHeight="1">
      <c r="A365" s="433" t="s">
        <v>822</v>
      </c>
      <c r="B365" s="433"/>
      <c r="C365" s="433"/>
      <c r="D365" s="433"/>
      <c r="E365" s="433"/>
      <c r="F365" s="433"/>
      <c r="G365" s="190"/>
      <c r="H365" s="190"/>
      <c r="I365" s="190"/>
      <c r="J365" s="190"/>
      <c r="K365" s="190"/>
      <c r="L365" s="190"/>
    </row>
    <row r="366" spans="1:12" ht="16.5" customHeight="1">
      <c r="A366" s="441" t="s">
        <v>705</v>
      </c>
      <c r="B366" s="441"/>
      <c r="C366" s="441"/>
      <c r="D366" s="441"/>
      <c r="E366" s="441"/>
      <c r="F366" s="441"/>
      <c r="G366" s="190"/>
      <c r="H366" s="190"/>
      <c r="I366" s="190"/>
      <c r="J366" s="190"/>
      <c r="K366" s="190"/>
      <c r="L366" s="190"/>
    </row>
    <row r="367" spans="1:12" ht="16.5" customHeight="1">
      <c r="A367" s="433" t="s">
        <v>598</v>
      </c>
      <c r="B367" s="433"/>
      <c r="C367" s="433"/>
      <c r="D367" s="433"/>
      <c r="E367" s="433"/>
      <c r="F367" s="433"/>
      <c r="G367" s="190"/>
      <c r="H367" s="190"/>
      <c r="I367" s="190"/>
      <c r="J367" s="190"/>
      <c r="K367" s="190"/>
      <c r="L367" s="190"/>
    </row>
    <row r="368" spans="1:12" ht="16.5" customHeight="1">
      <c r="A368" s="300"/>
      <c r="B368" s="300"/>
      <c r="C368" s="300"/>
      <c r="D368" s="300"/>
      <c r="E368" s="300"/>
      <c r="F368" s="300"/>
      <c r="G368" s="190"/>
      <c r="H368" s="190"/>
      <c r="I368" s="190"/>
      <c r="J368" s="190"/>
      <c r="K368" s="190"/>
      <c r="L368" s="190"/>
    </row>
    <row r="369" spans="1:12" ht="16.5" customHeight="1">
      <c r="A369" s="435" t="s">
        <v>599</v>
      </c>
      <c r="B369" s="435"/>
      <c r="C369" s="435"/>
      <c r="D369" s="435"/>
      <c r="E369" s="435"/>
      <c r="F369" s="435"/>
      <c r="G369" s="190"/>
      <c r="H369" s="190"/>
      <c r="I369" s="190"/>
      <c r="J369" s="190"/>
      <c r="K369" s="190"/>
      <c r="L369" s="190"/>
    </row>
    <row r="370" spans="1:12" ht="16.5" customHeight="1">
      <c r="A370" s="433" t="s">
        <v>600</v>
      </c>
      <c r="B370" s="433"/>
      <c r="C370" s="433"/>
      <c r="D370" s="433"/>
      <c r="E370" s="433"/>
      <c r="F370" s="433"/>
      <c r="G370" s="190"/>
      <c r="H370" s="190"/>
      <c r="I370" s="190"/>
      <c r="J370" s="190"/>
      <c r="K370" s="190"/>
      <c r="L370" s="190"/>
    </row>
    <row r="371" spans="1:12" ht="16.5" customHeight="1">
      <c r="A371" s="438" t="s">
        <v>823</v>
      </c>
      <c r="B371" s="438"/>
      <c r="C371" s="438"/>
      <c r="D371" s="438"/>
      <c r="E371" s="439"/>
      <c r="F371" s="439"/>
      <c r="G371" s="190"/>
      <c r="H371" s="190"/>
      <c r="I371" s="190"/>
      <c r="J371" s="190"/>
      <c r="K371" s="190"/>
      <c r="L371" s="190"/>
    </row>
    <row r="372" spans="1:12" ht="16.5" customHeight="1">
      <c r="A372" s="433" t="s">
        <v>824</v>
      </c>
      <c r="B372" s="433"/>
      <c r="C372" s="433"/>
      <c r="D372" s="433"/>
      <c r="E372" s="433"/>
      <c r="F372" s="433"/>
      <c r="G372" s="190"/>
      <c r="H372" s="190"/>
      <c r="I372" s="190"/>
      <c r="J372" s="190"/>
      <c r="K372" s="190"/>
      <c r="L372" s="190"/>
    </row>
    <row r="373" spans="1:12" ht="16.5" customHeight="1">
      <c r="A373" s="433"/>
      <c r="B373" s="433"/>
      <c r="C373" s="433"/>
      <c r="D373" s="433"/>
      <c r="E373" s="433"/>
      <c r="F373" s="433"/>
      <c r="G373" s="190"/>
      <c r="H373" s="190"/>
      <c r="I373" s="190"/>
      <c r="J373" s="190"/>
      <c r="K373" s="190"/>
      <c r="L373" s="190"/>
    </row>
    <row r="374" spans="1:12" ht="16.5" customHeight="1">
      <c r="A374" s="435" t="s">
        <v>601</v>
      </c>
      <c r="B374" s="435"/>
      <c r="C374" s="435"/>
      <c r="D374" s="435"/>
      <c r="E374" s="435"/>
      <c r="F374" s="435"/>
      <c r="G374" s="190"/>
      <c r="H374" s="190"/>
      <c r="I374" s="190"/>
      <c r="J374" s="190"/>
      <c r="K374" s="190"/>
      <c r="L374" s="190"/>
    </row>
    <row r="375" spans="1:12" ht="16.5" customHeight="1">
      <c r="A375" s="433" t="s">
        <v>602</v>
      </c>
      <c r="B375" s="433"/>
      <c r="C375" s="433"/>
      <c r="D375" s="433"/>
      <c r="E375" s="433"/>
      <c r="F375" s="433"/>
      <c r="G375" s="190"/>
      <c r="H375" s="190"/>
      <c r="I375" s="190"/>
      <c r="J375" s="190"/>
      <c r="K375" s="190"/>
      <c r="L375" s="190"/>
    </row>
    <row r="376" spans="1:12" ht="16.5" customHeight="1">
      <c r="A376" s="435" t="s">
        <v>603</v>
      </c>
      <c r="B376" s="435"/>
      <c r="C376" s="435"/>
      <c r="D376" s="435"/>
      <c r="E376" s="435"/>
      <c r="F376" s="435"/>
      <c r="G376" s="190"/>
      <c r="H376" s="190"/>
      <c r="I376" s="190"/>
      <c r="J376" s="190"/>
      <c r="K376" s="190"/>
      <c r="L376" s="190"/>
    </row>
    <row r="377" spans="1:12" ht="16.5" customHeight="1">
      <c r="A377" s="433" t="s">
        <v>825</v>
      </c>
      <c r="B377" s="433"/>
      <c r="C377" s="433"/>
      <c r="D377" s="433"/>
      <c r="E377" s="433"/>
      <c r="F377" s="433"/>
      <c r="G377" s="190"/>
      <c r="H377" s="190"/>
      <c r="I377" s="190"/>
      <c r="J377" s="190"/>
      <c r="K377" s="190"/>
      <c r="L377" s="190"/>
    </row>
    <row r="378" spans="1:12" ht="16.5" customHeight="1">
      <c r="A378" s="433" t="s">
        <v>604</v>
      </c>
      <c r="B378" s="433"/>
      <c r="C378" s="433"/>
      <c r="D378" s="433"/>
      <c r="E378" s="433"/>
      <c r="F378" s="433"/>
      <c r="G378" s="190"/>
      <c r="H378" s="190"/>
      <c r="I378" s="190"/>
      <c r="J378" s="190"/>
      <c r="K378" s="190"/>
      <c r="L378" s="190"/>
    </row>
    <row r="379" spans="1:12" ht="16.5" customHeight="1">
      <c r="A379" s="433" t="s">
        <v>605</v>
      </c>
      <c r="B379" s="433"/>
      <c r="C379" s="433"/>
      <c r="D379" s="433"/>
      <c r="E379" s="433"/>
      <c r="F379" s="433"/>
      <c r="G379" s="190"/>
      <c r="H379" s="190"/>
      <c r="I379" s="190"/>
      <c r="J379" s="190"/>
      <c r="K379" s="190"/>
      <c r="L379" s="190"/>
    </row>
    <row r="380" spans="1:12" ht="16.5" customHeight="1">
      <c r="A380" s="300"/>
      <c r="B380" s="300"/>
      <c r="C380" s="300"/>
      <c r="D380" s="300"/>
      <c r="E380" s="300"/>
      <c r="F380" s="300"/>
      <c r="G380" s="190"/>
      <c r="H380" s="190"/>
      <c r="I380" s="190"/>
      <c r="J380" s="190"/>
      <c r="K380" s="190"/>
      <c r="L380" s="190"/>
    </row>
    <row r="381" spans="1:12" ht="16.5" customHeight="1">
      <c r="A381" s="300"/>
      <c r="B381" s="300"/>
      <c r="C381" s="300"/>
      <c r="D381" s="300"/>
      <c r="E381" s="300"/>
      <c r="F381" s="300"/>
      <c r="G381" s="190"/>
      <c r="H381" s="190"/>
      <c r="I381" s="190"/>
      <c r="J381" s="190"/>
      <c r="K381" s="190"/>
      <c r="L381" s="190"/>
    </row>
    <row r="382" spans="1:12" ht="16.5" customHeight="1">
      <c r="A382" s="300"/>
      <c r="B382" s="300"/>
      <c r="C382" s="300"/>
      <c r="D382" s="300"/>
      <c r="E382" s="300"/>
      <c r="F382" s="300"/>
      <c r="G382" s="190"/>
      <c r="H382" s="190"/>
      <c r="I382" s="190"/>
      <c r="J382" s="190"/>
      <c r="K382" s="190"/>
      <c r="L382" s="190"/>
    </row>
    <row r="383" spans="1:12" ht="16.5" customHeight="1">
      <c r="A383" s="300"/>
      <c r="B383" s="300"/>
      <c r="C383" s="300"/>
      <c r="D383" s="300"/>
      <c r="E383" s="300"/>
      <c r="F383" s="300"/>
      <c r="G383" s="190"/>
      <c r="H383" s="190"/>
      <c r="I383" s="190"/>
      <c r="J383" s="190"/>
      <c r="K383" s="190"/>
      <c r="L383" s="190"/>
    </row>
    <row r="384" spans="1:12" s="185" customFormat="1" ht="16.5" customHeight="1">
      <c r="A384" s="300"/>
      <c r="B384" s="300"/>
      <c r="C384" s="300"/>
      <c r="D384" s="300"/>
      <c r="E384" s="300"/>
      <c r="F384" s="300"/>
      <c r="G384" s="190"/>
      <c r="H384" s="190"/>
      <c r="I384" s="190"/>
      <c r="J384" s="190"/>
      <c r="K384" s="190"/>
      <c r="L384" s="190"/>
    </row>
    <row r="385" spans="1:12" ht="16.5" customHeight="1">
      <c r="A385" s="300"/>
      <c r="B385" s="300"/>
      <c r="C385" s="300"/>
      <c r="D385" s="300"/>
      <c r="E385" s="300"/>
      <c r="F385" s="300"/>
      <c r="G385" s="190"/>
      <c r="H385" s="190"/>
      <c r="I385" s="190"/>
      <c r="J385" s="190"/>
      <c r="K385" s="190"/>
      <c r="L385" s="190"/>
    </row>
    <row r="386" spans="1:12" ht="16.5" customHeight="1">
      <c r="A386" s="300"/>
      <c r="B386" s="300"/>
      <c r="C386" s="300"/>
      <c r="D386" s="300"/>
      <c r="E386" s="300"/>
      <c r="F386" s="300"/>
      <c r="G386" s="190"/>
      <c r="H386" s="190"/>
      <c r="I386" s="190"/>
      <c r="J386" s="190"/>
      <c r="K386" s="190"/>
      <c r="L386" s="190"/>
    </row>
    <row r="387" spans="1:12" ht="16.5" customHeight="1">
      <c r="A387" s="433" t="s">
        <v>534</v>
      </c>
      <c r="B387" s="433"/>
      <c r="C387" s="433"/>
      <c r="D387" s="433"/>
      <c r="E387" s="433"/>
      <c r="F387" s="433"/>
      <c r="G387" s="190"/>
      <c r="H387" s="190"/>
      <c r="I387" s="190"/>
      <c r="J387" s="190"/>
      <c r="K387" s="190"/>
      <c r="L387" s="190"/>
    </row>
    <row r="388" spans="1:12" ht="16.5" customHeight="1">
      <c r="A388" s="433" t="s">
        <v>606</v>
      </c>
      <c r="B388" s="433"/>
      <c r="C388" s="433"/>
      <c r="D388" s="433"/>
      <c r="E388" s="433"/>
      <c r="F388" s="433"/>
      <c r="G388" s="190"/>
      <c r="H388" s="190"/>
      <c r="I388" s="190"/>
      <c r="J388" s="190"/>
      <c r="K388" s="190"/>
      <c r="L388" s="190"/>
    </row>
    <row r="389" spans="1:12" ht="16.5" customHeight="1">
      <c r="A389" s="435" t="s">
        <v>720</v>
      </c>
      <c r="B389" s="435"/>
      <c r="C389" s="435"/>
      <c r="D389" s="435"/>
      <c r="E389" s="435"/>
      <c r="F389" s="435"/>
      <c r="G389" s="31"/>
      <c r="H389" s="31"/>
      <c r="I389" s="31"/>
      <c r="J389" s="31"/>
      <c r="K389" s="31"/>
      <c r="L389" s="31"/>
    </row>
    <row r="390" spans="1:12" ht="16.5" customHeight="1">
      <c r="A390" s="433" t="s">
        <v>607</v>
      </c>
      <c r="B390" s="433"/>
      <c r="C390" s="433"/>
      <c r="D390" s="433"/>
      <c r="E390" s="433"/>
      <c r="F390" s="433"/>
      <c r="G390" s="190"/>
      <c r="H390" s="190"/>
      <c r="I390" s="190"/>
      <c r="J390" s="190"/>
      <c r="K390" s="190"/>
      <c r="L390" s="190"/>
    </row>
    <row r="391" spans="1:12" ht="16.5" customHeight="1">
      <c r="A391" s="433" t="s">
        <v>608</v>
      </c>
      <c r="B391" s="433"/>
      <c r="C391" s="433"/>
      <c r="D391" s="433"/>
      <c r="E391" s="433"/>
      <c r="F391" s="433"/>
      <c r="G391" s="190"/>
      <c r="H391" s="190"/>
      <c r="I391" s="190"/>
      <c r="J391" s="190"/>
      <c r="K391" s="190"/>
      <c r="L391" s="190"/>
    </row>
    <row r="392" spans="1:12" ht="16.5" customHeight="1">
      <c r="A392" s="433" t="s">
        <v>609</v>
      </c>
      <c r="B392" s="433"/>
      <c r="C392" s="433"/>
      <c r="D392" s="433"/>
      <c r="E392" s="433"/>
      <c r="F392" s="433"/>
      <c r="G392" s="190"/>
      <c r="H392" s="190"/>
      <c r="I392" s="190"/>
      <c r="J392" s="190"/>
      <c r="K392" s="190"/>
      <c r="L392" s="190"/>
    </row>
    <row r="393" spans="1:12" ht="16.5" customHeight="1">
      <c r="A393" s="435" t="s">
        <v>610</v>
      </c>
      <c r="B393" s="435"/>
      <c r="C393" s="435"/>
      <c r="D393" s="435"/>
      <c r="E393" s="435"/>
      <c r="F393" s="435"/>
      <c r="G393" s="190"/>
      <c r="H393" s="190"/>
      <c r="I393" s="190"/>
      <c r="J393" s="190"/>
      <c r="K393" s="190"/>
      <c r="L393" s="190"/>
    </row>
    <row r="394" spans="1:12" ht="16.5" customHeight="1">
      <c r="A394" s="438" t="s">
        <v>611</v>
      </c>
      <c r="B394" s="438"/>
      <c r="C394" s="438"/>
      <c r="D394" s="438"/>
      <c r="E394" s="439"/>
      <c r="F394" s="439"/>
      <c r="G394" s="190"/>
      <c r="H394" s="190"/>
      <c r="I394" s="190"/>
      <c r="J394" s="190"/>
      <c r="K394" s="190"/>
      <c r="L394" s="190"/>
    </row>
    <row r="395" spans="1:12" ht="16.5" customHeight="1">
      <c r="A395" s="438" t="s">
        <v>612</v>
      </c>
      <c r="B395" s="438"/>
      <c r="C395" s="438"/>
      <c r="D395" s="438"/>
      <c r="E395" s="439"/>
      <c r="F395" s="439"/>
      <c r="G395" s="190"/>
      <c r="H395" s="190"/>
      <c r="I395" s="190"/>
      <c r="J395" s="190"/>
      <c r="K395" s="190"/>
      <c r="L395" s="190"/>
    </row>
    <row r="396" spans="1:12" ht="16.5" customHeight="1">
      <c r="A396" s="435" t="s">
        <v>613</v>
      </c>
      <c r="B396" s="435"/>
      <c r="C396" s="435"/>
      <c r="D396" s="435"/>
      <c r="E396" s="435"/>
      <c r="F396" s="435"/>
      <c r="G396" s="190"/>
      <c r="H396" s="190"/>
      <c r="I396" s="190"/>
      <c r="J396" s="190"/>
      <c r="K396" s="190"/>
      <c r="L396" s="190"/>
    </row>
    <row r="397" spans="1:12" ht="16.5" customHeight="1">
      <c r="A397" s="435" t="s">
        <v>769</v>
      </c>
      <c r="B397" s="435"/>
      <c r="C397" s="435"/>
      <c r="D397" s="435"/>
      <c r="E397" s="435"/>
      <c r="F397" s="435"/>
      <c r="G397" s="190"/>
      <c r="H397" s="190"/>
      <c r="I397" s="190"/>
      <c r="J397" s="190"/>
      <c r="K397" s="190"/>
      <c r="L397" s="190"/>
    </row>
    <row r="398" spans="1:12" ht="16.5" customHeight="1">
      <c r="A398" s="435" t="s">
        <v>770</v>
      </c>
      <c r="B398" s="435"/>
      <c r="C398" s="435"/>
      <c r="D398" s="435"/>
      <c r="E398" s="435"/>
      <c r="F398" s="435"/>
      <c r="G398" s="190"/>
      <c r="H398" s="190"/>
      <c r="I398" s="190"/>
      <c r="J398" s="190"/>
      <c r="K398" s="190"/>
      <c r="L398" s="190"/>
    </row>
    <row r="399" spans="1:12" ht="16.5" customHeight="1">
      <c r="A399" s="419" t="s">
        <v>1213</v>
      </c>
      <c r="B399" s="419"/>
      <c r="C399" s="419"/>
      <c r="D399" s="419"/>
      <c r="E399" s="419"/>
      <c r="F399" s="419"/>
      <c r="G399" s="190"/>
      <c r="H399" s="190"/>
      <c r="I399" s="190"/>
      <c r="J399" s="190"/>
      <c r="K399" s="190"/>
      <c r="L399" s="190"/>
    </row>
    <row r="400" spans="1:12" ht="16.5" customHeight="1">
      <c r="A400" s="419" t="s">
        <v>844</v>
      </c>
      <c r="B400" s="419"/>
      <c r="C400" s="419"/>
      <c r="D400" s="419"/>
      <c r="E400" s="419"/>
      <c r="F400" s="419"/>
      <c r="G400" s="190"/>
      <c r="H400" s="190"/>
      <c r="I400" s="190"/>
      <c r="J400" s="190"/>
      <c r="K400" s="190"/>
      <c r="L400" s="190"/>
    </row>
    <row r="401" spans="1:12" ht="16.5" customHeight="1">
      <c r="A401" s="419" t="s">
        <v>845</v>
      </c>
      <c r="B401" s="419"/>
      <c r="C401" s="419"/>
      <c r="D401" s="419"/>
      <c r="E401" s="419"/>
      <c r="F401" s="419"/>
      <c r="G401" s="190"/>
      <c r="H401" s="190"/>
      <c r="I401" s="190"/>
      <c r="J401" s="190"/>
      <c r="K401" s="190"/>
      <c r="L401" s="190"/>
    </row>
    <row r="402" spans="1:12" ht="16.5" customHeight="1">
      <c r="A402" s="438" t="s">
        <v>721</v>
      </c>
      <c r="B402" s="438"/>
      <c r="C402" s="438"/>
      <c r="D402" s="438"/>
      <c r="E402" s="439"/>
      <c r="F402" s="439"/>
      <c r="G402" s="190"/>
      <c r="H402" s="190"/>
      <c r="I402" s="190"/>
      <c r="J402" s="190"/>
      <c r="K402" s="190"/>
      <c r="L402" s="190"/>
    </row>
    <row r="403" spans="1:12" ht="16.5" customHeight="1">
      <c r="A403" s="438" t="s">
        <v>614</v>
      </c>
      <c r="B403" s="438"/>
      <c r="C403" s="438"/>
      <c r="D403" s="438"/>
      <c r="E403" s="439"/>
      <c r="F403" s="439"/>
      <c r="G403" s="190"/>
      <c r="H403" s="190"/>
      <c r="I403" s="190"/>
      <c r="J403" s="190"/>
      <c r="K403" s="190"/>
      <c r="L403" s="190"/>
    </row>
    <row r="404" spans="1:12" ht="16.5" customHeight="1">
      <c r="A404" s="440" t="s">
        <v>615</v>
      </c>
      <c r="B404" s="438"/>
      <c r="C404" s="438"/>
      <c r="D404" s="438"/>
      <c r="E404" s="439"/>
      <c r="F404" s="439"/>
      <c r="G404" s="190"/>
      <c r="H404" s="190"/>
      <c r="I404" s="190"/>
      <c r="J404" s="190"/>
      <c r="K404" s="190"/>
      <c r="L404" s="190"/>
    </row>
    <row r="405" spans="1:12" ht="16.5" customHeight="1">
      <c r="A405" s="435" t="s">
        <v>826</v>
      </c>
      <c r="B405" s="435"/>
      <c r="C405" s="435"/>
      <c r="D405" s="435"/>
      <c r="E405" s="435"/>
      <c r="F405" s="435"/>
      <c r="G405" s="190"/>
      <c r="H405" s="190"/>
      <c r="I405" s="190"/>
      <c r="J405" s="190"/>
      <c r="K405" s="190"/>
      <c r="L405" s="190"/>
    </row>
    <row r="406" spans="1:12" ht="16.5" customHeight="1">
      <c r="A406" s="435" t="s">
        <v>706</v>
      </c>
      <c r="B406" s="435"/>
      <c r="C406" s="435"/>
      <c r="D406" s="435"/>
      <c r="E406" s="435"/>
      <c r="F406" s="435"/>
      <c r="G406" s="190"/>
      <c r="H406" s="190"/>
      <c r="I406" s="190"/>
      <c r="J406" s="190"/>
      <c r="K406" s="190"/>
      <c r="L406" s="190"/>
    </row>
    <row r="407" spans="1:12" ht="16.5" customHeight="1">
      <c r="A407" s="435" t="s">
        <v>785</v>
      </c>
      <c r="B407" s="435"/>
      <c r="C407" s="435"/>
      <c r="D407" s="435"/>
      <c r="E407" s="435"/>
      <c r="F407" s="435"/>
      <c r="G407" s="190"/>
      <c r="H407" s="190"/>
      <c r="I407" s="190"/>
      <c r="J407" s="190"/>
      <c r="K407" s="190"/>
      <c r="L407" s="190"/>
    </row>
    <row r="408" spans="1:12" ht="13.5" customHeight="1">
      <c r="A408" s="433"/>
      <c r="B408" s="433"/>
      <c r="C408" s="433"/>
      <c r="D408" s="433"/>
      <c r="E408" s="433"/>
      <c r="F408" s="433"/>
      <c r="G408" s="190"/>
      <c r="H408" s="190"/>
      <c r="I408" s="190"/>
      <c r="J408" s="190"/>
      <c r="K408" s="190"/>
      <c r="L408" s="190"/>
    </row>
    <row r="409" spans="1:12" ht="16.5" customHeight="1">
      <c r="A409" s="435" t="s">
        <v>616</v>
      </c>
      <c r="B409" s="435"/>
      <c r="C409" s="435"/>
      <c r="D409" s="435"/>
      <c r="E409" s="435"/>
      <c r="F409" s="435"/>
      <c r="G409" s="190"/>
      <c r="H409" s="190"/>
      <c r="I409" s="190"/>
      <c r="J409" s="190"/>
      <c r="K409" s="190"/>
      <c r="L409" s="190"/>
    </row>
    <row r="410" spans="1:12" ht="16.5" customHeight="1">
      <c r="A410" s="433" t="s">
        <v>546</v>
      </c>
      <c r="B410" s="433"/>
      <c r="C410" s="433"/>
      <c r="D410" s="433"/>
      <c r="E410" s="433"/>
      <c r="F410" s="433"/>
      <c r="G410" s="190"/>
      <c r="H410" s="190"/>
      <c r="I410" s="190"/>
      <c r="J410" s="190"/>
      <c r="K410" s="190"/>
      <c r="L410" s="190"/>
    </row>
    <row r="411" spans="1:12" ht="16.5" customHeight="1">
      <c r="A411" s="433" t="s">
        <v>617</v>
      </c>
      <c r="B411" s="433"/>
      <c r="C411" s="433"/>
      <c r="D411" s="433"/>
      <c r="E411" s="433"/>
      <c r="F411" s="433"/>
      <c r="G411" s="190"/>
      <c r="H411" s="190"/>
      <c r="I411" s="190"/>
      <c r="J411" s="190"/>
      <c r="K411" s="190"/>
      <c r="L411" s="190"/>
    </row>
    <row r="412" spans="1:12" ht="16.5" customHeight="1">
      <c r="A412" s="433" t="s">
        <v>618</v>
      </c>
      <c r="B412" s="433"/>
      <c r="C412" s="433"/>
      <c r="D412" s="433"/>
      <c r="E412" s="433"/>
      <c r="F412" s="433"/>
      <c r="G412" s="190"/>
      <c r="H412" s="190"/>
      <c r="I412" s="190"/>
      <c r="J412" s="190"/>
      <c r="K412" s="190"/>
      <c r="L412" s="190"/>
    </row>
    <row r="413" spans="1:12" ht="12.6" customHeight="1">
      <c r="A413" s="433"/>
      <c r="B413" s="433"/>
      <c r="C413" s="433"/>
      <c r="D413" s="433"/>
      <c r="E413" s="433"/>
      <c r="F413" s="433"/>
      <c r="G413" s="190"/>
      <c r="H413" s="190"/>
      <c r="I413" s="190"/>
      <c r="J413" s="190"/>
      <c r="K413" s="190"/>
      <c r="L413" s="190"/>
    </row>
    <row r="414" spans="1:12" ht="16.5" customHeight="1">
      <c r="A414" s="433" t="s">
        <v>619</v>
      </c>
      <c r="B414" s="433"/>
      <c r="C414" s="433"/>
      <c r="D414" s="433"/>
      <c r="E414" s="433"/>
      <c r="F414" s="433"/>
      <c r="G414" s="190"/>
      <c r="H414" s="190"/>
      <c r="I414" s="190"/>
      <c r="J414" s="190"/>
      <c r="K414" s="190"/>
      <c r="L414" s="190"/>
    </row>
    <row r="415" spans="1:12" ht="16.5" customHeight="1">
      <c r="A415" s="433" t="s">
        <v>620</v>
      </c>
      <c r="B415" s="433"/>
      <c r="C415" s="433"/>
      <c r="D415" s="433"/>
      <c r="E415" s="433"/>
      <c r="F415" s="433"/>
      <c r="G415" s="190"/>
      <c r="H415" s="190"/>
      <c r="I415" s="190"/>
      <c r="J415" s="190"/>
      <c r="K415" s="190"/>
      <c r="L415" s="190"/>
    </row>
    <row r="416" spans="1:12" ht="16.5" customHeight="1">
      <c r="A416" s="435" t="s">
        <v>621</v>
      </c>
      <c r="B416" s="435"/>
      <c r="C416" s="435"/>
      <c r="D416" s="435"/>
      <c r="E416" s="435"/>
      <c r="F416" s="435"/>
      <c r="G416" s="190"/>
      <c r="H416" s="190"/>
      <c r="I416" s="190"/>
      <c r="J416" s="190"/>
      <c r="K416" s="190"/>
      <c r="L416" s="190"/>
    </row>
    <row r="417" spans="1:12" ht="11.45" customHeight="1">
      <c r="A417" s="433"/>
      <c r="B417" s="433"/>
      <c r="C417" s="433"/>
      <c r="D417" s="433"/>
      <c r="E417" s="433"/>
      <c r="F417" s="433"/>
      <c r="G417" s="190"/>
      <c r="H417" s="190"/>
      <c r="I417" s="190"/>
      <c r="J417" s="190"/>
      <c r="K417" s="190"/>
      <c r="L417" s="190"/>
    </row>
    <row r="418" spans="1:12" ht="16.5" customHeight="1">
      <c r="A418" s="433" t="s">
        <v>622</v>
      </c>
      <c r="B418" s="433"/>
      <c r="C418" s="433"/>
      <c r="D418" s="433"/>
      <c r="E418" s="433"/>
      <c r="F418" s="433"/>
      <c r="G418" s="190"/>
      <c r="H418" s="190"/>
      <c r="I418" s="190"/>
      <c r="J418" s="190"/>
      <c r="K418" s="190"/>
      <c r="L418" s="190"/>
    </row>
    <row r="419" spans="1:12" ht="16.5" customHeight="1">
      <c r="A419" s="433" t="s">
        <v>623</v>
      </c>
      <c r="B419" s="433"/>
      <c r="C419" s="433"/>
      <c r="D419" s="433"/>
      <c r="E419" s="433"/>
      <c r="F419" s="433"/>
      <c r="G419" s="190"/>
      <c r="H419" s="190"/>
      <c r="I419" s="190"/>
      <c r="J419" s="190"/>
      <c r="K419" s="190"/>
      <c r="L419" s="190"/>
    </row>
    <row r="420" spans="1:12" ht="16.5" customHeight="1">
      <c r="A420" s="433" t="s">
        <v>624</v>
      </c>
      <c r="B420" s="433"/>
      <c r="C420" s="433"/>
      <c r="D420" s="433"/>
      <c r="E420" s="433"/>
      <c r="F420" s="433"/>
      <c r="G420" s="190"/>
      <c r="H420" s="190"/>
      <c r="I420" s="190"/>
      <c r="J420" s="190"/>
      <c r="K420" s="190"/>
      <c r="L420" s="190"/>
    </row>
    <row r="421" spans="1:12" ht="16.5" customHeight="1">
      <c r="A421" s="420" t="s">
        <v>954</v>
      </c>
      <c r="B421" s="420"/>
      <c r="C421" s="420"/>
      <c r="D421" s="420"/>
      <c r="E421" s="420"/>
      <c r="F421" s="420"/>
      <c r="G421" s="190"/>
      <c r="H421" s="190"/>
      <c r="I421" s="190"/>
      <c r="J421" s="190"/>
      <c r="K421" s="190"/>
      <c r="L421" s="190"/>
    </row>
    <row r="422" spans="1:12" ht="16.5" customHeight="1">
      <c r="A422" s="435" t="s">
        <v>952</v>
      </c>
      <c r="B422" s="435"/>
      <c r="C422" s="435"/>
      <c r="D422" s="435"/>
      <c r="E422" s="435"/>
      <c r="F422" s="435"/>
      <c r="G422" s="190"/>
      <c r="H422" s="190"/>
      <c r="I422" s="190"/>
      <c r="J422" s="190"/>
      <c r="K422" s="190"/>
      <c r="L422" s="190"/>
    </row>
    <row r="423" spans="1:12" ht="16.5" customHeight="1">
      <c r="A423" s="433" t="s">
        <v>953</v>
      </c>
      <c r="B423" s="433"/>
      <c r="C423" s="433"/>
      <c r="D423" s="433"/>
      <c r="E423" s="433"/>
      <c r="F423" s="433"/>
      <c r="G423" s="190"/>
      <c r="H423" s="190"/>
      <c r="I423" s="190"/>
      <c r="J423" s="190"/>
      <c r="K423" s="190"/>
      <c r="L423" s="190"/>
    </row>
    <row r="424" spans="1:12" ht="16.5" customHeight="1">
      <c r="A424" s="433" t="s">
        <v>625</v>
      </c>
      <c r="B424" s="433"/>
      <c r="C424" s="433"/>
      <c r="D424" s="433"/>
      <c r="E424" s="433"/>
      <c r="F424" s="433"/>
      <c r="G424" s="190"/>
      <c r="H424" s="190"/>
      <c r="I424" s="190"/>
      <c r="J424" s="190"/>
      <c r="K424" s="190"/>
      <c r="L424" s="190"/>
    </row>
    <row r="425" spans="1:12" ht="16.5" customHeight="1">
      <c r="A425" s="433" t="s">
        <v>626</v>
      </c>
      <c r="B425" s="433"/>
      <c r="C425" s="433"/>
      <c r="D425" s="433"/>
      <c r="E425" s="433"/>
      <c r="F425" s="433"/>
      <c r="G425" s="190"/>
      <c r="H425" s="190"/>
      <c r="I425" s="190"/>
      <c r="J425" s="190"/>
      <c r="K425" s="190"/>
      <c r="L425" s="190"/>
    </row>
    <row r="426" spans="1:12" ht="16.5" customHeight="1">
      <c r="A426" s="190"/>
      <c r="B426" s="190"/>
      <c r="C426" s="190"/>
      <c r="D426" s="190"/>
      <c r="E426" s="190"/>
      <c r="F426" s="190"/>
      <c r="G426" s="190"/>
      <c r="H426" s="190"/>
      <c r="I426" s="190"/>
      <c r="J426" s="190"/>
      <c r="K426" s="190"/>
      <c r="L426" s="190"/>
    </row>
    <row r="427" spans="1:12" ht="16.5" customHeight="1">
      <c r="A427" s="435" t="s">
        <v>627</v>
      </c>
      <c r="B427" s="435"/>
      <c r="C427" s="435"/>
      <c r="D427" s="435"/>
      <c r="E427" s="435"/>
      <c r="F427" s="435"/>
      <c r="G427" s="190"/>
      <c r="H427" s="190"/>
      <c r="I427" s="190"/>
      <c r="J427" s="190"/>
      <c r="K427" s="190"/>
      <c r="L427" s="190"/>
    </row>
    <row r="428" spans="1:12" ht="16.5" customHeight="1">
      <c r="A428" s="433" t="s">
        <v>531</v>
      </c>
      <c r="B428" s="433"/>
      <c r="C428" s="433"/>
      <c r="D428" s="433"/>
      <c r="E428" s="433"/>
      <c r="F428" s="433"/>
      <c r="G428" s="190"/>
      <c r="H428" s="190"/>
      <c r="I428" s="190"/>
      <c r="J428" s="190"/>
      <c r="K428" s="190"/>
      <c r="L428" s="190"/>
    </row>
    <row r="429" spans="1:12" ht="16.5" customHeight="1">
      <c r="A429" s="433" t="s">
        <v>628</v>
      </c>
      <c r="B429" s="433"/>
      <c r="C429" s="433"/>
      <c r="D429" s="433"/>
      <c r="E429" s="433"/>
      <c r="F429" s="433"/>
      <c r="G429" s="190"/>
      <c r="H429" s="190"/>
      <c r="I429" s="190"/>
      <c r="J429" s="190"/>
      <c r="K429" s="190"/>
      <c r="L429" s="190"/>
    </row>
    <row r="430" spans="1:12" ht="16.5" customHeight="1">
      <c r="A430" s="433" t="s">
        <v>1113</v>
      </c>
      <c r="B430" s="433"/>
      <c r="C430" s="433"/>
      <c r="D430" s="433"/>
      <c r="E430" s="433"/>
      <c r="F430" s="433"/>
      <c r="G430" s="190"/>
      <c r="H430" s="190"/>
      <c r="I430" s="190"/>
      <c r="J430" s="190"/>
      <c r="K430" s="190"/>
      <c r="L430" s="190"/>
    </row>
    <row r="431" spans="1:12" ht="16.5" customHeight="1">
      <c r="A431" s="436" t="s">
        <v>629</v>
      </c>
      <c r="B431" s="436"/>
      <c r="C431" s="436"/>
      <c r="D431" s="436"/>
      <c r="E431" s="436"/>
      <c r="F431" s="436"/>
      <c r="G431" s="190"/>
      <c r="H431" s="190"/>
      <c r="I431" s="190"/>
      <c r="J431" s="190"/>
      <c r="K431" s="190"/>
      <c r="L431" s="190"/>
    </row>
    <row r="432" spans="1:12" ht="16.5" customHeight="1">
      <c r="A432" s="327"/>
      <c r="B432" s="327"/>
      <c r="C432" s="327"/>
      <c r="D432" s="327"/>
      <c r="E432" s="327"/>
      <c r="F432" s="327"/>
      <c r="G432" s="190"/>
      <c r="H432" s="190"/>
      <c r="I432" s="190"/>
      <c r="J432" s="190"/>
      <c r="K432" s="190"/>
      <c r="L432" s="190"/>
    </row>
    <row r="433" spans="1:12" ht="16.5" customHeight="1">
      <c r="A433" s="433" t="s">
        <v>630</v>
      </c>
      <c r="B433" s="433"/>
      <c r="C433" s="433"/>
      <c r="D433" s="433"/>
      <c r="E433" s="433"/>
      <c r="F433" s="433"/>
      <c r="G433" s="190"/>
      <c r="H433" s="190"/>
      <c r="I433" s="190"/>
      <c r="J433" s="190"/>
      <c r="K433" s="190"/>
      <c r="L433" s="190"/>
    </row>
    <row r="434" spans="1:12" ht="16.5" customHeight="1">
      <c r="A434" s="436" t="s">
        <v>631</v>
      </c>
      <c r="B434" s="436"/>
      <c r="C434" s="436"/>
      <c r="D434" s="436"/>
      <c r="E434" s="436"/>
      <c r="F434" s="436"/>
      <c r="G434" s="190"/>
      <c r="H434" s="190"/>
      <c r="I434" s="190"/>
      <c r="J434" s="190"/>
      <c r="K434" s="190"/>
      <c r="L434" s="190"/>
    </row>
    <row r="435" spans="1:12" ht="16.5" customHeight="1">
      <c r="A435" s="433" t="s">
        <v>722</v>
      </c>
      <c r="B435" s="433"/>
      <c r="C435" s="433"/>
      <c r="D435" s="433"/>
      <c r="E435" s="433"/>
      <c r="F435" s="433"/>
      <c r="G435" s="190"/>
      <c r="H435" s="190"/>
      <c r="I435" s="190"/>
      <c r="J435" s="190"/>
      <c r="K435" s="190"/>
      <c r="L435" s="190"/>
    </row>
    <row r="436" spans="1:12" ht="16.5" customHeight="1">
      <c r="A436" s="436" t="s">
        <v>632</v>
      </c>
      <c r="B436" s="436"/>
      <c r="C436" s="436"/>
      <c r="D436" s="436"/>
      <c r="E436" s="436"/>
      <c r="F436" s="436"/>
      <c r="G436" s="190"/>
      <c r="H436" s="190"/>
      <c r="I436" s="190"/>
      <c r="J436" s="190"/>
      <c r="K436" s="190"/>
      <c r="L436" s="190"/>
    </row>
    <row r="437" spans="1:12" ht="16.5" customHeight="1">
      <c r="A437" s="327"/>
      <c r="B437" s="327"/>
      <c r="C437" s="327"/>
      <c r="D437" s="327"/>
      <c r="E437" s="327"/>
      <c r="F437" s="327"/>
      <c r="G437" s="190"/>
      <c r="H437" s="190"/>
      <c r="I437" s="190"/>
      <c r="J437" s="190"/>
      <c r="K437" s="190"/>
      <c r="L437" s="190"/>
    </row>
    <row r="438" spans="1:12" ht="16.5" customHeight="1">
      <c r="A438" s="435" t="s">
        <v>633</v>
      </c>
      <c r="B438" s="435"/>
      <c r="C438" s="435"/>
      <c r="D438" s="435"/>
      <c r="E438" s="435"/>
      <c r="F438" s="435"/>
      <c r="G438" s="190"/>
      <c r="H438" s="190"/>
      <c r="I438" s="190"/>
      <c r="J438" s="190"/>
      <c r="K438" s="190"/>
      <c r="L438" s="190"/>
    </row>
    <row r="439" spans="1:12" ht="16.5" customHeight="1">
      <c r="A439" s="431" t="s">
        <v>634</v>
      </c>
      <c r="B439" s="431"/>
      <c r="C439" s="431"/>
      <c r="D439" s="431"/>
      <c r="E439" s="431"/>
      <c r="F439" s="431"/>
      <c r="G439" s="190"/>
      <c r="H439" s="190"/>
      <c r="I439" s="190"/>
      <c r="J439" s="190"/>
      <c r="K439" s="190"/>
      <c r="L439" s="190"/>
    </row>
    <row r="440" spans="1:12" ht="16.5" customHeight="1">
      <c r="A440" s="436" t="s">
        <v>635</v>
      </c>
      <c r="B440" s="437"/>
      <c r="C440" s="437"/>
      <c r="D440" s="437"/>
      <c r="E440" s="437"/>
      <c r="F440" s="437"/>
      <c r="G440" s="190"/>
      <c r="H440" s="190"/>
      <c r="I440" s="190"/>
      <c r="J440" s="190"/>
      <c r="K440" s="190"/>
      <c r="L440" s="190"/>
    </row>
    <row r="441" spans="1:12" ht="16.5" customHeight="1">
      <c r="A441" s="431" t="s">
        <v>723</v>
      </c>
      <c r="B441" s="431"/>
      <c r="C441" s="431"/>
      <c r="D441" s="431"/>
      <c r="E441" s="431"/>
      <c r="F441" s="431"/>
      <c r="G441" s="190"/>
      <c r="H441" s="190"/>
      <c r="I441" s="190"/>
      <c r="J441" s="190"/>
      <c r="K441" s="190"/>
      <c r="L441" s="190"/>
    </row>
    <row r="442" spans="1:12" ht="16.5" customHeight="1">
      <c r="A442" s="431" t="s">
        <v>636</v>
      </c>
      <c r="B442" s="431"/>
      <c r="C442" s="431"/>
      <c r="D442" s="431"/>
      <c r="E442" s="431"/>
      <c r="F442" s="431"/>
      <c r="G442" s="190"/>
      <c r="H442" s="190"/>
      <c r="I442" s="190"/>
      <c r="J442" s="190"/>
      <c r="K442" s="190"/>
      <c r="L442" s="190"/>
    </row>
    <row r="443" spans="1:12" ht="16.5" customHeight="1">
      <c r="A443" s="431" t="s">
        <v>724</v>
      </c>
      <c r="B443" s="431"/>
      <c r="C443" s="431"/>
      <c r="D443" s="431"/>
      <c r="E443" s="431"/>
      <c r="F443" s="431"/>
      <c r="G443" s="190"/>
      <c r="H443" s="190"/>
      <c r="I443" s="190"/>
      <c r="J443" s="190"/>
      <c r="K443" s="190"/>
      <c r="L443" s="190"/>
    </row>
    <row r="444" spans="1:12" ht="16.5" customHeight="1">
      <c r="A444" s="431" t="s">
        <v>637</v>
      </c>
      <c r="B444" s="431"/>
      <c r="C444" s="431"/>
      <c r="D444" s="431"/>
      <c r="E444" s="431"/>
      <c r="F444" s="431"/>
      <c r="G444" s="190"/>
      <c r="H444" s="190"/>
      <c r="I444" s="190"/>
      <c r="J444" s="190"/>
      <c r="K444" s="190"/>
      <c r="L444" s="190"/>
    </row>
    <row r="445" spans="1:12" ht="16.5" customHeight="1">
      <c r="A445" s="431" t="s">
        <v>638</v>
      </c>
      <c r="B445" s="432"/>
      <c r="C445" s="432"/>
      <c r="D445" s="432"/>
      <c r="E445" s="432"/>
      <c r="F445" s="432"/>
      <c r="G445" s="190"/>
      <c r="H445" s="190"/>
      <c r="I445" s="190"/>
      <c r="J445" s="190"/>
      <c r="K445" s="190"/>
      <c r="L445" s="190"/>
    </row>
    <row r="446" spans="1:12" ht="16.5" customHeight="1">
      <c r="A446" s="431" t="s">
        <v>190</v>
      </c>
      <c r="B446" s="431"/>
      <c r="C446" s="431"/>
      <c r="D446" s="431"/>
      <c r="E446" s="431"/>
      <c r="F446" s="431"/>
      <c r="G446" s="190"/>
      <c r="H446" s="190"/>
      <c r="I446" s="190"/>
      <c r="J446" s="190"/>
      <c r="K446" s="190"/>
      <c r="L446" s="190"/>
    </row>
    <row r="447" spans="1:12" ht="12.6" customHeight="1">
      <c r="A447" s="328"/>
      <c r="B447" s="300"/>
      <c r="C447" s="300"/>
      <c r="D447" s="300"/>
      <c r="E447" s="300"/>
      <c r="F447" s="300"/>
      <c r="G447" s="190"/>
      <c r="H447" s="190"/>
      <c r="I447" s="190"/>
      <c r="J447" s="190"/>
      <c r="K447" s="190"/>
      <c r="L447" s="190"/>
    </row>
    <row r="448" spans="1:12" ht="16.5" customHeight="1">
      <c r="A448" s="433" t="s">
        <v>639</v>
      </c>
      <c r="B448" s="433"/>
      <c r="C448" s="433"/>
      <c r="D448" s="433"/>
      <c r="E448" s="433"/>
      <c r="F448" s="433"/>
      <c r="G448" s="190"/>
      <c r="H448" s="190"/>
      <c r="I448" s="190"/>
      <c r="J448" s="190"/>
      <c r="K448" s="190"/>
      <c r="L448" s="190"/>
    </row>
    <row r="449" spans="1:12" ht="16.5" customHeight="1">
      <c r="A449" s="328" t="s">
        <v>191</v>
      </c>
      <c r="B449" s="301"/>
      <c r="C449" s="301"/>
      <c r="D449" s="301"/>
      <c r="E449" s="301"/>
      <c r="F449" s="301"/>
      <c r="G449" s="190"/>
      <c r="H449" s="190"/>
      <c r="I449" s="190"/>
      <c r="J449" s="190"/>
      <c r="K449" s="190"/>
      <c r="L449" s="190"/>
    </row>
    <row r="450" spans="1:12" ht="16.5" customHeight="1">
      <c r="A450" s="329" t="s">
        <v>640</v>
      </c>
      <c r="B450" s="301"/>
      <c r="C450" s="301"/>
      <c r="D450" s="301"/>
      <c r="E450" s="301"/>
      <c r="F450" s="301"/>
      <c r="G450" s="190"/>
      <c r="H450" s="190"/>
      <c r="I450" s="190"/>
      <c r="J450" s="190"/>
      <c r="K450" s="190"/>
      <c r="L450" s="190"/>
    </row>
    <row r="451" spans="1:12" ht="16.5" customHeight="1">
      <c r="A451" s="328" t="s">
        <v>192</v>
      </c>
      <c r="B451" s="301"/>
      <c r="C451" s="301"/>
      <c r="D451" s="301"/>
      <c r="E451" s="301"/>
      <c r="F451" s="301"/>
      <c r="G451" s="190"/>
      <c r="H451" s="190"/>
      <c r="I451" s="190"/>
      <c r="J451" s="190"/>
      <c r="K451" s="190"/>
      <c r="L451" s="190"/>
    </row>
    <row r="452" spans="1:12" ht="16.5" customHeight="1">
      <c r="A452" s="328" t="s">
        <v>193</v>
      </c>
      <c r="B452" s="301"/>
      <c r="C452" s="301"/>
      <c r="D452" s="301"/>
      <c r="E452" s="301"/>
      <c r="F452" s="301"/>
      <c r="G452" s="190"/>
      <c r="H452" s="190"/>
      <c r="I452" s="190"/>
      <c r="J452" s="190"/>
      <c r="K452" s="190"/>
      <c r="L452" s="190"/>
    </row>
    <row r="453" spans="1:12" ht="16.5" customHeight="1">
      <c r="A453" s="328" t="s">
        <v>194</v>
      </c>
      <c r="B453" s="301"/>
      <c r="C453" s="301"/>
      <c r="D453" s="301"/>
      <c r="E453" s="301"/>
      <c r="F453" s="301"/>
      <c r="G453" s="190"/>
      <c r="H453" s="190"/>
      <c r="I453" s="190"/>
      <c r="J453" s="190"/>
      <c r="K453" s="190"/>
      <c r="L453" s="190"/>
    </row>
    <row r="454" spans="1:12" ht="16.5" customHeight="1">
      <c r="A454" s="328" t="s">
        <v>195</v>
      </c>
      <c r="B454" s="301"/>
      <c r="C454" s="301"/>
      <c r="D454" s="301"/>
      <c r="E454" s="301"/>
      <c r="F454" s="301"/>
      <c r="G454" s="190"/>
      <c r="H454" s="190"/>
      <c r="I454" s="190"/>
      <c r="J454" s="190"/>
      <c r="K454" s="190"/>
      <c r="L454" s="190"/>
    </row>
    <row r="455" spans="1:12" ht="16.5" customHeight="1">
      <c r="A455" s="328" t="s">
        <v>196</v>
      </c>
      <c r="B455" s="14"/>
      <c r="C455" s="14"/>
      <c r="D455" s="14"/>
      <c r="E455" s="14"/>
      <c r="F455" s="14"/>
      <c r="G455" s="190"/>
      <c r="H455" s="190"/>
      <c r="I455" s="190"/>
      <c r="J455" s="190"/>
      <c r="K455" s="190"/>
      <c r="L455" s="190"/>
    </row>
    <row r="456" spans="1:12" ht="12.6" customHeight="1">
      <c r="A456" s="434"/>
      <c r="B456" s="434"/>
      <c r="C456" s="434"/>
      <c r="D456" s="434"/>
      <c r="E456" s="434"/>
      <c r="F456" s="434"/>
      <c r="G456" s="190"/>
      <c r="H456" s="190"/>
      <c r="I456" s="190"/>
      <c r="J456" s="190"/>
      <c r="K456" s="190"/>
      <c r="L456" s="190"/>
    </row>
    <row r="457" spans="1:12" ht="16.5" customHeight="1">
      <c r="A457" s="419" t="s">
        <v>641</v>
      </c>
      <c r="B457" s="419"/>
      <c r="C457" s="419"/>
      <c r="D457" s="419"/>
      <c r="E457" s="419"/>
      <c r="F457" s="419"/>
      <c r="G457" s="190"/>
      <c r="H457" s="190"/>
      <c r="I457" s="190"/>
      <c r="J457" s="190"/>
      <c r="K457" s="190"/>
      <c r="L457" s="190"/>
    </row>
    <row r="458" spans="1:12" ht="16.5" customHeight="1">
      <c r="A458" s="420" t="s">
        <v>925</v>
      </c>
      <c r="B458" s="420"/>
      <c r="C458" s="420"/>
      <c r="D458" s="420"/>
      <c r="E458" s="420"/>
      <c r="F458" s="420"/>
      <c r="G458" s="190"/>
      <c r="H458" s="190"/>
      <c r="I458" s="190"/>
      <c r="J458" s="190"/>
      <c r="K458" s="190"/>
      <c r="L458" s="190"/>
    </row>
    <row r="459" spans="1:12" ht="16.5" customHeight="1">
      <c r="A459" s="420" t="s">
        <v>1140</v>
      </c>
      <c r="B459" s="420"/>
      <c r="C459" s="420"/>
      <c r="D459" s="420"/>
      <c r="E459" s="420"/>
      <c r="F459" s="420"/>
      <c r="G459" s="190"/>
      <c r="H459" s="190"/>
      <c r="I459" s="190"/>
      <c r="J459" s="190"/>
      <c r="K459" s="190"/>
      <c r="L459" s="190"/>
    </row>
    <row r="460" spans="1:12" ht="22.5" customHeight="1">
      <c r="A460" s="420" t="s">
        <v>642</v>
      </c>
      <c r="B460" s="420"/>
      <c r="C460" s="420"/>
      <c r="D460" s="420"/>
      <c r="E460" s="420"/>
      <c r="F460" s="420"/>
      <c r="G460" s="190"/>
      <c r="H460" s="190"/>
      <c r="I460" s="190"/>
      <c r="J460" s="190"/>
      <c r="K460" s="190"/>
      <c r="L460" s="190"/>
    </row>
    <row r="461" spans="1:12" ht="16.5" customHeight="1">
      <c r="A461" s="420" t="s">
        <v>909</v>
      </c>
      <c r="B461" s="420"/>
      <c r="C461" s="420"/>
      <c r="D461" s="420"/>
      <c r="E461" s="420"/>
      <c r="F461" s="420"/>
      <c r="G461" s="190"/>
      <c r="H461" s="190"/>
      <c r="I461" s="190"/>
      <c r="J461" s="190"/>
      <c r="K461" s="190"/>
      <c r="L461" s="190"/>
    </row>
    <row r="462" spans="1:12" ht="16.5" customHeight="1">
      <c r="A462" s="420" t="s">
        <v>910</v>
      </c>
      <c r="B462" s="420"/>
      <c r="C462" s="420"/>
      <c r="D462" s="420"/>
      <c r="E462" s="420"/>
      <c r="F462" s="420"/>
      <c r="G462" s="190"/>
      <c r="H462" s="190"/>
      <c r="I462" s="190"/>
      <c r="J462" s="190"/>
      <c r="K462" s="190"/>
      <c r="L462" s="190"/>
    </row>
    <row r="463" spans="1:12" ht="16.5" customHeight="1">
      <c r="A463" s="420" t="s">
        <v>973</v>
      </c>
      <c r="B463" s="420"/>
      <c r="C463" s="420"/>
      <c r="D463" s="420"/>
      <c r="E463" s="420"/>
      <c r="F463" s="420"/>
      <c r="G463" s="190"/>
      <c r="H463" s="190"/>
      <c r="I463" s="190"/>
      <c r="J463" s="190"/>
      <c r="K463" s="190"/>
      <c r="L463" s="190"/>
    </row>
    <row r="464" spans="1:12" ht="20.100000000000001" customHeight="1">
      <c r="A464" s="420" t="s">
        <v>911</v>
      </c>
      <c r="B464" s="420"/>
      <c r="C464" s="420"/>
      <c r="D464" s="420"/>
      <c r="E464" s="420"/>
      <c r="F464" s="420"/>
      <c r="G464" s="190"/>
      <c r="H464" s="190"/>
      <c r="I464" s="190"/>
      <c r="J464" s="190"/>
      <c r="K464" s="190"/>
      <c r="L464" s="190"/>
    </row>
    <row r="465" spans="1:12" ht="20.100000000000001" customHeight="1">
      <c r="A465" s="420" t="s">
        <v>912</v>
      </c>
      <c r="B465" s="420"/>
      <c r="C465" s="420"/>
      <c r="D465" s="420"/>
      <c r="E465" s="420"/>
      <c r="F465" s="420"/>
      <c r="G465" s="190"/>
      <c r="H465" s="190"/>
      <c r="I465" s="190"/>
      <c r="J465" s="190"/>
      <c r="K465" s="190"/>
      <c r="L465" s="190"/>
    </row>
    <row r="466" spans="1:12" ht="20.100000000000001" customHeight="1">
      <c r="A466" s="420" t="s">
        <v>913</v>
      </c>
      <c r="B466" s="420"/>
      <c r="C466" s="420"/>
      <c r="D466" s="420"/>
      <c r="E466" s="420"/>
      <c r="F466" s="420"/>
      <c r="G466" s="190"/>
      <c r="H466" s="190"/>
      <c r="I466" s="190"/>
      <c r="J466" s="190"/>
      <c r="K466" s="190"/>
      <c r="L466" s="190"/>
    </row>
    <row r="467" spans="1:12" ht="20.100000000000001" customHeight="1">
      <c r="A467" s="420" t="s">
        <v>1149</v>
      </c>
      <c r="B467" s="420"/>
      <c r="C467" s="420"/>
      <c r="D467" s="420"/>
      <c r="E467" s="420"/>
      <c r="F467" s="420"/>
      <c r="G467" s="190"/>
      <c r="H467" s="190"/>
      <c r="I467" s="190"/>
      <c r="J467" s="190"/>
      <c r="K467" s="190"/>
      <c r="L467" s="190"/>
    </row>
    <row r="468" spans="1:12" ht="12.6" customHeight="1">
      <c r="A468" s="421"/>
      <c r="B468" s="421"/>
      <c r="C468" s="421"/>
      <c r="D468" s="421"/>
      <c r="E468" s="421"/>
      <c r="F468" s="421"/>
      <c r="G468" s="190"/>
      <c r="H468" s="190"/>
      <c r="I468" s="190"/>
      <c r="J468" s="190"/>
      <c r="K468" s="190"/>
      <c r="L468" s="190"/>
    </row>
    <row r="469" spans="1:12" s="190" customFormat="1" ht="16.5" customHeight="1">
      <c r="A469" s="419" t="s">
        <v>1141</v>
      </c>
      <c r="B469" s="419"/>
      <c r="C469" s="419"/>
      <c r="D469" s="419"/>
      <c r="E469" s="419"/>
      <c r="F469" s="419"/>
    </row>
    <row r="470" spans="1:12" s="190" customFormat="1" ht="16.5" customHeight="1">
      <c r="A470" s="420" t="s">
        <v>924</v>
      </c>
      <c r="B470" s="420"/>
      <c r="C470" s="420"/>
      <c r="D470" s="420"/>
      <c r="E470" s="420"/>
      <c r="F470" s="420"/>
    </row>
    <row r="471" spans="1:12" s="190" customFormat="1" ht="17.45" customHeight="1">
      <c r="A471" s="303" t="s">
        <v>1152</v>
      </c>
      <c r="B471" s="303"/>
      <c r="C471" s="303"/>
      <c r="D471" s="303"/>
      <c r="E471" s="303"/>
      <c r="F471" s="303"/>
    </row>
    <row r="472" spans="1:12" s="190" customFormat="1" ht="17.45" customHeight="1">
      <c r="A472" s="303" t="s">
        <v>1107</v>
      </c>
      <c r="B472" s="303"/>
      <c r="C472" s="303"/>
      <c r="D472" s="303"/>
      <c r="E472" s="303"/>
      <c r="F472" s="303"/>
    </row>
    <row r="473" spans="1:12" s="190" customFormat="1" ht="14.1" customHeight="1">
      <c r="A473" s="303"/>
      <c r="B473" s="303"/>
      <c r="C473" s="303"/>
      <c r="D473" s="303"/>
      <c r="E473" s="303"/>
      <c r="F473" s="303"/>
    </row>
    <row r="474" spans="1:12" ht="18" customHeight="1">
      <c r="A474" s="303" t="s">
        <v>926</v>
      </c>
      <c r="B474" s="303"/>
      <c r="C474" s="303"/>
      <c r="D474" s="303"/>
      <c r="E474" s="303"/>
      <c r="F474" s="303"/>
      <c r="G474" s="190"/>
      <c r="H474" s="190"/>
      <c r="I474" s="190"/>
      <c r="J474" s="190"/>
      <c r="K474" s="190"/>
      <c r="L474" s="190"/>
    </row>
    <row r="475" spans="1:12" ht="16.5" customHeight="1">
      <c r="A475" s="303" t="s">
        <v>1105</v>
      </c>
      <c r="B475" s="303"/>
      <c r="C475" s="303"/>
      <c r="D475" s="303"/>
      <c r="E475" s="303"/>
      <c r="F475" s="303"/>
      <c r="G475" s="190"/>
      <c r="H475" s="190"/>
      <c r="I475" s="190"/>
      <c r="J475" s="190"/>
      <c r="K475" s="190"/>
      <c r="L475" s="190"/>
    </row>
    <row r="476" spans="1:12" ht="16.5" customHeight="1">
      <c r="A476" s="303" t="s">
        <v>941</v>
      </c>
      <c r="B476" s="303"/>
      <c r="C476" s="303"/>
      <c r="D476" s="303"/>
      <c r="E476" s="303"/>
      <c r="F476" s="303"/>
      <c r="G476" s="190"/>
      <c r="H476" s="190"/>
      <c r="I476" s="190"/>
      <c r="J476" s="190"/>
      <c r="K476" s="190"/>
      <c r="L476" s="190"/>
    </row>
    <row r="477" spans="1:12" ht="16.5" customHeight="1">
      <c r="A477" s="303" t="s">
        <v>942</v>
      </c>
      <c r="B477" s="303"/>
      <c r="C477" s="303"/>
      <c r="D477" s="303"/>
      <c r="E477" s="303"/>
      <c r="F477" s="303"/>
      <c r="G477" s="190"/>
      <c r="H477" s="190"/>
      <c r="I477" s="190"/>
      <c r="J477" s="190"/>
      <c r="K477" s="190"/>
      <c r="L477" s="190"/>
    </row>
    <row r="478" spans="1:12" ht="16.5" customHeight="1">
      <c r="A478" s="303" t="s">
        <v>943</v>
      </c>
      <c r="B478" s="303"/>
      <c r="C478" s="303"/>
      <c r="D478" s="303"/>
      <c r="E478" s="303"/>
      <c r="F478" s="303"/>
      <c r="G478" s="190"/>
      <c r="H478" s="190"/>
      <c r="I478" s="190"/>
      <c r="J478" s="190"/>
      <c r="K478" s="190"/>
      <c r="L478" s="190"/>
    </row>
    <row r="479" spans="1:12" ht="16.5" customHeight="1">
      <c r="A479" s="303" t="s">
        <v>949</v>
      </c>
      <c r="B479" s="303"/>
      <c r="C479" s="303"/>
      <c r="D479" s="303"/>
      <c r="E479" s="303"/>
      <c r="F479" s="303"/>
      <c r="G479" s="190"/>
      <c r="H479" s="190"/>
      <c r="I479" s="190"/>
      <c r="J479" s="190"/>
      <c r="K479" s="190"/>
      <c r="L479" s="190"/>
    </row>
    <row r="480" spans="1:12" ht="16.5" customHeight="1">
      <c r="A480" s="303" t="s">
        <v>948</v>
      </c>
      <c r="B480" s="303"/>
      <c r="C480" s="303"/>
      <c r="D480" s="303"/>
      <c r="E480" s="303"/>
      <c r="F480" s="303"/>
      <c r="G480" s="190"/>
      <c r="H480" s="190"/>
      <c r="I480" s="190"/>
      <c r="J480" s="190"/>
      <c r="K480" s="190"/>
      <c r="L480" s="190"/>
    </row>
    <row r="481" spans="1:12" s="190" customFormat="1" ht="14.1" customHeight="1">
      <c r="A481" s="303"/>
      <c r="B481" s="303"/>
      <c r="C481" s="303"/>
      <c r="D481" s="303"/>
      <c r="E481" s="303"/>
      <c r="F481" s="303"/>
    </row>
    <row r="482" spans="1:12" s="164" customFormat="1" ht="16.5" customHeight="1">
      <c r="A482" s="303" t="s">
        <v>1215</v>
      </c>
      <c r="B482" s="303"/>
      <c r="C482" s="303"/>
      <c r="D482" s="303"/>
      <c r="E482" s="303"/>
      <c r="F482" s="303"/>
    </row>
    <row r="483" spans="1:12" s="164" customFormat="1" ht="16.5" customHeight="1">
      <c r="A483" s="303" t="s">
        <v>1221</v>
      </c>
      <c r="B483" s="303"/>
      <c r="C483" s="303"/>
      <c r="D483" s="303"/>
      <c r="E483" s="303"/>
      <c r="F483" s="303"/>
    </row>
    <row r="484" spans="1:12" ht="12.6" customHeight="1">
      <c r="A484" s="421"/>
      <c r="B484" s="421"/>
      <c r="C484" s="421"/>
      <c r="D484" s="421"/>
      <c r="E484" s="421"/>
      <c r="F484" s="421"/>
      <c r="G484" s="190"/>
      <c r="H484" s="190"/>
      <c r="I484" s="190"/>
      <c r="J484" s="190"/>
      <c r="K484" s="190"/>
      <c r="L484" s="190"/>
    </row>
    <row r="485" spans="1:12" s="190" customFormat="1" ht="16.5" customHeight="1">
      <c r="A485" s="419" t="s">
        <v>1209</v>
      </c>
      <c r="B485" s="419"/>
      <c r="C485" s="419"/>
      <c r="D485" s="419"/>
      <c r="E485" s="419"/>
      <c r="F485" s="419"/>
    </row>
    <row r="486" spans="1:12" ht="16.5" customHeight="1">
      <c r="A486" s="419" t="s">
        <v>1210</v>
      </c>
      <c r="B486" s="419"/>
      <c r="C486" s="419"/>
      <c r="D486" s="419"/>
      <c r="E486" s="419"/>
      <c r="F486" s="419"/>
    </row>
    <row r="487" spans="1:12" ht="14.1" customHeight="1">
      <c r="A487" s="422" t="s">
        <v>1211</v>
      </c>
      <c r="B487" s="423"/>
      <c r="C487" s="423"/>
      <c r="D487" s="423"/>
      <c r="E487" s="423"/>
      <c r="F487" s="424"/>
    </row>
    <row r="488" spans="1:12" ht="14.1" customHeight="1">
      <c r="A488" s="425"/>
      <c r="B488" s="426"/>
      <c r="C488" s="426"/>
      <c r="D488" s="426"/>
      <c r="E488" s="426"/>
      <c r="F488" s="427"/>
    </row>
    <row r="489" spans="1:12" ht="14.1" customHeight="1">
      <c r="A489" s="425"/>
      <c r="B489" s="426"/>
      <c r="C489" s="426"/>
      <c r="D489" s="426"/>
      <c r="E489" s="426"/>
      <c r="F489" s="427"/>
    </row>
    <row r="490" spans="1:12" ht="14.1" customHeight="1">
      <c r="A490" s="425"/>
      <c r="B490" s="426"/>
      <c r="C490" s="426"/>
      <c r="D490" s="426"/>
      <c r="E490" s="426"/>
      <c r="F490" s="427"/>
    </row>
    <row r="491" spans="1:12" ht="14.1" customHeight="1">
      <c r="A491" s="428"/>
      <c r="B491" s="429"/>
      <c r="C491" s="429"/>
      <c r="D491" s="429"/>
      <c r="E491" s="429"/>
      <c r="F491" s="430"/>
    </row>
    <row r="492" spans="1:12" ht="16.5" customHeight="1">
      <c r="A492" s="415"/>
      <c r="B492" s="415"/>
      <c r="C492" s="415"/>
      <c r="D492" s="415"/>
      <c r="E492" s="415"/>
      <c r="F492" s="415"/>
      <c r="G492" s="211"/>
      <c r="H492" s="239"/>
      <c r="I492" s="239"/>
      <c r="J492" s="239"/>
      <c r="K492" s="239"/>
      <c r="L492" s="239"/>
    </row>
    <row r="493" spans="1:12" ht="16.5" customHeight="1">
      <c r="A493" s="415"/>
      <c r="B493" s="415"/>
      <c r="C493" s="415"/>
      <c r="D493" s="415"/>
      <c r="E493" s="415"/>
      <c r="F493" s="415"/>
      <c r="G493" s="211"/>
      <c r="H493" s="239"/>
      <c r="I493" s="239"/>
      <c r="J493" s="239"/>
      <c r="K493" s="239"/>
      <c r="L493" s="239"/>
    </row>
    <row r="494" spans="1:12" ht="16.5" customHeight="1">
      <c r="A494" s="417"/>
      <c r="B494" s="417"/>
      <c r="C494" s="417"/>
      <c r="D494" s="417"/>
      <c r="E494" s="418"/>
      <c r="F494" s="418"/>
      <c r="G494" s="211"/>
      <c r="H494" s="239"/>
      <c r="I494" s="239"/>
      <c r="J494" s="239"/>
      <c r="K494" s="239"/>
      <c r="L494" s="239"/>
    </row>
    <row r="495" spans="1:12" ht="16.5" customHeight="1">
      <c r="A495" s="415"/>
      <c r="B495" s="415"/>
      <c r="C495" s="415"/>
      <c r="D495" s="415"/>
      <c r="E495" s="415"/>
      <c r="F495" s="415"/>
      <c r="G495" s="211"/>
      <c r="H495" s="239"/>
      <c r="I495" s="239"/>
      <c r="J495" s="239"/>
      <c r="K495" s="239"/>
      <c r="L495" s="239"/>
    </row>
    <row r="496" spans="1:12" ht="16.5" customHeight="1">
      <c r="A496" s="416"/>
      <c r="B496" s="416"/>
      <c r="C496" s="416"/>
      <c r="D496" s="416"/>
      <c r="E496" s="416"/>
      <c r="F496" s="416"/>
      <c r="G496" s="211"/>
      <c r="H496" s="239"/>
      <c r="I496" s="239"/>
      <c r="J496" s="239"/>
      <c r="K496" s="239"/>
      <c r="L496" s="239"/>
    </row>
    <row r="497" spans="1:12" ht="16.5" customHeight="1">
      <c r="A497" s="416"/>
      <c r="B497" s="416"/>
      <c r="C497" s="416"/>
      <c r="D497" s="416"/>
      <c r="E497" s="416"/>
      <c r="F497" s="416"/>
      <c r="G497" s="211"/>
      <c r="H497" s="239"/>
      <c r="I497" s="239"/>
      <c r="J497" s="239"/>
      <c r="K497" s="239"/>
      <c r="L497" s="239"/>
    </row>
  </sheetData>
  <mergeCells count="5924">
    <mergeCell ref="A13:F13"/>
    <mergeCell ref="A14:F14"/>
    <mergeCell ref="A15:F15"/>
    <mergeCell ref="A16:F16"/>
    <mergeCell ref="A17:F17"/>
    <mergeCell ref="A18:F18"/>
    <mergeCell ref="A7:F7"/>
    <mergeCell ref="A8:F8"/>
    <mergeCell ref="A9:F9"/>
    <mergeCell ref="A10:F10"/>
    <mergeCell ref="A11:F11"/>
    <mergeCell ref="A12:F12"/>
    <mergeCell ref="A1:F1"/>
    <mergeCell ref="A2:F2"/>
    <mergeCell ref="A3:F3"/>
    <mergeCell ref="A4:F4"/>
    <mergeCell ref="A5:F5"/>
    <mergeCell ref="A6:F6"/>
    <mergeCell ref="A32:F32"/>
    <mergeCell ref="A37:B37"/>
    <mergeCell ref="C37:F37"/>
    <mergeCell ref="A38:B38"/>
    <mergeCell ref="C38:F38"/>
    <mergeCell ref="A26:F26"/>
    <mergeCell ref="A27:F27"/>
    <mergeCell ref="A28:F28"/>
    <mergeCell ref="A29:F29"/>
    <mergeCell ref="A30:F30"/>
    <mergeCell ref="A31:F31"/>
    <mergeCell ref="A19:F19"/>
    <mergeCell ref="A20:F20"/>
    <mergeCell ref="A21:F21"/>
    <mergeCell ref="A22:F22"/>
    <mergeCell ref="A24:F24"/>
    <mergeCell ref="A25:F25"/>
    <mergeCell ref="A33:F33"/>
    <mergeCell ref="C56:F56"/>
    <mergeCell ref="C57:F57"/>
    <mergeCell ref="C58:F58"/>
    <mergeCell ref="C59:F59"/>
    <mergeCell ref="C60:F60"/>
    <mergeCell ref="C61:F61"/>
    <mergeCell ref="A47:B72"/>
    <mergeCell ref="C47:F47"/>
    <mergeCell ref="C48:F48"/>
    <mergeCell ref="C49:F49"/>
    <mergeCell ref="C50:F50"/>
    <mergeCell ref="C51:F51"/>
    <mergeCell ref="C52:F52"/>
    <mergeCell ref="C53:F53"/>
    <mergeCell ref="C54:F54"/>
    <mergeCell ref="C55:F55"/>
    <mergeCell ref="A39:B41"/>
    <mergeCell ref="C39:F39"/>
    <mergeCell ref="C40:F40"/>
    <mergeCell ref="C41:F41"/>
    <mergeCell ref="A42:B46"/>
    <mergeCell ref="C42:F42"/>
    <mergeCell ref="C43:F43"/>
    <mergeCell ref="C44:F44"/>
    <mergeCell ref="C45:F45"/>
    <mergeCell ref="C46:F46"/>
    <mergeCell ref="A74:B75"/>
    <mergeCell ref="C74:F74"/>
    <mergeCell ref="C75:F75"/>
    <mergeCell ref="A76:B78"/>
    <mergeCell ref="C76:F76"/>
    <mergeCell ref="C77:F77"/>
    <mergeCell ref="C78:F78"/>
    <mergeCell ref="C68:F68"/>
    <mergeCell ref="C69:F69"/>
    <mergeCell ref="C70:F70"/>
    <mergeCell ref="C71:F71"/>
    <mergeCell ref="C72:F72"/>
    <mergeCell ref="A73:B73"/>
    <mergeCell ref="C73:F73"/>
    <mergeCell ref="C62:F62"/>
    <mergeCell ref="C63:F63"/>
    <mergeCell ref="C64:F64"/>
    <mergeCell ref="C65:F65"/>
    <mergeCell ref="C66:F66"/>
    <mergeCell ref="C67:F67"/>
    <mergeCell ref="A93:B94"/>
    <mergeCell ref="C93:F93"/>
    <mergeCell ref="C94:F94"/>
    <mergeCell ref="A95:B97"/>
    <mergeCell ref="C95:F95"/>
    <mergeCell ref="C96:F96"/>
    <mergeCell ref="C97:F97"/>
    <mergeCell ref="C86:F86"/>
    <mergeCell ref="A87:A92"/>
    <mergeCell ref="C87:F87"/>
    <mergeCell ref="B88:B89"/>
    <mergeCell ref="C88:F88"/>
    <mergeCell ref="C89:F89"/>
    <mergeCell ref="C90:F90"/>
    <mergeCell ref="C91:F91"/>
    <mergeCell ref="C92:F92"/>
    <mergeCell ref="A79:B79"/>
    <mergeCell ref="C79:F79"/>
    <mergeCell ref="A80:A81"/>
    <mergeCell ref="C80:F80"/>
    <mergeCell ref="C81:F81"/>
    <mergeCell ref="A82:A86"/>
    <mergeCell ref="C82:F82"/>
    <mergeCell ref="C83:F83"/>
    <mergeCell ref="C84:F84"/>
    <mergeCell ref="C85:F85"/>
    <mergeCell ref="B106:B109"/>
    <mergeCell ref="C106:F106"/>
    <mergeCell ref="C107:F107"/>
    <mergeCell ref="C108:F108"/>
    <mergeCell ref="C109:F109"/>
    <mergeCell ref="B110:B111"/>
    <mergeCell ref="C110:F110"/>
    <mergeCell ref="C111:F111"/>
    <mergeCell ref="A98:A113"/>
    <mergeCell ref="C98:F98"/>
    <mergeCell ref="B99:B105"/>
    <mergeCell ref="C99:F99"/>
    <mergeCell ref="C100:F100"/>
    <mergeCell ref="C101:F101"/>
    <mergeCell ref="C102:F102"/>
    <mergeCell ref="C103:F103"/>
    <mergeCell ref="C104:F104"/>
    <mergeCell ref="C105:F105"/>
    <mergeCell ref="C119:F119"/>
    <mergeCell ref="C120:F120"/>
    <mergeCell ref="A121:B124"/>
    <mergeCell ref="C121:F121"/>
    <mergeCell ref="C122:F122"/>
    <mergeCell ref="C123:F123"/>
    <mergeCell ref="C124:F124"/>
    <mergeCell ref="B112:F112"/>
    <mergeCell ref="B113:F113"/>
    <mergeCell ref="A114:A120"/>
    <mergeCell ref="C114:F114"/>
    <mergeCell ref="B115:B116"/>
    <mergeCell ref="C115:F115"/>
    <mergeCell ref="C116:F116"/>
    <mergeCell ref="C117:F117"/>
    <mergeCell ref="C118:F118"/>
    <mergeCell ref="B119:B120"/>
    <mergeCell ref="A148:F148"/>
    <mergeCell ref="A149:F149"/>
    <mergeCell ref="A150:F150"/>
    <mergeCell ref="A152:F152"/>
    <mergeCell ref="A139:F139"/>
    <mergeCell ref="A140:F140"/>
    <mergeCell ref="A141:F141"/>
    <mergeCell ref="A145:F145"/>
    <mergeCell ref="A146:F146"/>
    <mergeCell ref="A147:F147"/>
    <mergeCell ref="A133:F133"/>
    <mergeCell ref="A134:F134"/>
    <mergeCell ref="A135:F135"/>
    <mergeCell ref="A136:F136"/>
    <mergeCell ref="A137:F137"/>
    <mergeCell ref="A138:F138"/>
    <mergeCell ref="A126:F126"/>
    <mergeCell ref="A127:F127"/>
    <mergeCell ref="A128:F128"/>
    <mergeCell ref="A129:F129"/>
    <mergeCell ref="A131:F131"/>
    <mergeCell ref="A132:F132"/>
    <mergeCell ref="BI156:BN156"/>
    <mergeCell ref="BO156:BT156"/>
    <mergeCell ref="BU156:BZ156"/>
    <mergeCell ref="CA156:CF156"/>
    <mergeCell ref="CG156:CL156"/>
    <mergeCell ref="CM156:CR156"/>
    <mergeCell ref="Y156:AD156"/>
    <mergeCell ref="AE156:AJ156"/>
    <mergeCell ref="AK156:AP156"/>
    <mergeCell ref="AQ156:AV156"/>
    <mergeCell ref="AW156:BB156"/>
    <mergeCell ref="BC156:BH156"/>
    <mergeCell ref="A153:F153"/>
    <mergeCell ref="A154:F154"/>
    <mergeCell ref="A155:F155"/>
    <mergeCell ref="A156:F156"/>
    <mergeCell ref="M156:R156"/>
    <mergeCell ref="S156:X156"/>
    <mergeCell ref="FM156:FR156"/>
    <mergeCell ref="FS156:FX156"/>
    <mergeCell ref="FY156:GD156"/>
    <mergeCell ref="GE156:GJ156"/>
    <mergeCell ref="GK156:GP156"/>
    <mergeCell ref="GQ156:GV156"/>
    <mergeCell ref="EC156:EH156"/>
    <mergeCell ref="EI156:EN156"/>
    <mergeCell ref="EO156:ET156"/>
    <mergeCell ref="EU156:EZ156"/>
    <mergeCell ref="FA156:FF156"/>
    <mergeCell ref="FG156:FL156"/>
    <mergeCell ref="CS156:CX156"/>
    <mergeCell ref="CY156:DD156"/>
    <mergeCell ref="DE156:DJ156"/>
    <mergeCell ref="DK156:DP156"/>
    <mergeCell ref="DQ156:DV156"/>
    <mergeCell ref="DW156:EB156"/>
    <mergeCell ref="JQ156:JV156"/>
    <mergeCell ref="JW156:KB156"/>
    <mergeCell ref="KC156:KH156"/>
    <mergeCell ref="KI156:KN156"/>
    <mergeCell ref="KO156:KT156"/>
    <mergeCell ref="KU156:KZ156"/>
    <mergeCell ref="IG156:IL156"/>
    <mergeCell ref="IM156:IR156"/>
    <mergeCell ref="IS156:IX156"/>
    <mergeCell ref="IY156:JD156"/>
    <mergeCell ref="JE156:JJ156"/>
    <mergeCell ref="JK156:JP156"/>
    <mergeCell ref="GW156:HB156"/>
    <mergeCell ref="HC156:HH156"/>
    <mergeCell ref="HI156:HN156"/>
    <mergeCell ref="HO156:HT156"/>
    <mergeCell ref="HU156:HZ156"/>
    <mergeCell ref="IA156:IF156"/>
    <mergeCell ref="NU156:NZ156"/>
    <mergeCell ref="OA156:OF156"/>
    <mergeCell ref="OG156:OL156"/>
    <mergeCell ref="OM156:OR156"/>
    <mergeCell ref="OS156:OX156"/>
    <mergeCell ref="OY156:PD156"/>
    <mergeCell ref="MK156:MP156"/>
    <mergeCell ref="MQ156:MV156"/>
    <mergeCell ref="MW156:NB156"/>
    <mergeCell ref="NC156:NH156"/>
    <mergeCell ref="NI156:NN156"/>
    <mergeCell ref="NO156:NT156"/>
    <mergeCell ref="LA156:LF156"/>
    <mergeCell ref="LG156:LL156"/>
    <mergeCell ref="LM156:LR156"/>
    <mergeCell ref="LS156:LX156"/>
    <mergeCell ref="LY156:MD156"/>
    <mergeCell ref="ME156:MJ156"/>
    <mergeCell ref="RY156:SD156"/>
    <mergeCell ref="SE156:SJ156"/>
    <mergeCell ref="SK156:SP156"/>
    <mergeCell ref="SQ156:SV156"/>
    <mergeCell ref="SW156:TB156"/>
    <mergeCell ref="TC156:TH156"/>
    <mergeCell ref="QO156:QT156"/>
    <mergeCell ref="QU156:QZ156"/>
    <mergeCell ref="RA156:RF156"/>
    <mergeCell ref="RG156:RL156"/>
    <mergeCell ref="RM156:RR156"/>
    <mergeCell ref="RS156:RX156"/>
    <mergeCell ref="PE156:PJ156"/>
    <mergeCell ref="PK156:PP156"/>
    <mergeCell ref="PQ156:PV156"/>
    <mergeCell ref="PW156:QB156"/>
    <mergeCell ref="QC156:QH156"/>
    <mergeCell ref="QI156:QN156"/>
    <mergeCell ref="WC156:WH156"/>
    <mergeCell ref="WI156:WN156"/>
    <mergeCell ref="WO156:WT156"/>
    <mergeCell ref="WU156:WZ156"/>
    <mergeCell ref="XA156:XF156"/>
    <mergeCell ref="XG156:XL156"/>
    <mergeCell ref="US156:UX156"/>
    <mergeCell ref="UY156:VD156"/>
    <mergeCell ref="VE156:VJ156"/>
    <mergeCell ref="VK156:VP156"/>
    <mergeCell ref="VQ156:VV156"/>
    <mergeCell ref="VW156:WB156"/>
    <mergeCell ref="TI156:TN156"/>
    <mergeCell ref="TO156:TT156"/>
    <mergeCell ref="TU156:TZ156"/>
    <mergeCell ref="UA156:UF156"/>
    <mergeCell ref="UG156:UL156"/>
    <mergeCell ref="UM156:UR156"/>
    <mergeCell ref="AAG156:AAL156"/>
    <mergeCell ref="AAM156:AAR156"/>
    <mergeCell ref="AAS156:AAX156"/>
    <mergeCell ref="AAY156:ABD156"/>
    <mergeCell ref="ABE156:ABJ156"/>
    <mergeCell ref="ABK156:ABP156"/>
    <mergeCell ref="YW156:ZB156"/>
    <mergeCell ref="ZC156:ZH156"/>
    <mergeCell ref="ZI156:ZN156"/>
    <mergeCell ref="ZO156:ZT156"/>
    <mergeCell ref="ZU156:ZZ156"/>
    <mergeCell ref="AAA156:AAF156"/>
    <mergeCell ref="XM156:XR156"/>
    <mergeCell ref="XS156:XX156"/>
    <mergeCell ref="XY156:YD156"/>
    <mergeCell ref="YE156:YJ156"/>
    <mergeCell ref="YK156:YP156"/>
    <mergeCell ref="YQ156:YV156"/>
    <mergeCell ref="AEK156:AEP156"/>
    <mergeCell ref="AEQ156:AEV156"/>
    <mergeCell ref="AEW156:AFB156"/>
    <mergeCell ref="AFC156:AFH156"/>
    <mergeCell ref="AFI156:AFN156"/>
    <mergeCell ref="AFO156:AFT156"/>
    <mergeCell ref="ADA156:ADF156"/>
    <mergeCell ref="ADG156:ADL156"/>
    <mergeCell ref="ADM156:ADR156"/>
    <mergeCell ref="ADS156:ADX156"/>
    <mergeCell ref="ADY156:AED156"/>
    <mergeCell ref="AEE156:AEJ156"/>
    <mergeCell ref="ABQ156:ABV156"/>
    <mergeCell ref="ABW156:ACB156"/>
    <mergeCell ref="ACC156:ACH156"/>
    <mergeCell ref="ACI156:ACN156"/>
    <mergeCell ref="ACO156:ACT156"/>
    <mergeCell ref="ACU156:ACZ156"/>
    <mergeCell ref="AIO156:AIT156"/>
    <mergeCell ref="AIU156:AIZ156"/>
    <mergeCell ref="AJA156:AJF156"/>
    <mergeCell ref="AJG156:AJL156"/>
    <mergeCell ref="AJM156:AJR156"/>
    <mergeCell ref="AJS156:AJX156"/>
    <mergeCell ref="AHE156:AHJ156"/>
    <mergeCell ref="AHK156:AHP156"/>
    <mergeCell ref="AHQ156:AHV156"/>
    <mergeCell ref="AHW156:AIB156"/>
    <mergeCell ref="AIC156:AIH156"/>
    <mergeCell ref="AII156:AIN156"/>
    <mergeCell ref="AFU156:AFZ156"/>
    <mergeCell ref="AGA156:AGF156"/>
    <mergeCell ref="AGG156:AGL156"/>
    <mergeCell ref="AGM156:AGR156"/>
    <mergeCell ref="AGS156:AGX156"/>
    <mergeCell ref="AGY156:AHD156"/>
    <mergeCell ref="AMS156:AMX156"/>
    <mergeCell ref="AMY156:AND156"/>
    <mergeCell ref="ANE156:ANJ156"/>
    <mergeCell ref="ANK156:ANP156"/>
    <mergeCell ref="ANQ156:ANV156"/>
    <mergeCell ref="ANW156:AOB156"/>
    <mergeCell ref="ALI156:ALN156"/>
    <mergeCell ref="ALO156:ALT156"/>
    <mergeCell ref="ALU156:ALZ156"/>
    <mergeCell ref="AMA156:AMF156"/>
    <mergeCell ref="AMG156:AML156"/>
    <mergeCell ref="AMM156:AMR156"/>
    <mergeCell ref="AJY156:AKD156"/>
    <mergeCell ref="AKE156:AKJ156"/>
    <mergeCell ref="AKK156:AKP156"/>
    <mergeCell ref="AKQ156:AKV156"/>
    <mergeCell ref="AKW156:ALB156"/>
    <mergeCell ref="ALC156:ALH156"/>
    <mergeCell ref="AQW156:ARB156"/>
    <mergeCell ref="ARC156:ARH156"/>
    <mergeCell ref="ARI156:ARN156"/>
    <mergeCell ref="ARO156:ART156"/>
    <mergeCell ref="ARU156:ARZ156"/>
    <mergeCell ref="ASA156:ASF156"/>
    <mergeCell ref="APM156:APR156"/>
    <mergeCell ref="APS156:APX156"/>
    <mergeCell ref="APY156:AQD156"/>
    <mergeCell ref="AQE156:AQJ156"/>
    <mergeCell ref="AQK156:AQP156"/>
    <mergeCell ref="AQQ156:AQV156"/>
    <mergeCell ref="AOC156:AOH156"/>
    <mergeCell ref="AOI156:AON156"/>
    <mergeCell ref="AOO156:AOT156"/>
    <mergeCell ref="AOU156:AOZ156"/>
    <mergeCell ref="APA156:APF156"/>
    <mergeCell ref="APG156:APL156"/>
    <mergeCell ref="AVA156:AVF156"/>
    <mergeCell ref="AVG156:AVL156"/>
    <mergeCell ref="AVM156:AVR156"/>
    <mergeCell ref="AVS156:AVX156"/>
    <mergeCell ref="AVY156:AWD156"/>
    <mergeCell ref="AWE156:AWJ156"/>
    <mergeCell ref="ATQ156:ATV156"/>
    <mergeCell ref="ATW156:AUB156"/>
    <mergeCell ref="AUC156:AUH156"/>
    <mergeCell ref="AUI156:AUN156"/>
    <mergeCell ref="AUO156:AUT156"/>
    <mergeCell ref="AUU156:AUZ156"/>
    <mergeCell ref="ASG156:ASL156"/>
    <mergeCell ref="ASM156:ASR156"/>
    <mergeCell ref="ASS156:ASX156"/>
    <mergeCell ref="ASY156:ATD156"/>
    <mergeCell ref="ATE156:ATJ156"/>
    <mergeCell ref="ATK156:ATP156"/>
    <mergeCell ref="AZE156:AZJ156"/>
    <mergeCell ref="AZK156:AZP156"/>
    <mergeCell ref="AZQ156:AZV156"/>
    <mergeCell ref="AZW156:BAB156"/>
    <mergeCell ref="BAC156:BAH156"/>
    <mergeCell ref="BAI156:BAN156"/>
    <mergeCell ref="AXU156:AXZ156"/>
    <mergeCell ref="AYA156:AYF156"/>
    <mergeCell ref="AYG156:AYL156"/>
    <mergeCell ref="AYM156:AYR156"/>
    <mergeCell ref="AYS156:AYX156"/>
    <mergeCell ref="AYY156:AZD156"/>
    <mergeCell ref="AWK156:AWP156"/>
    <mergeCell ref="AWQ156:AWV156"/>
    <mergeCell ref="AWW156:AXB156"/>
    <mergeCell ref="AXC156:AXH156"/>
    <mergeCell ref="AXI156:AXN156"/>
    <mergeCell ref="AXO156:AXT156"/>
    <mergeCell ref="BDI156:BDN156"/>
    <mergeCell ref="BDO156:BDT156"/>
    <mergeCell ref="BDU156:BDZ156"/>
    <mergeCell ref="BEA156:BEF156"/>
    <mergeCell ref="BEG156:BEL156"/>
    <mergeCell ref="BEM156:BER156"/>
    <mergeCell ref="BBY156:BCD156"/>
    <mergeCell ref="BCE156:BCJ156"/>
    <mergeCell ref="BCK156:BCP156"/>
    <mergeCell ref="BCQ156:BCV156"/>
    <mergeCell ref="BCW156:BDB156"/>
    <mergeCell ref="BDC156:BDH156"/>
    <mergeCell ref="BAO156:BAT156"/>
    <mergeCell ref="BAU156:BAZ156"/>
    <mergeCell ref="BBA156:BBF156"/>
    <mergeCell ref="BBG156:BBL156"/>
    <mergeCell ref="BBM156:BBR156"/>
    <mergeCell ref="BBS156:BBX156"/>
    <mergeCell ref="BHM156:BHR156"/>
    <mergeCell ref="BHS156:BHX156"/>
    <mergeCell ref="BHY156:BID156"/>
    <mergeCell ref="BIE156:BIJ156"/>
    <mergeCell ref="BIK156:BIP156"/>
    <mergeCell ref="BIQ156:BIV156"/>
    <mergeCell ref="BGC156:BGH156"/>
    <mergeCell ref="BGI156:BGN156"/>
    <mergeCell ref="BGO156:BGT156"/>
    <mergeCell ref="BGU156:BGZ156"/>
    <mergeCell ref="BHA156:BHF156"/>
    <mergeCell ref="BHG156:BHL156"/>
    <mergeCell ref="BES156:BEX156"/>
    <mergeCell ref="BEY156:BFD156"/>
    <mergeCell ref="BFE156:BFJ156"/>
    <mergeCell ref="BFK156:BFP156"/>
    <mergeCell ref="BFQ156:BFV156"/>
    <mergeCell ref="BFW156:BGB156"/>
    <mergeCell ref="BLQ156:BLV156"/>
    <mergeCell ref="BLW156:BMB156"/>
    <mergeCell ref="BMC156:BMH156"/>
    <mergeCell ref="BMI156:BMN156"/>
    <mergeCell ref="BMO156:BMT156"/>
    <mergeCell ref="BMU156:BMZ156"/>
    <mergeCell ref="BKG156:BKL156"/>
    <mergeCell ref="BKM156:BKR156"/>
    <mergeCell ref="BKS156:BKX156"/>
    <mergeCell ref="BKY156:BLD156"/>
    <mergeCell ref="BLE156:BLJ156"/>
    <mergeCell ref="BLK156:BLP156"/>
    <mergeCell ref="BIW156:BJB156"/>
    <mergeCell ref="BJC156:BJH156"/>
    <mergeCell ref="BJI156:BJN156"/>
    <mergeCell ref="BJO156:BJT156"/>
    <mergeCell ref="BJU156:BJZ156"/>
    <mergeCell ref="BKA156:BKF156"/>
    <mergeCell ref="BPU156:BPZ156"/>
    <mergeCell ref="BQA156:BQF156"/>
    <mergeCell ref="BQG156:BQL156"/>
    <mergeCell ref="BQM156:BQR156"/>
    <mergeCell ref="BQS156:BQX156"/>
    <mergeCell ref="BQY156:BRD156"/>
    <mergeCell ref="BOK156:BOP156"/>
    <mergeCell ref="BOQ156:BOV156"/>
    <mergeCell ref="BOW156:BPB156"/>
    <mergeCell ref="BPC156:BPH156"/>
    <mergeCell ref="BPI156:BPN156"/>
    <mergeCell ref="BPO156:BPT156"/>
    <mergeCell ref="BNA156:BNF156"/>
    <mergeCell ref="BNG156:BNL156"/>
    <mergeCell ref="BNM156:BNR156"/>
    <mergeCell ref="BNS156:BNX156"/>
    <mergeCell ref="BNY156:BOD156"/>
    <mergeCell ref="BOE156:BOJ156"/>
    <mergeCell ref="BTY156:BUD156"/>
    <mergeCell ref="BUE156:BUJ156"/>
    <mergeCell ref="BUK156:BUP156"/>
    <mergeCell ref="BUQ156:BUV156"/>
    <mergeCell ref="BUW156:BVB156"/>
    <mergeCell ref="BVC156:BVH156"/>
    <mergeCell ref="BSO156:BST156"/>
    <mergeCell ref="BSU156:BSZ156"/>
    <mergeCell ref="BTA156:BTF156"/>
    <mergeCell ref="BTG156:BTL156"/>
    <mergeCell ref="BTM156:BTR156"/>
    <mergeCell ref="BTS156:BTX156"/>
    <mergeCell ref="BRE156:BRJ156"/>
    <mergeCell ref="BRK156:BRP156"/>
    <mergeCell ref="BRQ156:BRV156"/>
    <mergeCell ref="BRW156:BSB156"/>
    <mergeCell ref="BSC156:BSH156"/>
    <mergeCell ref="BSI156:BSN156"/>
    <mergeCell ref="BYC156:BYH156"/>
    <mergeCell ref="BYI156:BYN156"/>
    <mergeCell ref="BYO156:BYT156"/>
    <mergeCell ref="BYU156:BYZ156"/>
    <mergeCell ref="BZA156:BZF156"/>
    <mergeCell ref="BZG156:BZL156"/>
    <mergeCell ref="BWS156:BWX156"/>
    <mergeCell ref="BWY156:BXD156"/>
    <mergeCell ref="BXE156:BXJ156"/>
    <mergeCell ref="BXK156:BXP156"/>
    <mergeCell ref="BXQ156:BXV156"/>
    <mergeCell ref="BXW156:BYB156"/>
    <mergeCell ref="BVI156:BVN156"/>
    <mergeCell ref="BVO156:BVT156"/>
    <mergeCell ref="BVU156:BVZ156"/>
    <mergeCell ref="BWA156:BWF156"/>
    <mergeCell ref="BWG156:BWL156"/>
    <mergeCell ref="BWM156:BWR156"/>
    <mergeCell ref="CCG156:CCL156"/>
    <mergeCell ref="CCM156:CCR156"/>
    <mergeCell ref="CCS156:CCX156"/>
    <mergeCell ref="CCY156:CDD156"/>
    <mergeCell ref="CDE156:CDJ156"/>
    <mergeCell ref="CDK156:CDP156"/>
    <mergeCell ref="CAW156:CBB156"/>
    <mergeCell ref="CBC156:CBH156"/>
    <mergeCell ref="CBI156:CBN156"/>
    <mergeCell ref="CBO156:CBT156"/>
    <mergeCell ref="CBU156:CBZ156"/>
    <mergeCell ref="CCA156:CCF156"/>
    <mergeCell ref="BZM156:BZR156"/>
    <mergeCell ref="BZS156:BZX156"/>
    <mergeCell ref="BZY156:CAD156"/>
    <mergeCell ref="CAE156:CAJ156"/>
    <mergeCell ref="CAK156:CAP156"/>
    <mergeCell ref="CAQ156:CAV156"/>
    <mergeCell ref="CGK156:CGP156"/>
    <mergeCell ref="CGQ156:CGV156"/>
    <mergeCell ref="CGW156:CHB156"/>
    <mergeCell ref="CHC156:CHH156"/>
    <mergeCell ref="CHI156:CHN156"/>
    <mergeCell ref="CHO156:CHT156"/>
    <mergeCell ref="CFA156:CFF156"/>
    <mergeCell ref="CFG156:CFL156"/>
    <mergeCell ref="CFM156:CFR156"/>
    <mergeCell ref="CFS156:CFX156"/>
    <mergeCell ref="CFY156:CGD156"/>
    <mergeCell ref="CGE156:CGJ156"/>
    <mergeCell ref="CDQ156:CDV156"/>
    <mergeCell ref="CDW156:CEB156"/>
    <mergeCell ref="CEC156:CEH156"/>
    <mergeCell ref="CEI156:CEN156"/>
    <mergeCell ref="CEO156:CET156"/>
    <mergeCell ref="CEU156:CEZ156"/>
    <mergeCell ref="CKO156:CKT156"/>
    <mergeCell ref="CKU156:CKZ156"/>
    <mergeCell ref="CLA156:CLF156"/>
    <mergeCell ref="CLG156:CLL156"/>
    <mergeCell ref="CLM156:CLR156"/>
    <mergeCell ref="CLS156:CLX156"/>
    <mergeCell ref="CJE156:CJJ156"/>
    <mergeCell ref="CJK156:CJP156"/>
    <mergeCell ref="CJQ156:CJV156"/>
    <mergeCell ref="CJW156:CKB156"/>
    <mergeCell ref="CKC156:CKH156"/>
    <mergeCell ref="CKI156:CKN156"/>
    <mergeCell ref="CHU156:CHZ156"/>
    <mergeCell ref="CIA156:CIF156"/>
    <mergeCell ref="CIG156:CIL156"/>
    <mergeCell ref="CIM156:CIR156"/>
    <mergeCell ref="CIS156:CIX156"/>
    <mergeCell ref="CIY156:CJD156"/>
    <mergeCell ref="COS156:COX156"/>
    <mergeCell ref="COY156:CPD156"/>
    <mergeCell ref="CPE156:CPJ156"/>
    <mergeCell ref="CPK156:CPP156"/>
    <mergeCell ref="CPQ156:CPV156"/>
    <mergeCell ref="CPW156:CQB156"/>
    <mergeCell ref="CNI156:CNN156"/>
    <mergeCell ref="CNO156:CNT156"/>
    <mergeCell ref="CNU156:CNZ156"/>
    <mergeCell ref="COA156:COF156"/>
    <mergeCell ref="COG156:COL156"/>
    <mergeCell ref="COM156:COR156"/>
    <mergeCell ref="CLY156:CMD156"/>
    <mergeCell ref="CME156:CMJ156"/>
    <mergeCell ref="CMK156:CMP156"/>
    <mergeCell ref="CMQ156:CMV156"/>
    <mergeCell ref="CMW156:CNB156"/>
    <mergeCell ref="CNC156:CNH156"/>
    <mergeCell ref="CSW156:CTB156"/>
    <mergeCell ref="CTC156:CTH156"/>
    <mergeCell ref="CTI156:CTN156"/>
    <mergeCell ref="CTO156:CTT156"/>
    <mergeCell ref="CTU156:CTZ156"/>
    <mergeCell ref="CUA156:CUF156"/>
    <mergeCell ref="CRM156:CRR156"/>
    <mergeCell ref="CRS156:CRX156"/>
    <mergeCell ref="CRY156:CSD156"/>
    <mergeCell ref="CSE156:CSJ156"/>
    <mergeCell ref="CSK156:CSP156"/>
    <mergeCell ref="CSQ156:CSV156"/>
    <mergeCell ref="CQC156:CQH156"/>
    <mergeCell ref="CQI156:CQN156"/>
    <mergeCell ref="CQO156:CQT156"/>
    <mergeCell ref="CQU156:CQZ156"/>
    <mergeCell ref="CRA156:CRF156"/>
    <mergeCell ref="CRG156:CRL156"/>
    <mergeCell ref="CXA156:CXF156"/>
    <mergeCell ref="CXG156:CXL156"/>
    <mergeCell ref="CXM156:CXR156"/>
    <mergeCell ref="CXS156:CXX156"/>
    <mergeCell ref="CXY156:CYD156"/>
    <mergeCell ref="CYE156:CYJ156"/>
    <mergeCell ref="CVQ156:CVV156"/>
    <mergeCell ref="CVW156:CWB156"/>
    <mergeCell ref="CWC156:CWH156"/>
    <mergeCell ref="CWI156:CWN156"/>
    <mergeCell ref="CWO156:CWT156"/>
    <mergeCell ref="CWU156:CWZ156"/>
    <mergeCell ref="CUG156:CUL156"/>
    <mergeCell ref="CUM156:CUR156"/>
    <mergeCell ref="CUS156:CUX156"/>
    <mergeCell ref="CUY156:CVD156"/>
    <mergeCell ref="CVE156:CVJ156"/>
    <mergeCell ref="CVK156:CVP156"/>
    <mergeCell ref="DBE156:DBJ156"/>
    <mergeCell ref="DBK156:DBP156"/>
    <mergeCell ref="DBQ156:DBV156"/>
    <mergeCell ref="DBW156:DCB156"/>
    <mergeCell ref="DCC156:DCH156"/>
    <mergeCell ref="DCI156:DCN156"/>
    <mergeCell ref="CZU156:CZZ156"/>
    <mergeCell ref="DAA156:DAF156"/>
    <mergeCell ref="DAG156:DAL156"/>
    <mergeCell ref="DAM156:DAR156"/>
    <mergeCell ref="DAS156:DAX156"/>
    <mergeCell ref="DAY156:DBD156"/>
    <mergeCell ref="CYK156:CYP156"/>
    <mergeCell ref="CYQ156:CYV156"/>
    <mergeCell ref="CYW156:CZB156"/>
    <mergeCell ref="CZC156:CZH156"/>
    <mergeCell ref="CZI156:CZN156"/>
    <mergeCell ref="CZO156:CZT156"/>
    <mergeCell ref="DFI156:DFN156"/>
    <mergeCell ref="DFO156:DFT156"/>
    <mergeCell ref="DFU156:DFZ156"/>
    <mergeCell ref="DGA156:DGF156"/>
    <mergeCell ref="DGG156:DGL156"/>
    <mergeCell ref="DGM156:DGR156"/>
    <mergeCell ref="DDY156:DED156"/>
    <mergeCell ref="DEE156:DEJ156"/>
    <mergeCell ref="DEK156:DEP156"/>
    <mergeCell ref="DEQ156:DEV156"/>
    <mergeCell ref="DEW156:DFB156"/>
    <mergeCell ref="DFC156:DFH156"/>
    <mergeCell ref="DCO156:DCT156"/>
    <mergeCell ref="DCU156:DCZ156"/>
    <mergeCell ref="DDA156:DDF156"/>
    <mergeCell ref="DDG156:DDL156"/>
    <mergeCell ref="DDM156:DDR156"/>
    <mergeCell ref="DDS156:DDX156"/>
    <mergeCell ref="DJM156:DJR156"/>
    <mergeCell ref="DJS156:DJX156"/>
    <mergeCell ref="DJY156:DKD156"/>
    <mergeCell ref="DKE156:DKJ156"/>
    <mergeCell ref="DKK156:DKP156"/>
    <mergeCell ref="DKQ156:DKV156"/>
    <mergeCell ref="DIC156:DIH156"/>
    <mergeCell ref="DII156:DIN156"/>
    <mergeCell ref="DIO156:DIT156"/>
    <mergeCell ref="DIU156:DIZ156"/>
    <mergeCell ref="DJA156:DJF156"/>
    <mergeCell ref="DJG156:DJL156"/>
    <mergeCell ref="DGS156:DGX156"/>
    <mergeCell ref="DGY156:DHD156"/>
    <mergeCell ref="DHE156:DHJ156"/>
    <mergeCell ref="DHK156:DHP156"/>
    <mergeCell ref="DHQ156:DHV156"/>
    <mergeCell ref="DHW156:DIB156"/>
    <mergeCell ref="DNQ156:DNV156"/>
    <mergeCell ref="DNW156:DOB156"/>
    <mergeCell ref="DOC156:DOH156"/>
    <mergeCell ref="DOI156:DON156"/>
    <mergeCell ref="DOO156:DOT156"/>
    <mergeCell ref="DOU156:DOZ156"/>
    <mergeCell ref="DMG156:DML156"/>
    <mergeCell ref="DMM156:DMR156"/>
    <mergeCell ref="DMS156:DMX156"/>
    <mergeCell ref="DMY156:DND156"/>
    <mergeCell ref="DNE156:DNJ156"/>
    <mergeCell ref="DNK156:DNP156"/>
    <mergeCell ref="DKW156:DLB156"/>
    <mergeCell ref="DLC156:DLH156"/>
    <mergeCell ref="DLI156:DLN156"/>
    <mergeCell ref="DLO156:DLT156"/>
    <mergeCell ref="DLU156:DLZ156"/>
    <mergeCell ref="DMA156:DMF156"/>
    <mergeCell ref="DRU156:DRZ156"/>
    <mergeCell ref="DSA156:DSF156"/>
    <mergeCell ref="DSG156:DSL156"/>
    <mergeCell ref="DSM156:DSR156"/>
    <mergeCell ref="DSS156:DSX156"/>
    <mergeCell ref="DSY156:DTD156"/>
    <mergeCell ref="DQK156:DQP156"/>
    <mergeCell ref="DQQ156:DQV156"/>
    <mergeCell ref="DQW156:DRB156"/>
    <mergeCell ref="DRC156:DRH156"/>
    <mergeCell ref="DRI156:DRN156"/>
    <mergeCell ref="DRO156:DRT156"/>
    <mergeCell ref="DPA156:DPF156"/>
    <mergeCell ref="DPG156:DPL156"/>
    <mergeCell ref="DPM156:DPR156"/>
    <mergeCell ref="DPS156:DPX156"/>
    <mergeCell ref="DPY156:DQD156"/>
    <mergeCell ref="DQE156:DQJ156"/>
    <mergeCell ref="DVY156:DWD156"/>
    <mergeCell ref="DWE156:DWJ156"/>
    <mergeCell ref="DWK156:DWP156"/>
    <mergeCell ref="DWQ156:DWV156"/>
    <mergeCell ref="DWW156:DXB156"/>
    <mergeCell ref="DXC156:DXH156"/>
    <mergeCell ref="DUO156:DUT156"/>
    <mergeCell ref="DUU156:DUZ156"/>
    <mergeCell ref="DVA156:DVF156"/>
    <mergeCell ref="DVG156:DVL156"/>
    <mergeCell ref="DVM156:DVR156"/>
    <mergeCell ref="DVS156:DVX156"/>
    <mergeCell ref="DTE156:DTJ156"/>
    <mergeCell ref="DTK156:DTP156"/>
    <mergeCell ref="DTQ156:DTV156"/>
    <mergeCell ref="DTW156:DUB156"/>
    <mergeCell ref="DUC156:DUH156"/>
    <mergeCell ref="DUI156:DUN156"/>
    <mergeCell ref="EAC156:EAH156"/>
    <mergeCell ref="EAI156:EAN156"/>
    <mergeCell ref="EAO156:EAT156"/>
    <mergeCell ref="EAU156:EAZ156"/>
    <mergeCell ref="EBA156:EBF156"/>
    <mergeCell ref="EBG156:EBL156"/>
    <mergeCell ref="DYS156:DYX156"/>
    <mergeCell ref="DYY156:DZD156"/>
    <mergeCell ref="DZE156:DZJ156"/>
    <mergeCell ref="DZK156:DZP156"/>
    <mergeCell ref="DZQ156:DZV156"/>
    <mergeCell ref="DZW156:EAB156"/>
    <mergeCell ref="DXI156:DXN156"/>
    <mergeCell ref="DXO156:DXT156"/>
    <mergeCell ref="DXU156:DXZ156"/>
    <mergeCell ref="DYA156:DYF156"/>
    <mergeCell ref="DYG156:DYL156"/>
    <mergeCell ref="DYM156:DYR156"/>
    <mergeCell ref="EEG156:EEL156"/>
    <mergeCell ref="EEM156:EER156"/>
    <mergeCell ref="EES156:EEX156"/>
    <mergeCell ref="EEY156:EFD156"/>
    <mergeCell ref="EFE156:EFJ156"/>
    <mergeCell ref="EFK156:EFP156"/>
    <mergeCell ref="ECW156:EDB156"/>
    <mergeCell ref="EDC156:EDH156"/>
    <mergeCell ref="EDI156:EDN156"/>
    <mergeCell ref="EDO156:EDT156"/>
    <mergeCell ref="EDU156:EDZ156"/>
    <mergeCell ref="EEA156:EEF156"/>
    <mergeCell ref="EBM156:EBR156"/>
    <mergeCell ref="EBS156:EBX156"/>
    <mergeCell ref="EBY156:ECD156"/>
    <mergeCell ref="ECE156:ECJ156"/>
    <mergeCell ref="ECK156:ECP156"/>
    <mergeCell ref="ECQ156:ECV156"/>
    <mergeCell ref="EIK156:EIP156"/>
    <mergeCell ref="EIQ156:EIV156"/>
    <mergeCell ref="EIW156:EJB156"/>
    <mergeCell ref="EJC156:EJH156"/>
    <mergeCell ref="EJI156:EJN156"/>
    <mergeCell ref="EJO156:EJT156"/>
    <mergeCell ref="EHA156:EHF156"/>
    <mergeCell ref="EHG156:EHL156"/>
    <mergeCell ref="EHM156:EHR156"/>
    <mergeCell ref="EHS156:EHX156"/>
    <mergeCell ref="EHY156:EID156"/>
    <mergeCell ref="EIE156:EIJ156"/>
    <mergeCell ref="EFQ156:EFV156"/>
    <mergeCell ref="EFW156:EGB156"/>
    <mergeCell ref="EGC156:EGH156"/>
    <mergeCell ref="EGI156:EGN156"/>
    <mergeCell ref="EGO156:EGT156"/>
    <mergeCell ref="EGU156:EGZ156"/>
    <mergeCell ref="EMO156:EMT156"/>
    <mergeCell ref="EMU156:EMZ156"/>
    <mergeCell ref="ENA156:ENF156"/>
    <mergeCell ref="ENG156:ENL156"/>
    <mergeCell ref="ENM156:ENR156"/>
    <mergeCell ref="ENS156:ENX156"/>
    <mergeCell ref="ELE156:ELJ156"/>
    <mergeCell ref="ELK156:ELP156"/>
    <mergeCell ref="ELQ156:ELV156"/>
    <mergeCell ref="ELW156:EMB156"/>
    <mergeCell ref="EMC156:EMH156"/>
    <mergeCell ref="EMI156:EMN156"/>
    <mergeCell ref="EJU156:EJZ156"/>
    <mergeCell ref="EKA156:EKF156"/>
    <mergeCell ref="EKG156:EKL156"/>
    <mergeCell ref="EKM156:EKR156"/>
    <mergeCell ref="EKS156:EKX156"/>
    <mergeCell ref="EKY156:ELD156"/>
    <mergeCell ref="EQS156:EQX156"/>
    <mergeCell ref="EQY156:ERD156"/>
    <mergeCell ref="ERE156:ERJ156"/>
    <mergeCell ref="ERK156:ERP156"/>
    <mergeCell ref="ERQ156:ERV156"/>
    <mergeCell ref="ERW156:ESB156"/>
    <mergeCell ref="EPI156:EPN156"/>
    <mergeCell ref="EPO156:EPT156"/>
    <mergeCell ref="EPU156:EPZ156"/>
    <mergeCell ref="EQA156:EQF156"/>
    <mergeCell ref="EQG156:EQL156"/>
    <mergeCell ref="EQM156:EQR156"/>
    <mergeCell ref="ENY156:EOD156"/>
    <mergeCell ref="EOE156:EOJ156"/>
    <mergeCell ref="EOK156:EOP156"/>
    <mergeCell ref="EOQ156:EOV156"/>
    <mergeCell ref="EOW156:EPB156"/>
    <mergeCell ref="EPC156:EPH156"/>
    <mergeCell ref="EUW156:EVB156"/>
    <mergeCell ref="EVC156:EVH156"/>
    <mergeCell ref="EVI156:EVN156"/>
    <mergeCell ref="EVO156:EVT156"/>
    <mergeCell ref="EVU156:EVZ156"/>
    <mergeCell ref="EWA156:EWF156"/>
    <mergeCell ref="ETM156:ETR156"/>
    <mergeCell ref="ETS156:ETX156"/>
    <mergeCell ref="ETY156:EUD156"/>
    <mergeCell ref="EUE156:EUJ156"/>
    <mergeCell ref="EUK156:EUP156"/>
    <mergeCell ref="EUQ156:EUV156"/>
    <mergeCell ref="ESC156:ESH156"/>
    <mergeCell ref="ESI156:ESN156"/>
    <mergeCell ref="ESO156:EST156"/>
    <mergeCell ref="ESU156:ESZ156"/>
    <mergeCell ref="ETA156:ETF156"/>
    <mergeCell ref="ETG156:ETL156"/>
    <mergeCell ref="EZA156:EZF156"/>
    <mergeCell ref="EZG156:EZL156"/>
    <mergeCell ref="EZM156:EZR156"/>
    <mergeCell ref="EZS156:EZX156"/>
    <mergeCell ref="EZY156:FAD156"/>
    <mergeCell ref="FAE156:FAJ156"/>
    <mergeCell ref="EXQ156:EXV156"/>
    <mergeCell ref="EXW156:EYB156"/>
    <mergeCell ref="EYC156:EYH156"/>
    <mergeCell ref="EYI156:EYN156"/>
    <mergeCell ref="EYO156:EYT156"/>
    <mergeCell ref="EYU156:EYZ156"/>
    <mergeCell ref="EWG156:EWL156"/>
    <mergeCell ref="EWM156:EWR156"/>
    <mergeCell ref="EWS156:EWX156"/>
    <mergeCell ref="EWY156:EXD156"/>
    <mergeCell ref="EXE156:EXJ156"/>
    <mergeCell ref="EXK156:EXP156"/>
    <mergeCell ref="FDE156:FDJ156"/>
    <mergeCell ref="FDK156:FDP156"/>
    <mergeCell ref="FDQ156:FDV156"/>
    <mergeCell ref="FDW156:FEB156"/>
    <mergeCell ref="FEC156:FEH156"/>
    <mergeCell ref="FEI156:FEN156"/>
    <mergeCell ref="FBU156:FBZ156"/>
    <mergeCell ref="FCA156:FCF156"/>
    <mergeCell ref="FCG156:FCL156"/>
    <mergeCell ref="FCM156:FCR156"/>
    <mergeCell ref="FCS156:FCX156"/>
    <mergeCell ref="FCY156:FDD156"/>
    <mergeCell ref="FAK156:FAP156"/>
    <mergeCell ref="FAQ156:FAV156"/>
    <mergeCell ref="FAW156:FBB156"/>
    <mergeCell ref="FBC156:FBH156"/>
    <mergeCell ref="FBI156:FBN156"/>
    <mergeCell ref="FBO156:FBT156"/>
    <mergeCell ref="FHI156:FHN156"/>
    <mergeCell ref="FHO156:FHT156"/>
    <mergeCell ref="FHU156:FHZ156"/>
    <mergeCell ref="FIA156:FIF156"/>
    <mergeCell ref="FIG156:FIL156"/>
    <mergeCell ref="FIM156:FIR156"/>
    <mergeCell ref="FFY156:FGD156"/>
    <mergeCell ref="FGE156:FGJ156"/>
    <mergeCell ref="FGK156:FGP156"/>
    <mergeCell ref="FGQ156:FGV156"/>
    <mergeCell ref="FGW156:FHB156"/>
    <mergeCell ref="FHC156:FHH156"/>
    <mergeCell ref="FEO156:FET156"/>
    <mergeCell ref="FEU156:FEZ156"/>
    <mergeCell ref="FFA156:FFF156"/>
    <mergeCell ref="FFG156:FFL156"/>
    <mergeCell ref="FFM156:FFR156"/>
    <mergeCell ref="FFS156:FFX156"/>
    <mergeCell ref="FLM156:FLR156"/>
    <mergeCell ref="FLS156:FLX156"/>
    <mergeCell ref="FLY156:FMD156"/>
    <mergeCell ref="FME156:FMJ156"/>
    <mergeCell ref="FMK156:FMP156"/>
    <mergeCell ref="FMQ156:FMV156"/>
    <mergeCell ref="FKC156:FKH156"/>
    <mergeCell ref="FKI156:FKN156"/>
    <mergeCell ref="FKO156:FKT156"/>
    <mergeCell ref="FKU156:FKZ156"/>
    <mergeCell ref="FLA156:FLF156"/>
    <mergeCell ref="FLG156:FLL156"/>
    <mergeCell ref="FIS156:FIX156"/>
    <mergeCell ref="FIY156:FJD156"/>
    <mergeCell ref="FJE156:FJJ156"/>
    <mergeCell ref="FJK156:FJP156"/>
    <mergeCell ref="FJQ156:FJV156"/>
    <mergeCell ref="FJW156:FKB156"/>
    <mergeCell ref="FPQ156:FPV156"/>
    <mergeCell ref="FPW156:FQB156"/>
    <mergeCell ref="FQC156:FQH156"/>
    <mergeCell ref="FQI156:FQN156"/>
    <mergeCell ref="FQO156:FQT156"/>
    <mergeCell ref="FQU156:FQZ156"/>
    <mergeCell ref="FOG156:FOL156"/>
    <mergeCell ref="FOM156:FOR156"/>
    <mergeCell ref="FOS156:FOX156"/>
    <mergeCell ref="FOY156:FPD156"/>
    <mergeCell ref="FPE156:FPJ156"/>
    <mergeCell ref="FPK156:FPP156"/>
    <mergeCell ref="FMW156:FNB156"/>
    <mergeCell ref="FNC156:FNH156"/>
    <mergeCell ref="FNI156:FNN156"/>
    <mergeCell ref="FNO156:FNT156"/>
    <mergeCell ref="FNU156:FNZ156"/>
    <mergeCell ref="FOA156:FOF156"/>
    <mergeCell ref="FTU156:FTZ156"/>
    <mergeCell ref="FUA156:FUF156"/>
    <mergeCell ref="FUG156:FUL156"/>
    <mergeCell ref="FUM156:FUR156"/>
    <mergeCell ref="FUS156:FUX156"/>
    <mergeCell ref="FUY156:FVD156"/>
    <mergeCell ref="FSK156:FSP156"/>
    <mergeCell ref="FSQ156:FSV156"/>
    <mergeCell ref="FSW156:FTB156"/>
    <mergeCell ref="FTC156:FTH156"/>
    <mergeCell ref="FTI156:FTN156"/>
    <mergeCell ref="FTO156:FTT156"/>
    <mergeCell ref="FRA156:FRF156"/>
    <mergeCell ref="FRG156:FRL156"/>
    <mergeCell ref="FRM156:FRR156"/>
    <mergeCell ref="FRS156:FRX156"/>
    <mergeCell ref="FRY156:FSD156"/>
    <mergeCell ref="FSE156:FSJ156"/>
    <mergeCell ref="FXY156:FYD156"/>
    <mergeCell ref="FYE156:FYJ156"/>
    <mergeCell ref="FYK156:FYP156"/>
    <mergeCell ref="FYQ156:FYV156"/>
    <mergeCell ref="FYW156:FZB156"/>
    <mergeCell ref="FZC156:FZH156"/>
    <mergeCell ref="FWO156:FWT156"/>
    <mergeCell ref="FWU156:FWZ156"/>
    <mergeCell ref="FXA156:FXF156"/>
    <mergeCell ref="FXG156:FXL156"/>
    <mergeCell ref="FXM156:FXR156"/>
    <mergeCell ref="FXS156:FXX156"/>
    <mergeCell ref="FVE156:FVJ156"/>
    <mergeCell ref="FVK156:FVP156"/>
    <mergeCell ref="FVQ156:FVV156"/>
    <mergeCell ref="FVW156:FWB156"/>
    <mergeCell ref="FWC156:FWH156"/>
    <mergeCell ref="FWI156:FWN156"/>
    <mergeCell ref="GCC156:GCH156"/>
    <mergeCell ref="GCI156:GCN156"/>
    <mergeCell ref="GCO156:GCT156"/>
    <mergeCell ref="GCU156:GCZ156"/>
    <mergeCell ref="GDA156:GDF156"/>
    <mergeCell ref="GDG156:GDL156"/>
    <mergeCell ref="GAS156:GAX156"/>
    <mergeCell ref="GAY156:GBD156"/>
    <mergeCell ref="GBE156:GBJ156"/>
    <mergeCell ref="GBK156:GBP156"/>
    <mergeCell ref="GBQ156:GBV156"/>
    <mergeCell ref="GBW156:GCB156"/>
    <mergeCell ref="FZI156:FZN156"/>
    <mergeCell ref="FZO156:FZT156"/>
    <mergeCell ref="FZU156:FZZ156"/>
    <mergeCell ref="GAA156:GAF156"/>
    <mergeCell ref="GAG156:GAL156"/>
    <mergeCell ref="GAM156:GAR156"/>
    <mergeCell ref="GGG156:GGL156"/>
    <mergeCell ref="GGM156:GGR156"/>
    <mergeCell ref="GGS156:GGX156"/>
    <mergeCell ref="GGY156:GHD156"/>
    <mergeCell ref="GHE156:GHJ156"/>
    <mergeCell ref="GHK156:GHP156"/>
    <mergeCell ref="GEW156:GFB156"/>
    <mergeCell ref="GFC156:GFH156"/>
    <mergeCell ref="GFI156:GFN156"/>
    <mergeCell ref="GFO156:GFT156"/>
    <mergeCell ref="GFU156:GFZ156"/>
    <mergeCell ref="GGA156:GGF156"/>
    <mergeCell ref="GDM156:GDR156"/>
    <mergeCell ref="GDS156:GDX156"/>
    <mergeCell ref="GDY156:GED156"/>
    <mergeCell ref="GEE156:GEJ156"/>
    <mergeCell ref="GEK156:GEP156"/>
    <mergeCell ref="GEQ156:GEV156"/>
    <mergeCell ref="GKK156:GKP156"/>
    <mergeCell ref="GKQ156:GKV156"/>
    <mergeCell ref="GKW156:GLB156"/>
    <mergeCell ref="GLC156:GLH156"/>
    <mergeCell ref="GLI156:GLN156"/>
    <mergeCell ref="GLO156:GLT156"/>
    <mergeCell ref="GJA156:GJF156"/>
    <mergeCell ref="GJG156:GJL156"/>
    <mergeCell ref="GJM156:GJR156"/>
    <mergeCell ref="GJS156:GJX156"/>
    <mergeCell ref="GJY156:GKD156"/>
    <mergeCell ref="GKE156:GKJ156"/>
    <mergeCell ref="GHQ156:GHV156"/>
    <mergeCell ref="GHW156:GIB156"/>
    <mergeCell ref="GIC156:GIH156"/>
    <mergeCell ref="GII156:GIN156"/>
    <mergeCell ref="GIO156:GIT156"/>
    <mergeCell ref="GIU156:GIZ156"/>
    <mergeCell ref="GOO156:GOT156"/>
    <mergeCell ref="GOU156:GOZ156"/>
    <mergeCell ref="GPA156:GPF156"/>
    <mergeCell ref="GPG156:GPL156"/>
    <mergeCell ref="GPM156:GPR156"/>
    <mergeCell ref="GPS156:GPX156"/>
    <mergeCell ref="GNE156:GNJ156"/>
    <mergeCell ref="GNK156:GNP156"/>
    <mergeCell ref="GNQ156:GNV156"/>
    <mergeCell ref="GNW156:GOB156"/>
    <mergeCell ref="GOC156:GOH156"/>
    <mergeCell ref="GOI156:GON156"/>
    <mergeCell ref="GLU156:GLZ156"/>
    <mergeCell ref="GMA156:GMF156"/>
    <mergeCell ref="GMG156:GML156"/>
    <mergeCell ref="GMM156:GMR156"/>
    <mergeCell ref="GMS156:GMX156"/>
    <mergeCell ref="GMY156:GND156"/>
    <mergeCell ref="GSS156:GSX156"/>
    <mergeCell ref="GSY156:GTD156"/>
    <mergeCell ref="GTE156:GTJ156"/>
    <mergeCell ref="GTK156:GTP156"/>
    <mergeCell ref="GTQ156:GTV156"/>
    <mergeCell ref="GTW156:GUB156"/>
    <mergeCell ref="GRI156:GRN156"/>
    <mergeCell ref="GRO156:GRT156"/>
    <mergeCell ref="GRU156:GRZ156"/>
    <mergeCell ref="GSA156:GSF156"/>
    <mergeCell ref="GSG156:GSL156"/>
    <mergeCell ref="GSM156:GSR156"/>
    <mergeCell ref="GPY156:GQD156"/>
    <mergeCell ref="GQE156:GQJ156"/>
    <mergeCell ref="GQK156:GQP156"/>
    <mergeCell ref="GQQ156:GQV156"/>
    <mergeCell ref="GQW156:GRB156"/>
    <mergeCell ref="GRC156:GRH156"/>
    <mergeCell ref="GWW156:GXB156"/>
    <mergeCell ref="GXC156:GXH156"/>
    <mergeCell ref="GXI156:GXN156"/>
    <mergeCell ref="GXO156:GXT156"/>
    <mergeCell ref="GXU156:GXZ156"/>
    <mergeCell ref="GYA156:GYF156"/>
    <mergeCell ref="GVM156:GVR156"/>
    <mergeCell ref="GVS156:GVX156"/>
    <mergeCell ref="GVY156:GWD156"/>
    <mergeCell ref="GWE156:GWJ156"/>
    <mergeCell ref="GWK156:GWP156"/>
    <mergeCell ref="GWQ156:GWV156"/>
    <mergeCell ref="GUC156:GUH156"/>
    <mergeCell ref="GUI156:GUN156"/>
    <mergeCell ref="GUO156:GUT156"/>
    <mergeCell ref="GUU156:GUZ156"/>
    <mergeCell ref="GVA156:GVF156"/>
    <mergeCell ref="GVG156:GVL156"/>
    <mergeCell ref="HBA156:HBF156"/>
    <mergeCell ref="HBG156:HBL156"/>
    <mergeCell ref="HBM156:HBR156"/>
    <mergeCell ref="HBS156:HBX156"/>
    <mergeCell ref="HBY156:HCD156"/>
    <mergeCell ref="HCE156:HCJ156"/>
    <mergeCell ref="GZQ156:GZV156"/>
    <mergeCell ref="GZW156:HAB156"/>
    <mergeCell ref="HAC156:HAH156"/>
    <mergeCell ref="HAI156:HAN156"/>
    <mergeCell ref="HAO156:HAT156"/>
    <mergeCell ref="HAU156:HAZ156"/>
    <mergeCell ref="GYG156:GYL156"/>
    <mergeCell ref="GYM156:GYR156"/>
    <mergeCell ref="GYS156:GYX156"/>
    <mergeCell ref="GYY156:GZD156"/>
    <mergeCell ref="GZE156:GZJ156"/>
    <mergeCell ref="GZK156:GZP156"/>
    <mergeCell ref="HFE156:HFJ156"/>
    <mergeCell ref="HFK156:HFP156"/>
    <mergeCell ref="HFQ156:HFV156"/>
    <mergeCell ref="HFW156:HGB156"/>
    <mergeCell ref="HGC156:HGH156"/>
    <mergeCell ref="HGI156:HGN156"/>
    <mergeCell ref="HDU156:HDZ156"/>
    <mergeCell ref="HEA156:HEF156"/>
    <mergeCell ref="HEG156:HEL156"/>
    <mergeCell ref="HEM156:HER156"/>
    <mergeCell ref="HES156:HEX156"/>
    <mergeCell ref="HEY156:HFD156"/>
    <mergeCell ref="HCK156:HCP156"/>
    <mergeCell ref="HCQ156:HCV156"/>
    <mergeCell ref="HCW156:HDB156"/>
    <mergeCell ref="HDC156:HDH156"/>
    <mergeCell ref="HDI156:HDN156"/>
    <mergeCell ref="HDO156:HDT156"/>
    <mergeCell ref="HJI156:HJN156"/>
    <mergeCell ref="HJO156:HJT156"/>
    <mergeCell ref="HJU156:HJZ156"/>
    <mergeCell ref="HKA156:HKF156"/>
    <mergeCell ref="HKG156:HKL156"/>
    <mergeCell ref="HKM156:HKR156"/>
    <mergeCell ref="HHY156:HID156"/>
    <mergeCell ref="HIE156:HIJ156"/>
    <mergeCell ref="HIK156:HIP156"/>
    <mergeCell ref="HIQ156:HIV156"/>
    <mergeCell ref="HIW156:HJB156"/>
    <mergeCell ref="HJC156:HJH156"/>
    <mergeCell ref="HGO156:HGT156"/>
    <mergeCell ref="HGU156:HGZ156"/>
    <mergeCell ref="HHA156:HHF156"/>
    <mergeCell ref="HHG156:HHL156"/>
    <mergeCell ref="HHM156:HHR156"/>
    <mergeCell ref="HHS156:HHX156"/>
    <mergeCell ref="HNM156:HNR156"/>
    <mergeCell ref="HNS156:HNX156"/>
    <mergeCell ref="HNY156:HOD156"/>
    <mergeCell ref="HOE156:HOJ156"/>
    <mergeCell ref="HOK156:HOP156"/>
    <mergeCell ref="HOQ156:HOV156"/>
    <mergeCell ref="HMC156:HMH156"/>
    <mergeCell ref="HMI156:HMN156"/>
    <mergeCell ref="HMO156:HMT156"/>
    <mergeCell ref="HMU156:HMZ156"/>
    <mergeCell ref="HNA156:HNF156"/>
    <mergeCell ref="HNG156:HNL156"/>
    <mergeCell ref="HKS156:HKX156"/>
    <mergeCell ref="HKY156:HLD156"/>
    <mergeCell ref="HLE156:HLJ156"/>
    <mergeCell ref="HLK156:HLP156"/>
    <mergeCell ref="HLQ156:HLV156"/>
    <mergeCell ref="HLW156:HMB156"/>
    <mergeCell ref="HRQ156:HRV156"/>
    <mergeCell ref="HRW156:HSB156"/>
    <mergeCell ref="HSC156:HSH156"/>
    <mergeCell ref="HSI156:HSN156"/>
    <mergeCell ref="HSO156:HST156"/>
    <mergeCell ref="HSU156:HSZ156"/>
    <mergeCell ref="HQG156:HQL156"/>
    <mergeCell ref="HQM156:HQR156"/>
    <mergeCell ref="HQS156:HQX156"/>
    <mergeCell ref="HQY156:HRD156"/>
    <mergeCell ref="HRE156:HRJ156"/>
    <mergeCell ref="HRK156:HRP156"/>
    <mergeCell ref="HOW156:HPB156"/>
    <mergeCell ref="HPC156:HPH156"/>
    <mergeCell ref="HPI156:HPN156"/>
    <mergeCell ref="HPO156:HPT156"/>
    <mergeCell ref="HPU156:HPZ156"/>
    <mergeCell ref="HQA156:HQF156"/>
    <mergeCell ref="HVU156:HVZ156"/>
    <mergeCell ref="HWA156:HWF156"/>
    <mergeCell ref="HWG156:HWL156"/>
    <mergeCell ref="HWM156:HWR156"/>
    <mergeCell ref="HWS156:HWX156"/>
    <mergeCell ref="HWY156:HXD156"/>
    <mergeCell ref="HUK156:HUP156"/>
    <mergeCell ref="HUQ156:HUV156"/>
    <mergeCell ref="HUW156:HVB156"/>
    <mergeCell ref="HVC156:HVH156"/>
    <mergeCell ref="HVI156:HVN156"/>
    <mergeCell ref="HVO156:HVT156"/>
    <mergeCell ref="HTA156:HTF156"/>
    <mergeCell ref="HTG156:HTL156"/>
    <mergeCell ref="HTM156:HTR156"/>
    <mergeCell ref="HTS156:HTX156"/>
    <mergeCell ref="HTY156:HUD156"/>
    <mergeCell ref="HUE156:HUJ156"/>
    <mergeCell ref="HZY156:IAD156"/>
    <mergeCell ref="IAE156:IAJ156"/>
    <mergeCell ref="IAK156:IAP156"/>
    <mergeCell ref="IAQ156:IAV156"/>
    <mergeCell ref="IAW156:IBB156"/>
    <mergeCell ref="IBC156:IBH156"/>
    <mergeCell ref="HYO156:HYT156"/>
    <mergeCell ref="HYU156:HYZ156"/>
    <mergeCell ref="HZA156:HZF156"/>
    <mergeCell ref="HZG156:HZL156"/>
    <mergeCell ref="HZM156:HZR156"/>
    <mergeCell ref="HZS156:HZX156"/>
    <mergeCell ref="HXE156:HXJ156"/>
    <mergeCell ref="HXK156:HXP156"/>
    <mergeCell ref="HXQ156:HXV156"/>
    <mergeCell ref="HXW156:HYB156"/>
    <mergeCell ref="HYC156:HYH156"/>
    <mergeCell ref="HYI156:HYN156"/>
    <mergeCell ref="IEC156:IEH156"/>
    <mergeCell ref="IEI156:IEN156"/>
    <mergeCell ref="IEO156:IET156"/>
    <mergeCell ref="IEU156:IEZ156"/>
    <mergeCell ref="IFA156:IFF156"/>
    <mergeCell ref="IFG156:IFL156"/>
    <mergeCell ref="ICS156:ICX156"/>
    <mergeCell ref="ICY156:IDD156"/>
    <mergeCell ref="IDE156:IDJ156"/>
    <mergeCell ref="IDK156:IDP156"/>
    <mergeCell ref="IDQ156:IDV156"/>
    <mergeCell ref="IDW156:IEB156"/>
    <mergeCell ref="IBI156:IBN156"/>
    <mergeCell ref="IBO156:IBT156"/>
    <mergeCell ref="IBU156:IBZ156"/>
    <mergeCell ref="ICA156:ICF156"/>
    <mergeCell ref="ICG156:ICL156"/>
    <mergeCell ref="ICM156:ICR156"/>
    <mergeCell ref="IIG156:IIL156"/>
    <mergeCell ref="IIM156:IIR156"/>
    <mergeCell ref="IIS156:IIX156"/>
    <mergeCell ref="IIY156:IJD156"/>
    <mergeCell ref="IJE156:IJJ156"/>
    <mergeCell ref="IJK156:IJP156"/>
    <mergeCell ref="IGW156:IHB156"/>
    <mergeCell ref="IHC156:IHH156"/>
    <mergeCell ref="IHI156:IHN156"/>
    <mergeCell ref="IHO156:IHT156"/>
    <mergeCell ref="IHU156:IHZ156"/>
    <mergeCell ref="IIA156:IIF156"/>
    <mergeCell ref="IFM156:IFR156"/>
    <mergeCell ref="IFS156:IFX156"/>
    <mergeCell ref="IFY156:IGD156"/>
    <mergeCell ref="IGE156:IGJ156"/>
    <mergeCell ref="IGK156:IGP156"/>
    <mergeCell ref="IGQ156:IGV156"/>
    <mergeCell ref="IMK156:IMP156"/>
    <mergeCell ref="IMQ156:IMV156"/>
    <mergeCell ref="IMW156:INB156"/>
    <mergeCell ref="INC156:INH156"/>
    <mergeCell ref="INI156:INN156"/>
    <mergeCell ref="INO156:INT156"/>
    <mergeCell ref="ILA156:ILF156"/>
    <mergeCell ref="ILG156:ILL156"/>
    <mergeCell ref="ILM156:ILR156"/>
    <mergeCell ref="ILS156:ILX156"/>
    <mergeCell ref="ILY156:IMD156"/>
    <mergeCell ref="IME156:IMJ156"/>
    <mergeCell ref="IJQ156:IJV156"/>
    <mergeCell ref="IJW156:IKB156"/>
    <mergeCell ref="IKC156:IKH156"/>
    <mergeCell ref="IKI156:IKN156"/>
    <mergeCell ref="IKO156:IKT156"/>
    <mergeCell ref="IKU156:IKZ156"/>
    <mergeCell ref="IQO156:IQT156"/>
    <mergeCell ref="IQU156:IQZ156"/>
    <mergeCell ref="IRA156:IRF156"/>
    <mergeCell ref="IRG156:IRL156"/>
    <mergeCell ref="IRM156:IRR156"/>
    <mergeCell ref="IRS156:IRX156"/>
    <mergeCell ref="IPE156:IPJ156"/>
    <mergeCell ref="IPK156:IPP156"/>
    <mergeCell ref="IPQ156:IPV156"/>
    <mergeCell ref="IPW156:IQB156"/>
    <mergeCell ref="IQC156:IQH156"/>
    <mergeCell ref="IQI156:IQN156"/>
    <mergeCell ref="INU156:INZ156"/>
    <mergeCell ref="IOA156:IOF156"/>
    <mergeCell ref="IOG156:IOL156"/>
    <mergeCell ref="IOM156:IOR156"/>
    <mergeCell ref="IOS156:IOX156"/>
    <mergeCell ref="IOY156:IPD156"/>
    <mergeCell ref="IUS156:IUX156"/>
    <mergeCell ref="IUY156:IVD156"/>
    <mergeCell ref="IVE156:IVJ156"/>
    <mergeCell ref="IVK156:IVP156"/>
    <mergeCell ref="IVQ156:IVV156"/>
    <mergeCell ref="IVW156:IWB156"/>
    <mergeCell ref="ITI156:ITN156"/>
    <mergeCell ref="ITO156:ITT156"/>
    <mergeCell ref="ITU156:ITZ156"/>
    <mergeCell ref="IUA156:IUF156"/>
    <mergeCell ref="IUG156:IUL156"/>
    <mergeCell ref="IUM156:IUR156"/>
    <mergeCell ref="IRY156:ISD156"/>
    <mergeCell ref="ISE156:ISJ156"/>
    <mergeCell ref="ISK156:ISP156"/>
    <mergeCell ref="ISQ156:ISV156"/>
    <mergeCell ref="ISW156:ITB156"/>
    <mergeCell ref="ITC156:ITH156"/>
    <mergeCell ref="IYW156:IZB156"/>
    <mergeCell ref="IZC156:IZH156"/>
    <mergeCell ref="IZI156:IZN156"/>
    <mergeCell ref="IZO156:IZT156"/>
    <mergeCell ref="IZU156:IZZ156"/>
    <mergeCell ref="JAA156:JAF156"/>
    <mergeCell ref="IXM156:IXR156"/>
    <mergeCell ref="IXS156:IXX156"/>
    <mergeCell ref="IXY156:IYD156"/>
    <mergeCell ref="IYE156:IYJ156"/>
    <mergeCell ref="IYK156:IYP156"/>
    <mergeCell ref="IYQ156:IYV156"/>
    <mergeCell ref="IWC156:IWH156"/>
    <mergeCell ref="IWI156:IWN156"/>
    <mergeCell ref="IWO156:IWT156"/>
    <mergeCell ref="IWU156:IWZ156"/>
    <mergeCell ref="IXA156:IXF156"/>
    <mergeCell ref="IXG156:IXL156"/>
    <mergeCell ref="JDA156:JDF156"/>
    <mergeCell ref="JDG156:JDL156"/>
    <mergeCell ref="JDM156:JDR156"/>
    <mergeCell ref="JDS156:JDX156"/>
    <mergeCell ref="JDY156:JED156"/>
    <mergeCell ref="JEE156:JEJ156"/>
    <mergeCell ref="JBQ156:JBV156"/>
    <mergeCell ref="JBW156:JCB156"/>
    <mergeCell ref="JCC156:JCH156"/>
    <mergeCell ref="JCI156:JCN156"/>
    <mergeCell ref="JCO156:JCT156"/>
    <mergeCell ref="JCU156:JCZ156"/>
    <mergeCell ref="JAG156:JAL156"/>
    <mergeCell ref="JAM156:JAR156"/>
    <mergeCell ref="JAS156:JAX156"/>
    <mergeCell ref="JAY156:JBD156"/>
    <mergeCell ref="JBE156:JBJ156"/>
    <mergeCell ref="JBK156:JBP156"/>
    <mergeCell ref="JHE156:JHJ156"/>
    <mergeCell ref="JHK156:JHP156"/>
    <mergeCell ref="JHQ156:JHV156"/>
    <mergeCell ref="JHW156:JIB156"/>
    <mergeCell ref="JIC156:JIH156"/>
    <mergeCell ref="JII156:JIN156"/>
    <mergeCell ref="JFU156:JFZ156"/>
    <mergeCell ref="JGA156:JGF156"/>
    <mergeCell ref="JGG156:JGL156"/>
    <mergeCell ref="JGM156:JGR156"/>
    <mergeCell ref="JGS156:JGX156"/>
    <mergeCell ref="JGY156:JHD156"/>
    <mergeCell ref="JEK156:JEP156"/>
    <mergeCell ref="JEQ156:JEV156"/>
    <mergeCell ref="JEW156:JFB156"/>
    <mergeCell ref="JFC156:JFH156"/>
    <mergeCell ref="JFI156:JFN156"/>
    <mergeCell ref="JFO156:JFT156"/>
    <mergeCell ref="JLI156:JLN156"/>
    <mergeCell ref="JLO156:JLT156"/>
    <mergeCell ref="JLU156:JLZ156"/>
    <mergeCell ref="JMA156:JMF156"/>
    <mergeCell ref="JMG156:JML156"/>
    <mergeCell ref="JMM156:JMR156"/>
    <mergeCell ref="JJY156:JKD156"/>
    <mergeCell ref="JKE156:JKJ156"/>
    <mergeCell ref="JKK156:JKP156"/>
    <mergeCell ref="JKQ156:JKV156"/>
    <mergeCell ref="JKW156:JLB156"/>
    <mergeCell ref="JLC156:JLH156"/>
    <mergeCell ref="JIO156:JIT156"/>
    <mergeCell ref="JIU156:JIZ156"/>
    <mergeCell ref="JJA156:JJF156"/>
    <mergeCell ref="JJG156:JJL156"/>
    <mergeCell ref="JJM156:JJR156"/>
    <mergeCell ref="JJS156:JJX156"/>
    <mergeCell ref="JPM156:JPR156"/>
    <mergeCell ref="JPS156:JPX156"/>
    <mergeCell ref="JPY156:JQD156"/>
    <mergeCell ref="JQE156:JQJ156"/>
    <mergeCell ref="JQK156:JQP156"/>
    <mergeCell ref="JQQ156:JQV156"/>
    <mergeCell ref="JOC156:JOH156"/>
    <mergeCell ref="JOI156:JON156"/>
    <mergeCell ref="JOO156:JOT156"/>
    <mergeCell ref="JOU156:JOZ156"/>
    <mergeCell ref="JPA156:JPF156"/>
    <mergeCell ref="JPG156:JPL156"/>
    <mergeCell ref="JMS156:JMX156"/>
    <mergeCell ref="JMY156:JND156"/>
    <mergeCell ref="JNE156:JNJ156"/>
    <mergeCell ref="JNK156:JNP156"/>
    <mergeCell ref="JNQ156:JNV156"/>
    <mergeCell ref="JNW156:JOB156"/>
    <mergeCell ref="JTQ156:JTV156"/>
    <mergeCell ref="JTW156:JUB156"/>
    <mergeCell ref="JUC156:JUH156"/>
    <mergeCell ref="JUI156:JUN156"/>
    <mergeCell ref="JUO156:JUT156"/>
    <mergeCell ref="JUU156:JUZ156"/>
    <mergeCell ref="JSG156:JSL156"/>
    <mergeCell ref="JSM156:JSR156"/>
    <mergeCell ref="JSS156:JSX156"/>
    <mergeCell ref="JSY156:JTD156"/>
    <mergeCell ref="JTE156:JTJ156"/>
    <mergeCell ref="JTK156:JTP156"/>
    <mergeCell ref="JQW156:JRB156"/>
    <mergeCell ref="JRC156:JRH156"/>
    <mergeCell ref="JRI156:JRN156"/>
    <mergeCell ref="JRO156:JRT156"/>
    <mergeCell ref="JRU156:JRZ156"/>
    <mergeCell ref="JSA156:JSF156"/>
    <mergeCell ref="JXU156:JXZ156"/>
    <mergeCell ref="JYA156:JYF156"/>
    <mergeCell ref="JYG156:JYL156"/>
    <mergeCell ref="JYM156:JYR156"/>
    <mergeCell ref="JYS156:JYX156"/>
    <mergeCell ref="JYY156:JZD156"/>
    <mergeCell ref="JWK156:JWP156"/>
    <mergeCell ref="JWQ156:JWV156"/>
    <mergeCell ref="JWW156:JXB156"/>
    <mergeCell ref="JXC156:JXH156"/>
    <mergeCell ref="JXI156:JXN156"/>
    <mergeCell ref="JXO156:JXT156"/>
    <mergeCell ref="JVA156:JVF156"/>
    <mergeCell ref="JVG156:JVL156"/>
    <mergeCell ref="JVM156:JVR156"/>
    <mergeCell ref="JVS156:JVX156"/>
    <mergeCell ref="JVY156:JWD156"/>
    <mergeCell ref="JWE156:JWJ156"/>
    <mergeCell ref="KBY156:KCD156"/>
    <mergeCell ref="KCE156:KCJ156"/>
    <mergeCell ref="KCK156:KCP156"/>
    <mergeCell ref="KCQ156:KCV156"/>
    <mergeCell ref="KCW156:KDB156"/>
    <mergeCell ref="KDC156:KDH156"/>
    <mergeCell ref="KAO156:KAT156"/>
    <mergeCell ref="KAU156:KAZ156"/>
    <mergeCell ref="KBA156:KBF156"/>
    <mergeCell ref="KBG156:KBL156"/>
    <mergeCell ref="KBM156:KBR156"/>
    <mergeCell ref="KBS156:KBX156"/>
    <mergeCell ref="JZE156:JZJ156"/>
    <mergeCell ref="JZK156:JZP156"/>
    <mergeCell ref="JZQ156:JZV156"/>
    <mergeCell ref="JZW156:KAB156"/>
    <mergeCell ref="KAC156:KAH156"/>
    <mergeCell ref="KAI156:KAN156"/>
    <mergeCell ref="KGC156:KGH156"/>
    <mergeCell ref="KGI156:KGN156"/>
    <mergeCell ref="KGO156:KGT156"/>
    <mergeCell ref="KGU156:KGZ156"/>
    <mergeCell ref="KHA156:KHF156"/>
    <mergeCell ref="KHG156:KHL156"/>
    <mergeCell ref="KES156:KEX156"/>
    <mergeCell ref="KEY156:KFD156"/>
    <mergeCell ref="KFE156:KFJ156"/>
    <mergeCell ref="KFK156:KFP156"/>
    <mergeCell ref="KFQ156:KFV156"/>
    <mergeCell ref="KFW156:KGB156"/>
    <mergeCell ref="KDI156:KDN156"/>
    <mergeCell ref="KDO156:KDT156"/>
    <mergeCell ref="KDU156:KDZ156"/>
    <mergeCell ref="KEA156:KEF156"/>
    <mergeCell ref="KEG156:KEL156"/>
    <mergeCell ref="KEM156:KER156"/>
    <mergeCell ref="KKG156:KKL156"/>
    <mergeCell ref="KKM156:KKR156"/>
    <mergeCell ref="KKS156:KKX156"/>
    <mergeCell ref="KKY156:KLD156"/>
    <mergeCell ref="KLE156:KLJ156"/>
    <mergeCell ref="KLK156:KLP156"/>
    <mergeCell ref="KIW156:KJB156"/>
    <mergeCell ref="KJC156:KJH156"/>
    <mergeCell ref="KJI156:KJN156"/>
    <mergeCell ref="KJO156:KJT156"/>
    <mergeCell ref="KJU156:KJZ156"/>
    <mergeCell ref="KKA156:KKF156"/>
    <mergeCell ref="KHM156:KHR156"/>
    <mergeCell ref="KHS156:KHX156"/>
    <mergeCell ref="KHY156:KID156"/>
    <mergeCell ref="KIE156:KIJ156"/>
    <mergeCell ref="KIK156:KIP156"/>
    <mergeCell ref="KIQ156:KIV156"/>
    <mergeCell ref="KOK156:KOP156"/>
    <mergeCell ref="KOQ156:KOV156"/>
    <mergeCell ref="KOW156:KPB156"/>
    <mergeCell ref="KPC156:KPH156"/>
    <mergeCell ref="KPI156:KPN156"/>
    <mergeCell ref="KPO156:KPT156"/>
    <mergeCell ref="KNA156:KNF156"/>
    <mergeCell ref="KNG156:KNL156"/>
    <mergeCell ref="KNM156:KNR156"/>
    <mergeCell ref="KNS156:KNX156"/>
    <mergeCell ref="KNY156:KOD156"/>
    <mergeCell ref="KOE156:KOJ156"/>
    <mergeCell ref="KLQ156:KLV156"/>
    <mergeCell ref="KLW156:KMB156"/>
    <mergeCell ref="KMC156:KMH156"/>
    <mergeCell ref="KMI156:KMN156"/>
    <mergeCell ref="KMO156:KMT156"/>
    <mergeCell ref="KMU156:KMZ156"/>
    <mergeCell ref="KSO156:KST156"/>
    <mergeCell ref="KSU156:KSZ156"/>
    <mergeCell ref="KTA156:KTF156"/>
    <mergeCell ref="KTG156:KTL156"/>
    <mergeCell ref="KTM156:KTR156"/>
    <mergeCell ref="KTS156:KTX156"/>
    <mergeCell ref="KRE156:KRJ156"/>
    <mergeCell ref="KRK156:KRP156"/>
    <mergeCell ref="KRQ156:KRV156"/>
    <mergeCell ref="KRW156:KSB156"/>
    <mergeCell ref="KSC156:KSH156"/>
    <mergeCell ref="KSI156:KSN156"/>
    <mergeCell ref="KPU156:KPZ156"/>
    <mergeCell ref="KQA156:KQF156"/>
    <mergeCell ref="KQG156:KQL156"/>
    <mergeCell ref="KQM156:KQR156"/>
    <mergeCell ref="KQS156:KQX156"/>
    <mergeCell ref="KQY156:KRD156"/>
    <mergeCell ref="KWS156:KWX156"/>
    <mergeCell ref="KWY156:KXD156"/>
    <mergeCell ref="KXE156:KXJ156"/>
    <mergeCell ref="KXK156:KXP156"/>
    <mergeCell ref="KXQ156:KXV156"/>
    <mergeCell ref="KXW156:KYB156"/>
    <mergeCell ref="KVI156:KVN156"/>
    <mergeCell ref="KVO156:KVT156"/>
    <mergeCell ref="KVU156:KVZ156"/>
    <mergeCell ref="KWA156:KWF156"/>
    <mergeCell ref="KWG156:KWL156"/>
    <mergeCell ref="KWM156:KWR156"/>
    <mergeCell ref="KTY156:KUD156"/>
    <mergeCell ref="KUE156:KUJ156"/>
    <mergeCell ref="KUK156:KUP156"/>
    <mergeCell ref="KUQ156:KUV156"/>
    <mergeCell ref="KUW156:KVB156"/>
    <mergeCell ref="KVC156:KVH156"/>
    <mergeCell ref="LAW156:LBB156"/>
    <mergeCell ref="LBC156:LBH156"/>
    <mergeCell ref="LBI156:LBN156"/>
    <mergeCell ref="LBO156:LBT156"/>
    <mergeCell ref="LBU156:LBZ156"/>
    <mergeCell ref="LCA156:LCF156"/>
    <mergeCell ref="KZM156:KZR156"/>
    <mergeCell ref="KZS156:KZX156"/>
    <mergeCell ref="KZY156:LAD156"/>
    <mergeCell ref="LAE156:LAJ156"/>
    <mergeCell ref="LAK156:LAP156"/>
    <mergeCell ref="LAQ156:LAV156"/>
    <mergeCell ref="KYC156:KYH156"/>
    <mergeCell ref="KYI156:KYN156"/>
    <mergeCell ref="KYO156:KYT156"/>
    <mergeCell ref="KYU156:KYZ156"/>
    <mergeCell ref="KZA156:KZF156"/>
    <mergeCell ref="KZG156:KZL156"/>
    <mergeCell ref="LFA156:LFF156"/>
    <mergeCell ref="LFG156:LFL156"/>
    <mergeCell ref="LFM156:LFR156"/>
    <mergeCell ref="LFS156:LFX156"/>
    <mergeCell ref="LFY156:LGD156"/>
    <mergeCell ref="LGE156:LGJ156"/>
    <mergeCell ref="LDQ156:LDV156"/>
    <mergeCell ref="LDW156:LEB156"/>
    <mergeCell ref="LEC156:LEH156"/>
    <mergeCell ref="LEI156:LEN156"/>
    <mergeCell ref="LEO156:LET156"/>
    <mergeCell ref="LEU156:LEZ156"/>
    <mergeCell ref="LCG156:LCL156"/>
    <mergeCell ref="LCM156:LCR156"/>
    <mergeCell ref="LCS156:LCX156"/>
    <mergeCell ref="LCY156:LDD156"/>
    <mergeCell ref="LDE156:LDJ156"/>
    <mergeCell ref="LDK156:LDP156"/>
    <mergeCell ref="LJE156:LJJ156"/>
    <mergeCell ref="LJK156:LJP156"/>
    <mergeCell ref="LJQ156:LJV156"/>
    <mergeCell ref="LJW156:LKB156"/>
    <mergeCell ref="LKC156:LKH156"/>
    <mergeCell ref="LKI156:LKN156"/>
    <mergeCell ref="LHU156:LHZ156"/>
    <mergeCell ref="LIA156:LIF156"/>
    <mergeCell ref="LIG156:LIL156"/>
    <mergeCell ref="LIM156:LIR156"/>
    <mergeCell ref="LIS156:LIX156"/>
    <mergeCell ref="LIY156:LJD156"/>
    <mergeCell ref="LGK156:LGP156"/>
    <mergeCell ref="LGQ156:LGV156"/>
    <mergeCell ref="LGW156:LHB156"/>
    <mergeCell ref="LHC156:LHH156"/>
    <mergeCell ref="LHI156:LHN156"/>
    <mergeCell ref="LHO156:LHT156"/>
    <mergeCell ref="LNI156:LNN156"/>
    <mergeCell ref="LNO156:LNT156"/>
    <mergeCell ref="LNU156:LNZ156"/>
    <mergeCell ref="LOA156:LOF156"/>
    <mergeCell ref="LOG156:LOL156"/>
    <mergeCell ref="LOM156:LOR156"/>
    <mergeCell ref="LLY156:LMD156"/>
    <mergeCell ref="LME156:LMJ156"/>
    <mergeCell ref="LMK156:LMP156"/>
    <mergeCell ref="LMQ156:LMV156"/>
    <mergeCell ref="LMW156:LNB156"/>
    <mergeCell ref="LNC156:LNH156"/>
    <mergeCell ref="LKO156:LKT156"/>
    <mergeCell ref="LKU156:LKZ156"/>
    <mergeCell ref="LLA156:LLF156"/>
    <mergeCell ref="LLG156:LLL156"/>
    <mergeCell ref="LLM156:LLR156"/>
    <mergeCell ref="LLS156:LLX156"/>
    <mergeCell ref="LRM156:LRR156"/>
    <mergeCell ref="LRS156:LRX156"/>
    <mergeCell ref="LRY156:LSD156"/>
    <mergeCell ref="LSE156:LSJ156"/>
    <mergeCell ref="LSK156:LSP156"/>
    <mergeCell ref="LSQ156:LSV156"/>
    <mergeCell ref="LQC156:LQH156"/>
    <mergeCell ref="LQI156:LQN156"/>
    <mergeCell ref="LQO156:LQT156"/>
    <mergeCell ref="LQU156:LQZ156"/>
    <mergeCell ref="LRA156:LRF156"/>
    <mergeCell ref="LRG156:LRL156"/>
    <mergeCell ref="LOS156:LOX156"/>
    <mergeCell ref="LOY156:LPD156"/>
    <mergeCell ref="LPE156:LPJ156"/>
    <mergeCell ref="LPK156:LPP156"/>
    <mergeCell ref="LPQ156:LPV156"/>
    <mergeCell ref="LPW156:LQB156"/>
    <mergeCell ref="LVQ156:LVV156"/>
    <mergeCell ref="LVW156:LWB156"/>
    <mergeCell ref="LWC156:LWH156"/>
    <mergeCell ref="LWI156:LWN156"/>
    <mergeCell ref="LWO156:LWT156"/>
    <mergeCell ref="LWU156:LWZ156"/>
    <mergeCell ref="LUG156:LUL156"/>
    <mergeCell ref="LUM156:LUR156"/>
    <mergeCell ref="LUS156:LUX156"/>
    <mergeCell ref="LUY156:LVD156"/>
    <mergeCell ref="LVE156:LVJ156"/>
    <mergeCell ref="LVK156:LVP156"/>
    <mergeCell ref="LSW156:LTB156"/>
    <mergeCell ref="LTC156:LTH156"/>
    <mergeCell ref="LTI156:LTN156"/>
    <mergeCell ref="LTO156:LTT156"/>
    <mergeCell ref="LTU156:LTZ156"/>
    <mergeCell ref="LUA156:LUF156"/>
    <mergeCell ref="LZU156:LZZ156"/>
    <mergeCell ref="MAA156:MAF156"/>
    <mergeCell ref="MAG156:MAL156"/>
    <mergeCell ref="MAM156:MAR156"/>
    <mergeCell ref="MAS156:MAX156"/>
    <mergeCell ref="MAY156:MBD156"/>
    <mergeCell ref="LYK156:LYP156"/>
    <mergeCell ref="LYQ156:LYV156"/>
    <mergeCell ref="LYW156:LZB156"/>
    <mergeCell ref="LZC156:LZH156"/>
    <mergeCell ref="LZI156:LZN156"/>
    <mergeCell ref="LZO156:LZT156"/>
    <mergeCell ref="LXA156:LXF156"/>
    <mergeCell ref="LXG156:LXL156"/>
    <mergeCell ref="LXM156:LXR156"/>
    <mergeCell ref="LXS156:LXX156"/>
    <mergeCell ref="LXY156:LYD156"/>
    <mergeCell ref="LYE156:LYJ156"/>
    <mergeCell ref="MDY156:MED156"/>
    <mergeCell ref="MEE156:MEJ156"/>
    <mergeCell ref="MEK156:MEP156"/>
    <mergeCell ref="MEQ156:MEV156"/>
    <mergeCell ref="MEW156:MFB156"/>
    <mergeCell ref="MFC156:MFH156"/>
    <mergeCell ref="MCO156:MCT156"/>
    <mergeCell ref="MCU156:MCZ156"/>
    <mergeCell ref="MDA156:MDF156"/>
    <mergeCell ref="MDG156:MDL156"/>
    <mergeCell ref="MDM156:MDR156"/>
    <mergeCell ref="MDS156:MDX156"/>
    <mergeCell ref="MBE156:MBJ156"/>
    <mergeCell ref="MBK156:MBP156"/>
    <mergeCell ref="MBQ156:MBV156"/>
    <mergeCell ref="MBW156:MCB156"/>
    <mergeCell ref="MCC156:MCH156"/>
    <mergeCell ref="MCI156:MCN156"/>
    <mergeCell ref="MIC156:MIH156"/>
    <mergeCell ref="MII156:MIN156"/>
    <mergeCell ref="MIO156:MIT156"/>
    <mergeCell ref="MIU156:MIZ156"/>
    <mergeCell ref="MJA156:MJF156"/>
    <mergeCell ref="MJG156:MJL156"/>
    <mergeCell ref="MGS156:MGX156"/>
    <mergeCell ref="MGY156:MHD156"/>
    <mergeCell ref="MHE156:MHJ156"/>
    <mergeCell ref="MHK156:MHP156"/>
    <mergeCell ref="MHQ156:MHV156"/>
    <mergeCell ref="MHW156:MIB156"/>
    <mergeCell ref="MFI156:MFN156"/>
    <mergeCell ref="MFO156:MFT156"/>
    <mergeCell ref="MFU156:MFZ156"/>
    <mergeCell ref="MGA156:MGF156"/>
    <mergeCell ref="MGG156:MGL156"/>
    <mergeCell ref="MGM156:MGR156"/>
    <mergeCell ref="MMG156:MML156"/>
    <mergeCell ref="MMM156:MMR156"/>
    <mergeCell ref="MMS156:MMX156"/>
    <mergeCell ref="MMY156:MND156"/>
    <mergeCell ref="MNE156:MNJ156"/>
    <mergeCell ref="MNK156:MNP156"/>
    <mergeCell ref="MKW156:MLB156"/>
    <mergeCell ref="MLC156:MLH156"/>
    <mergeCell ref="MLI156:MLN156"/>
    <mergeCell ref="MLO156:MLT156"/>
    <mergeCell ref="MLU156:MLZ156"/>
    <mergeCell ref="MMA156:MMF156"/>
    <mergeCell ref="MJM156:MJR156"/>
    <mergeCell ref="MJS156:MJX156"/>
    <mergeCell ref="MJY156:MKD156"/>
    <mergeCell ref="MKE156:MKJ156"/>
    <mergeCell ref="MKK156:MKP156"/>
    <mergeCell ref="MKQ156:MKV156"/>
    <mergeCell ref="MQK156:MQP156"/>
    <mergeCell ref="MQQ156:MQV156"/>
    <mergeCell ref="MQW156:MRB156"/>
    <mergeCell ref="MRC156:MRH156"/>
    <mergeCell ref="MRI156:MRN156"/>
    <mergeCell ref="MRO156:MRT156"/>
    <mergeCell ref="MPA156:MPF156"/>
    <mergeCell ref="MPG156:MPL156"/>
    <mergeCell ref="MPM156:MPR156"/>
    <mergeCell ref="MPS156:MPX156"/>
    <mergeCell ref="MPY156:MQD156"/>
    <mergeCell ref="MQE156:MQJ156"/>
    <mergeCell ref="MNQ156:MNV156"/>
    <mergeCell ref="MNW156:MOB156"/>
    <mergeCell ref="MOC156:MOH156"/>
    <mergeCell ref="MOI156:MON156"/>
    <mergeCell ref="MOO156:MOT156"/>
    <mergeCell ref="MOU156:MOZ156"/>
    <mergeCell ref="MUO156:MUT156"/>
    <mergeCell ref="MUU156:MUZ156"/>
    <mergeCell ref="MVA156:MVF156"/>
    <mergeCell ref="MVG156:MVL156"/>
    <mergeCell ref="MVM156:MVR156"/>
    <mergeCell ref="MVS156:MVX156"/>
    <mergeCell ref="MTE156:MTJ156"/>
    <mergeCell ref="MTK156:MTP156"/>
    <mergeCell ref="MTQ156:MTV156"/>
    <mergeCell ref="MTW156:MUB156"/>
    <mergeCell ref="MUC156:MUH156"/>
    <mergeCell ref="MUI156:MUN156"/>
    <mergeCell ref="MRU156:MRZ156"/>
    <mergeCell ref="MSA156:MSF156"/>
    <mergeCell ref="MSG156:MSL156"/>
    <mergeCell ref="MSM156:MSR156"/>
    <mergeCell ref="MSS156:MSX156"/>
    <mergeCell ref="MSY156:MTD156"/>
    <mergeCell ref="MYS156:MYX156"/>
    <mergeCell ref="MYY156:MZD156"/>
    <mergeCell ref="MZE156:MZJ156"/>
    <mergeCell ref="MZK156:MZP156"/>
    <mergeCell ref="MZQ156:MZV156"/>
    <mergeCell ref="MZW156:NAB156"/>
    <mergeCell ref="MXI156:MXN156"/>
    <mergeCell ref="MXO156:MXT156"/>
    <mergeCell ref="MXU156:MXZ156"/>
    <mergeCell ref="MYA156:MYF156"/>
    <mergeCell ref="MYG156:MYL156"/>
    <mergeCell ref="MYM156:MYR156"/>
    <mergeCell ref="MVY156:MWD156"/>
    <mergeCell ref="MWE156:MWJ156"/>
    <mergeCell ref="MWK156:MWP156"/>
    <mergeCell ref="MWQ156:MWV156"/>
    <mergeCell ref="MWW156:MXB156"/>
    <mergeCell ref="MXC156:MXH156"/>
    <mergeCell ref="NCW156:NDB156"/>
    <mergeCell ref="NDC156:NDH156"/>
    <mergeCell ref="NDI156:NDN156"/>
    <mergeCell ref="NDO156:NDT156"/>
    <mergeCell ref="NDU156:NDZ156"/>
    <mergeCell ref="NEA156:NEF156"/>
    <mergeCell ref="NBM156:NBR156"/>
    <mergeCell ref="NBS156:NBX156"/>
    <mergeCell ref="NBY156:NCD156"/>
    <mergeCell ref="NCE156:NCJ156"/>
    <mergeCell ref="NCK156:NCP156"/>
    <mergeCell ref="NCQ156:NCV156"/>
    <mergeCell ref="NAC156:NAH156"/>
    <mergeCell ref="NAI156:NAN156"/>
    <mergeCell ref="NAO156:NAT156"/>
    <mergeCell ref="NAU156:NAZ156"/>
    <mergeCell ref="NBA156:NBF156"/>
    <mergeCell ref="NBG156:NBL156"/>
    <mergeCell ref="NHA156:NHF156"/>
    <mergeCell ref="NHG156:NHL156"/>
    <mergeCell ref="NHM156:NHR156"/>
    <mergeCell ref="NHS156:NHX156"/>
    <mergeCell ref="NHY156:NID156"/>
    <mergeCell ref="NIE156:NIJ156"/>
    <mergeCell ref="NFQ156:NFV156"/>
    <mergeCell ref="NFW156:NGB156"/>
    <mergeCell ref="NGC156:NGH156"/>
    <mergeCell ref="NGI156:NGN156"/>
    <mergeCell ref="NGO156:NGT156"/>
    <mergeCell ref="NGU156:NGZ156"/>
    <mergeCell ref="NEG156:NEL156"/>
    <mergeCell ref="NEM156:NER156"/>
    <mergeCell ref="NES156:NEX156"/>
    <mergeCell ref="NEY156:NFD156"/>
    <mergeCell ref="NFE156:NFJ156"/>
    <mergeCell ref="NFK156:NFP156"/>
    <mergeCell ref="NLE156:NLJ156"/>
    <mergeCell ref="NLK156:NLP156"/>
    <mergeCell ref="NLQ156:NLV156"/>
    <mergeCell ref="NLW156:NMB156"/>
    <mergeCell ref="NMC156:NMH156"/>
    <mergeCell ref="NMI156:NMN156"/>
    <mergeCell ref="NJU156:NJZ156"/>
    <mergeCell ref="NKA156:NKF156"/>
    <mergeCell ref="NKG156:NKL156"/>
    <mergeCell ref="NKM156:NKR156"/>
    <mergeCell ref="NKS156:NKX156"/>
    <mergeCell ref="NKY156:NLD156"/>
    <mergeCell ref="NIK156:NIP156"/>
    <mergeCell ref="NIQ156:NIV156"/>
    <mergeCell ref="NIW156:NJB156"/>
    <mergeCell ref="NJC156:NJH156"/>
    <mergeCell ref="NJI156:NJN156"/>
    <mergeCell ref="NJO156:NJT156"/>
    <mergeCell ref="NPI156:NPN156"/>
    <mergeCell ref="NPO156:NPT156"/>
    <mergeCell ref="NPU156:NPZ156"/>
    <mergeCell ref="NQA156:NQF156"/>
    <mergeCell ref="NQG156:NQL156"/>
    <mergeCell ref="NQM156:NQR156"/>
    <mergeCell ref="NNY156:NOD156"/>
    <mergeCell ref="NOE156:NOJ156"/>
    <mergeCell ref="NOK156:NOP156"/>
    <mergeCell ref="NOQ156:NOV156"/>
    <mergeCell ref="NOW156:NPB156"/>
    <mergeCell ref="NPC156:NPH156"/>
    <mergeCell ref="NMO156:NMT156"/>
    <mergeCell ref="NMU156:NMZ156"/>
    <mergeCell ref="NNA156:NNF156"/>
    <mergeCell ref="NNG156:NNL156"/>
    <mergeCell ref="NNM156:NNR156"/>
    <mergeCell ref="NNS156:NNX156"/>
    <mergeCell ref="NTM156:NTR156"/>
    <mergeCell ref="NTS156:NTX156"/>
    <mergeCell ref="NTY156:NUD156"/>
    <mergeCell ref="NUE156:NUJ156"/>
    <mergeCell ref="NUK156:NUP156"/>
    <mergeCell ref="NUQ156:NUV156"/>
    <mergeCell ref="NSC156:NSH156"/>
    <mergeCell ref="NSI156:NSN156"/>
    <mergeCell ref="NSO156:NST156"/>
    <mergeCell ref="NSU156:NSZ156"/>
    <mergeCell ref="NTA156:NTF156"/>
    <mergeCell ref="NTG156:NTL156"/>
    <mergeCell ref="NQS156:NQX156"/>
    <mergeCell ref="NQY156:NRD156"/>
    <mergeCell ref="NRE156:NRJ156"/>
    <mergeCell ref="NRK156:NRP156"/>
    <mergeCell ref="NRQ156:NRV156"/>
    <mergeCell ref="NRW156:NSB156"/>
    <mergeCell ref="NXQ156:NXV156"/>
    <mergeCell ref="NXW156:NYB156"/>
    <mergeCell ref="NYC156:NYH156"/>
    <mergeCell ref="NYI156:NYN156"/>
    <mergeCell ref="NYO156:NYT156"/>
    <mergeCell ref="NYU156:NYZ156"/>
    <mergeCell ref="NWG156:NWL156"/>
    <mergeCell ref="NWM156:NWR156"/>
    <mergeCell ref="NWS156:NWX156"/>
    <mergeCell ref="NWY156:NXD156"/>
    <mergeCell ref="NXE156:NXJ156"/>
    <mergeCell ref="NXK156:NXP156"/>
    <mergeCell ref="NUW156:NVB156"/>
    <mergeCell ref="NVC156:NVH156"/>
    <mergeCell ref="NVI156:NVN156"/>
    <mergeCell ref="NVO156:NVT156"/>
    <mergeCell ref="NVU156:NVZ156"/>
    <mergeCell ref="NWA156:NWF156"/>
    <mergeCell ref="OBU156:OBZ156"/>
    <mergeCell ref="OCA156:OCF156"/>
    <mergeCell ref="OCG156:OCL156"/>
    <mergeCell ref="OCM156:OCR156"/>
    <mergeCell ref="OCS156:OCX156"/>
    <mergeCell ref="OCY156:ODD156"/>
    <mergeCell ref="OAK156:OAP156"/>
    <mergeCell ref="OAQ156:OAV156"/>
    <mergeCell ref="OAW156:OBB156"/>
    <mergeCell ref="OBC156:OBH156"/>
    <mergeCell ref="OBI156:OBN156"/>
    <mergeCell ref="OBO156:OBT156"/>
    <mergeCell ref="NZA156:NZF156"/>
    <mergeCell ref="NZG156:NZL156"/>
    <mergeCell ref="NZM156:NZR156"/>
    <mergeCell ref="NZS156:NZX156"/>
    <mergeCell ref="NZY156:OAD156"/>
    <mergeCell ref="OAE156:OAJ156"/>
    <mergeCell ref="OFY156:OGD156"/>
    <mergeCell ref="OGE156:OGJ156"/>
    <mergeCell ref="OGK156:OGP156"/>
    <mergeCell ref="OGQ156:OGV156"/>
    <mergeCell ref="OGW156:OHB156"/>
    <mergeCell ref="OHC156:OHH156"/>
    <mergeCell ref="OEO156:OET156"/>
    <mergeCell ref="OEU156:OEZ156"/>
    <mergeCell ref="OFA156:OFF156"/>
    <mergeCell ref="OFG156:OFL156"/>
    <mergeCell ref="OFM156:OFR156"/>
    <mergeCell ref="OFS156:OFX156"/>
    <mergeCell ref="ODE156:ODJ156"/>
    <mergeCell ref="ODK156:ODP156"/>
    <mergeCell ref="ODQ156:ODV156"/>
    <mergeCell ref="ODW156:OEB156"/>
    <mergeCell ref="OEC156:OEH156"/>
    <mergeCell ref="OEI156:OEN156"/>
    <mergeCell ref="OKC156:OKH156"/>
    <mergeCell ref="OKI156:OKN156"/>
    <mergeCell ref="OKO156:OKT156"/>
    <mergeCell ref="OKU156:OKZ156"/>
    <mergeCell ref="OLA156:OLF156"/>
    <mergeCell ref="OLG156:OLL156"/>
    <mergeCell ref="OIS156:OIX156"/>
    <mergeCell ref="OIY156:OJD156"/>
    <mergeCell ref="OJE156:OJJ156"/>
    <mergeCell ref="OJK156:OJP156"/>
    <mergeCell ref="OJQ156:OJV156"/>
    <mergeCell ref="OJW156:OKB156"/>
    <mergeCell ref="OHI156:OHN156"/>
    <mergeCell ref="OHO156:OHT156"/>
    <mergeCell ref="OHU156:OHZ156"/>
    <mergeCell ref="OIA156:OIF156"/>
    <mergeCell ref="OIG156:OIL156"/>
    <mergeCell ref="OIM156:OIR156"/>
    <mergeCell ref="OOG156:OOL156"/>
    <mergeCell ref="OOM156:OOR156"/>
    <mergeCell ref="OOS156:OOX156"/>
    <mergeCell ref="OOY156:OPD156"/>
    <mergeCell ref="OPE156:OPJ156"/>
    <mergeCell ref="OPK156:OPP156"/>
    <mergeCell ref="OMW156:ONB156"/>
    <mergeCell ref="ONC156:ONH156"/>
    <mergeCell ref="ONI156:ONN156"/>
    <mergeCell ref="ONO156:ONT156"/>
    <mergeCell ref="ONU156:ONZ156"/>
    <mergeCell ref="OOA156:OOF156"/>
    <mergeCell ref="OLM156:OLR156"/>
    <mergeCell ref="OLS156:OLX156"/>
    <mergeCell ref="OLY156:OMD156"/>
    <mergeCell ref="OME156:OMJ156"/>
    <mergeCell ref="OMK156:OMP156"/>
    <mergeCell ref="OMQ156:OMV156"/>
    <mergeCell ref="OSK156:OSP156"/>
    <mergeCell ref="OSQ156:OSV156"/>
    <mergeCell ref="OSW156:OTB156"/>
    <mergeCell ref="OTC156:OTH156"/>
    <mergeCell ref="OTI156:OTN156"/>
    <mergeCell ref="OTO156:OTT156"/>
    <mergeCell ref="ORA156:ORF156"/>
    <mergeCell ref="ORG156:ORL156"/>
    <mergeCell ref="ORM156:ORR156"/>
    <mergeCell ref="ORS156:ORX156"/>
    <mergeCell ref="ORY156:OSD156"/>
    <mergeCell ref="OSE156:OSJ156"/>
    <mergeCell ref="OPQ156:OPV156"/>
    <mergeCell ref="OPW156:OQB156"/>
    <mergeCell ref="OQC156:OQH156"/>
    <mergeCell ref="OQI156:OQN156"/>
    <mergeCell ref="OQO156:OQT156"/>
    <mergeCell ref="OQU156:OQZ156"/>
    <mergeCell ref="OWO156:OWT156"/>
    <mergeCell ref="OWU156:OWZ156"/>
    <mergeCell ref="OXA156:OXF156"/>
    <mergeCell ref="OXG156:OXL156"/>
    <mergeCell ref="OXM156:OXR156"/>
    <mergeCell ref="OXS156:OXX156"/>
    <mergeCell ref="OVE156:OVJ156"/>
    <mergeCell ref="OVK156:OVP156"/>
    <mergeCell ref="OVQ156:OVV156"/>
    <mergeCell ref="OVW156:OWB156"/>
    <mergeCell ref="OWC156:OWH156"/>
    <mergeCell ref="OWI156:OWN156"/>
    <mergeCell ref="OTU156:OTZ156"/>
    <mergeCell ref="OUA156:OUF156"/>
    <mergeCell ref="OUG156:OUL156"/>
    <mergeCell ref="OUM156:OUR156"/>
    <mergeCell ref="OUS156:OUX156"/>
    <mergeCell ref="OUY156:OVD156"/>
    <mergeCell ref="PAS156:PAX156"/>
    <mergeCell ref="PAY156:PBD156"/>
    <mergeCell ref="PBE156:PBJ156"/>
    <mergeCell ref="PBK156:PBP156"/>
    <mergeCell ref="PBQ156:PBV156"/>
    <mergeCell ref="PBW156:PCB156"/>
    <mergeCell ref="OZI156:OZN156"/>
    <mergeCell ref="OZO156:OZT156"/>
    <mergeCell ref="OZU156:OZZ156"/>
    <mergeCell ref="PAA156:PAF156"/>
    <mergeCell ref="PAG156:PAL156"/>
    <mergeCell ref="PAM156:PAR156"/>
    <mergeCell ref="OXY156:OYD156"/>
    <mergeCell ref="OYE156:OYJ156"/>
    <mergeCell ref="OYK156:OYP156"/>
    <mergeCell ref="OYQ156:OYV156"/>
    <mergeCell ref="OYW156:OZB156"/>
    <mergeCell ref="OZC156:OZH156"/>
    <mergeCell ref="PEW156:PFB156"/>
    <mergeCell ref="PFC156:PFH156"/>
    <mergeCell ref="PFI156:PFN156"/>
    <mergeCell ref="PFO156:PFT156"/>
    <mergeCell ref="PFU156:PFZ156"/>
    <mergeCell ref="PGA156:PGF156"/>
    <mergeCell ref="PDM156:PDR156"/>
    <mergeCell ref="PDS156:PDX156"/>
    <mergeCell ref="PDY156:PED156"/>
    <mergeCell ref="PEE156:PEJ156"/>
    <mergeCell ref="PEK156:PEP156"/>
    <mergeCell ref="PEQ156:PEV156"/>
    <mergeCell ref="PCC156:PCH156"/>
    <mergeCell ref="PCI156:PCN156"/>
    <mergeCell ref="PCO156:PCT156"/>
    <mergeCell ref="PCU156:PCZ156"/>
    <mergeCell ref="PDA156:PDF156"/>
    <mergeCell ref="PDG156:PDL156"/>
    <mergeCell ref="PJA156:PJF156"/>
    <mergeCell ref="PJG156:PJL156"/>
    <mergeCell ref="PJM156:PJR156"/>
    <mergeCell ref="PJS156:PJX156"/>
    <mergeCell ref="PJY156:PKD156"/>
    <mergeCell ref="PKE156:PKJ156"/>
    <mergeCell ref="PHQ156:PHV156"/>
    <mergeCell ref="PHW156:PIB156"/>
    <mergeCell ref="PIC156:PIH156"/>
    <mergeCell ref="PII156:PIN156"/>
    <mergeCell ref="PIO156:PIT156"/>
    <mergeCell ref="PIU156:PIZ156"/>
    <mergeCell ref="PGG156:PGL156"/>
    <mergeCell ref="PGM156:PGR156"/>
    <mergeCell ref="PGS156:PGX156"/>
    <mergeCell ref="PGY156:PHD156"/>
    <mergeCell ref="PHE156:PHJ156"/>
    <mergeCell ref="PHK156:PHP156"/>
    <mergeCell ref="PNE156:PNJ156"/>
    <mergeCell ref="PNK156:PNP156"/>
    <mergeCell ref="PNQ156:PNV156"/>
    <mergeCell ref="PNW156:POB156"/>
    <mergeCell ref="POC156:POH156"/>
    <mergeCell ref="POI156:PON156"/>
    <mergeCell ref="PLU156:PLZ156"/>
    <mergeCell ref="PMA156:PMF156"/>
    <mergeCell ref="PMG156:PML156"/>
    <mergeCell ref="PMM156:PMR156"/>
    <mergeCell ref="PMS156:PMX156"/>
    <mergeCell ref="PMY156:PND156"/>
    <mergeCell ref="PKK156:PKP156"/>
    <mergeCell ref="PKQ156:PKV156"/>
    <mergeCell ref="PKW156:PLB156"/>
    <mergeCell ref="PLC156:PLH156"/>
    <mergeCell ref="PLI156:PLN156"/>
    <mergeCell ref="PLO156:PLT156"/>
    <mergeCell ref="PRI156:PRN156"/>
    <mergeCell ref="PRO156:PRT156"/>
    <mergeCell ref="PRU156:PRZ156"/>
    <mergeCell ref="PSA156:PSF156"/>
    <mergeCell ref="PSG156:PSL156"/>
    <mergeCell ref="PSM156:PSR156"/>
    <mergeCell ref="PPY156:PQD156"/>
    <mergeCell ref="PQE156:PQJ156"/>
    <mergeCell ref="PQK156:PQP156"/>
    <mergeCell ref="PQQ156:PQV156"/>
    <mergeCell ref="PQW156:PRB156"/>
    <mergeCell ref="PRC156:PRH156"/>
    <mergeCell ref="POO156:POT156"/>
    <mergeCell ref="POU156:POZ156"/>
    <mergeCell ref="PPA156:PPF156"/>
    <mergeCell ref="PPG156:PPL156"/>
    <mergeCell ref="PPM156:PPR156"/>
    <mergeCell ref="PPS156:PPX156"/>
    <mergeCell ref="PVM156:PVR156"/>
    <mergeCell ref="PVS156:PVX156"/>
    <mergeCell ref="PVY156:PWD156"/>
    <mergeCell ref="PWE156:PWJ156"/>
    <mergeCell ref="PWK156:PWP156"/>
    <mergeCell ref="PWQ156:PWV156"/>
    <mergeCell ref="PUC156:PUH156"/>
    <mergeCell ref="PUI156:PUN156"/>
    <mergeCell ref="PUO156:PUT156"/>
    <mergeCell ref="PUU156:PUZ156"/>
    <mergeCell ref="PVA156:PVF156"/>
    <mergeCell ref="PVG156:PVL156"/>
    <mergeCell ref="PSS156:PSX156"/>
    <mergeCell ref="PSY156:PTD156"/>
    <mergeCell ref="PTE156:PTJ156"/>
    <mergeCell ref="PTK156:PTP156"/>
    <mergeCell ref="PTQ156:PTV156"/>
    <mergeCell ref="PTW156:PUB156"/>
    <mergeCell ref="PZQ156:PZV156"/>
    <mergeCell ref="PZW156:QAB156"/>
    <mergeCell ref="QAC156:QAH156"/>
    <mergeCell ref="QAI156:QAN156"/>
    <mergeCell ref="QAO156:QAT156"/>
    <mergeCell ref="QAU156:QAZ156"/>
    <mergeCell ref="PYG156:PYL156"/>
    <mergeCell ref="PYM156:PYR156"/>
    <mergeCell ref="PYS156:PYX156"/>
    <mergeCell ref="PYY156:PZD156"/>
    <mergeCell ref="PZE156:PZJ156"/>
    <mergeCell ref="PZK156:PZP156"/>
    <mergeCell ref="PWW156:PXB156"/>
    <mergeCell ref="PXC156:PXH156"/>
    <mergeCell ref="PXI156:PXN156"/>
    <mergeCell ref="PXO156:PXT156"/>
    <mergeCell ref="PXU156:PXZ156"/>
    <mergeCell ref="PYA156:PYF156"/>
    <mergeCell ref="QDU156:QDZ156"/>
    <mergeCell ref="QEA156:QEF156"/>
    <mergeCell ref="QEG156:QEL156"/>
    <mergeCell ref="QEM156:QER156"/>
    <mergeCell ref="QES156:QEX156"/>
    <mergeCell ref="QEY156:QFD156"/>
    <mergeCell ref="QCK156:QCP156"/>
    <mergeCell ref="QCQ156:QCV156"/>
    <mergeCell ref="QCW156:QDB156"/>
    <mergeCell ref="QDC156:QDH156"/>
    <mergeCell ref="QDI156:QDN156"/>
    <mergeCell ref="QDO156:QDT156"/>
    <mergeCell ref="QBA156:QBF156"/>
    <mergeCell ref="QBG156:QBL156"/>
    <mergeCell ref="QBM156:QBR156"/>
    <mergeCell ref="QBS156:QBX156"/>
    <mergeCell ref="QBY156:QCD156"/>
    <mergeCell ref="QCE156:QCJ156"/>
    <mergeCell ref="QHY156:QID156"/>
    <mergeCell ref="QIE156:QIJ156"/>
    <mergeCell ref="QIK156:QIP156"/>
    <mergeCell ref="QIQ156:QIV156"/>
    <mergeCell ref="QIW156:QJB156"/>
    <mergeCell ref="QJC156:QJH156"/>
    <mergeCell ref="QGO156:QGT156"/>
    <mergeCell ref="QGU156:QGZ156"/>
    <mergeCell ref="QHA156:QHF156"/>
    <mergeCell ref="QHG156:QHL156"/>
    <mergeCell ref="QHM156:QHR156"/>
    <mergeCell ref="QHS156:QHX156"/>
    <mergeCell ref="QFE156:QFJ156"/>
    <mergeCell ref="QFK156:QFP156"/>
    <mergeCell ref="QFQ156:QFV156"/>
    <mergeCell ref="QFW156:QGB156"/>
    <mergeCell ref="QGC156:QGH156"/>
    <mergeCell ref="QGI156:QGN156"/>
    <mergeCell ref="QMC156:QMH156"/>
    <mergeCell ref="QMI156:QMN156"/>
    <mergeCell ref="QMO156:QMT156"/>
    <mergeCell ref="QMU156:QMZ156"/>
    <mergeCell ref="QNA156:QNF156"/>
    <mergeCell ref="QNG156:QNL156"/>
    <mergeCell ref="QKS156:QKX156"/>
    <mergeCell ref="QKY156:QLD156"/>
    <mergeCell ref="QLE156:QLJ156"/>
    <mergeCell ref="QLK156:QLP156"/>
    <mergeCell ref="QLQ156:QLV156"/>
    <mergeCell ref="QLW156:QMB156"/>
    <mergeCell ref="QJI156:QJN156"/>
    <mergeCell ref="QJO156:QJT156"/>
    <mergeCell ref="QJU156:QJZ156"/>
    <mergeCell ref="QKA156:QKF156"/>
    <mergeCell ref="QKG156:QKL156"/>
    <mergeCell ref="QKM156:QKR156"/>
    <mergeCell ref="QQG156:QQL156"/>
    <mergeCell ref="QQM156:QQR156"/>
    <mergeCell ref="QQS156:QQX156"/>
    <mergeCell ref="QQY156:QRD156"/>
    <mergeCell ref="QRE156:QRJ156"/>
    <mergeCell ref="QRK156:QRP156"/>
    <mergeCell ref="QOW156:QPB156"/>
    <mergeCell ref="QPC156:QPH156"/>
    <mergeCell ref="QPI156:QPN156"/>
    <mergeCell ref="QPO156:QPT156"/>
    <mergeCell ref="QPU156:QPZ156"/>
    <mergeCell ref="QQA156:QQF156"/>
    <mergeCell ref="QNM156:QNR156"/>
    <mergeCell ref="QNS156:QNX156"/>
    <mergeCell ref="QNY156:QOD156"/>
    <mergeCell ref="QOE156:QOJ156"/>
    <mergeCell ref="QOK156:QOP156"/>
    <mergeCell ref="QOQ156:QOV156"/>
    <mergeCell ref="QUK156:QUP156"/>
    <mergeCell ref="QUQ156:QUV156"/>
    <mergeCell ref="QUW156:QVB156"/>
    <mergeCell ref="QVC156:QVH156"/>
    <mergeCell ref="QVI156:QVN156"/>
    <mergeCell ref="QVO156:QVT156"/>
    <mergeCell ref="QTA156:QTF156"/>
    <mergeCell ref="QTG156:QTL156"/>
    <mergeCell ref="QTM156:QTR156"/>
    <mergeCell ref="QTS156:QTX156"/>
    <mergeCell ref="QTY156:QUD156"/>
    <mergeCell ref="QUE156:QUJ156"/>
    <mergeCell ref="QRQ156:QRV156"/>
    <mergeCell ref="QRW156:QSB156"/>
    <mergeCell ref="QSC156:QSH156"/>
    <mergeCell ref="QSI156:QSN156"/>
    <mergeCell ref="QSO156:QST156"/>
    <mergeCell ref="QSU156:QSZ156"/>
    <mergeCell ref="QYO156:QYT156"/>
    <mergeCell ref="QYU156:QYZ156"/>
    <mergeCell ref="QZA156:QZF156"/>
    <mergeCell ref="QZG156:QZL156"/>
    <mergeCell ref="QZM156:QZR156"/>
    <mergeCell ref="QZS156:QZX156"/>
    <mergeCell ref="QXE156:QXJ156"/>
    <mergeCell ref="QXK156:QXP156"/>
    <mergeCell ref="QXQ156:QXV156"/>
    <mergeCell ref="QXW156:QYB156"/>
    <mergeCell ref="QYC156:QYH156"/>
    <mergeCell ref="QYI156:QYN156"/>
    <mergeCell ref="QVU156:QVZ156"/>
    <mergeCell ref="QWA156:QWF156"/>
    <mergeCell ref="QWG156:QWL156"/>
    <mergeCell ref="QWM156:QWR156"/>
    <mergeCell ref="QWS156:QWX156"/>
    <mergeCell ref="QWY156:QXD156"/>
    <mergeCell ref="RCS156:RCX156"/>
    <mergeCell ref="RCY156:RDD156"/>
    <mergeCell ref="RDE156:RDJ156"/>
    <mergeCell ref="RDK156:RDP156"/>
    <mergeCell ref="RDQ156:RDV156"/>
    <mergeCell ref="RDW156:REB156"/>
    <mergeCell ref="RBI156:RBN156"/>
    <mergeCell ref="RBO156:RBT156"/>
    <mergeCell ref="RBU156:RBZ156"/>
    <mergeCell ref="RCA156:RCF156"/>
    <mergeCell ref="RCG156:RCL156"/>
    <mergeCell ref="RCM156:RCR156"/>
    <mergeCell ref="QZY156:RAD156"/>
    <mergeCell ref="RAE156:RAJ156"/>
    <mergeCell ref="RAK156:RAP156"/>
    <mergeCell ref="RAQ156:RAV156"/>
    <mergeCell ref="RAW156:RBB156"/>
    <mergeCell ref="RBC156:RBH156"/>
    <mergeCell ref="RGW156:RHB156"/>
    <mergeCell ref="RHC156:RHH156"/>
    <mergeCell ref="RHI156:RHN156"/>
    <mergeCell ref="RHO156:RHT156"/>
    <mergeCell ref="RHU156:RHZ156"/>
    <mergeCell ref="RIA156:RIF156"/>
    <mergeCell ref="RFM156:RFR156"/>
    <mergeCell ref="RFS156:RFX156"/>
    <mergeCell ref="RFY156:RGD156"/>
    <mergeCell ref="RGE156:RGJ156"/>
    <mergeCell ref="RGK156:RGP156"/>
    <mergeCell ref="RGQ156:RGV156"/>
    <mergeCell ref="REC156:REH156"/>
    <mergeCell ref="REI156:REN156"/>
    <mergeCell ref="REO156:RET156"/>
    <mergeCell ref="REU156:REZ156"/>
    <mergeCell ref="RFA156:RFF156"/>
    <mergeCell ref="RFG156:RFL156"/>
    <mergeCell ref="RLA156:RLF156"/>
    <mergeCell ref="RLG156:RLL156"/>
    <mergeCell ref="RLM156:RLR156"/>
    <mergeCell ref="RLS156:RLX156"/>
    <mergeCell ref="RLY156:RMD156"/>
    <mergeCell ref="RME156:RMJ156"/>
    <mergeCell ref="RJQ156:RJV156"/>
    <mergeCell ref="RJW156:RKB156"/>
    <mergeCell ref="RKC156:RKH156"/>
    <mergeCell ref="RKI156:RKN156"/>
    <mergeCell ref="RKO156:RKT156"/>
    <mergeCell ref="RKU156:RKZ156"/>
    <mergeCell ref="RIG156:RIL156"/>
    <mergeCell ref="RIM156:RIR156"/>
    <mergeCell ref="RIS156:RIX156"/>
    <mergeCell ref="RIY156:RJD156"/>
    <mergeCell ref="RJE156:RJJ156"/>
    <mergeCell ref="RJK156:RJP156"/>
    <mergeCell ref="RPE156:RPJ156"/>
    <mergeCell ref="RPK156:RPP156"/>
    <mergeCell ref="RPQ156:RPV156"/>
    <mergeCell ref="RPW156:RQB156"/>
    <mergeCell ref="RQC156:RQH156"/>
    <mergeCell ref="RQI156:RQN156"/>
    <mergeCell ref="RNU156:RNZ156"/>
    <mergeCell ref="ROA156:ROF156"/>
    <mergeCell ref="ROG156:ROL156"/>
    <mergeCell ref="ROM156:ROR156"/>
    <mergeCell ref="ROS156:ROX156"/>
    <mergeCell ref="ROY156:RPD156"/>
    <mergeCell ref="RMK156:RMP156"/>
    <mergeCell ref="RMQ156:RMV156"/>
    <mergeCell ref="RMW156:RNB156"/>
    <mergeCell ref="RNC156:RNH156"/>
    <mergeCell ref="RNI156:RNN156"/>
    <mergeCell ref="RNO156:RNT156"/>
    <mergeCell ref="RTI156:RTN156"/>
    <mergeCell ref="RTO156:RTT156"/>
    <mergeCell ref="RTU156:RTZ156"/>
    <mergeCell ref="RUA156:RUF156"/>
    <mergeCell ref="RUG156:RUL156"/>
    <mergeCell ref="RUM156:RUR156"/>
    <mergeCell ref="RRY156:RSD156"/>
    <mergeCell ref="RSE156:RSJ156"/>
    <mergeCell ref="RSK156:RSP156"/>
    <mergeCell ref="RSQ156:RSV156"/>
    <mergeCell ref="RSW156:RTB156"/>
    <mergeCell ref="RTC156:RTH156"/>
    <mergeCell ref="RQO156:RQT156"/>
    <mergeCell ref="RQU156:RQZ156"/>
    <mergeCell ref="RRA156:RRF156"/>
    <mergeCell ref="RRG156:RRL156"/>
    <mergeCell ref="RRM156:RRR156"/>
    <mergeCell ref="RRS156:RRX156"/>
    <mergeCell ref="RXM156:RXR156"/>
    <mergeCell ref="RXS156:RXX156"/>
    <mergeCell ref="RXY156:RYD156"/>
    <mergeCell ref="RYE156:RYJ156"/>
    <mergeCell ref="RYK156:RYP156"/>
    <mergeCell ref="RYQ156:RYV156"/>
    <mergeCell ref="RWC156:RWH156"/>
    <mergeCell ref="RWI156:RWN156"/>
    <mergeCell ref="RWO156:RWT156"/>
    <mergeCell ref="RWU156:RWZ156"/>
    <mergeCell ref="RXA156:RXF156"/>
    <mergeCell ref="RXG156:RXL156"/>
    <mergeCell ref="RUS156:RUX156"/>
    <mergeCell ref="RUY156:RVD156"/>
    <mergeCell ref="RVE156:RVJ156"/>
    <mergeCell ref="RVK156:RVP156"/>
    <mergeCell ref="RVQ156:RVV156"/>
    <mergeCell ref="RVW156:RWB156"/>
    <mergeCell ref="SBQ156:SBV156"/>
    <mergeCell ref="SBW156:SCB156"/>
    <mergeCell ref="SCC156:SCH156"/>
    <mergeCell ref="SCI156:SCN156"/>
    <mergeCell ref="SCO156:SCT156"/>
    <mergeCell ref="SCU156:SCZ156"/>
    <mergeCell ref="SAG156:SAL156"/>
    <mergeCell ref="SAM156:SAR156"/>
    <mergeCell ref="SAS156:SAX156"/>
    <mergeCell ref="SAY156:SBD156"/>
    <mergeCell ref="SBE156:SBJ156"/>
    <mergeCell ref="SBK156:SBP156"/>
    <mergeCell ref="RYW156:RZB156"/>
    <mergeCell ref="RZC156:RZH156"/>
    <mergeCell ref="RZI156:RZN156"/>
    <mergeCell ref="RZO156:RZT156"/>
    <mergeCell ref="RZU156:RZZ156"/>
    <mergeCell ref="SAA156:SAF156"/>
    <mergeCell ref="SFU156:SFZ156"/>
    <mergeCell ref="SGA156:SGF156"/>
    <mergeCell ref="SGG156:SGL156"/>
    <mergeCell ref="SGM156:SGR156"/>
    <mergeCell ref="SGS156:SGX156"/>
    <mergeCell ref="SGY156:SHD156"/>
    <mergeCell ref="SEK156:SEP156"/>
    <mergeCell ref="SEQ156:SEV156"/>
    <mergeCell ref="SEW156:SFB156"/>
    <mergeCell ref="SFC156:SFH156"/>
    <mergeCell ref="SFI156:SFN156"/>
    <mergeCell ref="SFO156:SFT156"/>
    <mergeCell ref="SDA156:SDF156"/>
    <mergeCell ref="SDG156:SDL156"/>
    <mergeCell ref="SDM156:SDR156"/>
    <mergeCell ref="SDS156:SDX156"/>
    <mergeCell ref="SDY156:SED156"/>
    <mergeCell ref="SEE156:SEJ156"/>
    <mergeCell ref="SJY156:SKD156"/>
    <mergeCell ref="SKE156:SKJ156"/>
    <mergeCell ref="SKK156:SKP156"/>
    <mergeCell ref="SKQ156:SKV156"/>
    <mergeCell ref="SKW156:SLB156"/>
    <mergeCell ref="SLC156:SLH156"/>
    <mergeCell ref="SIO156:SIT156"/>
    <mergeCell ref="SIU156:SIZ156"/>
    <mergeCell ref="SJA156:SJF156"/>
    <mergeCell ref="SJG156:SJL156"/>
    <mergeCell ref="SJM156:SJR156"/>
    <mergeCell ref="SJS156:SJX156"/>
    <mergeCell ref="SHE156:SHJ156"/>
    <mergeCell ref="SHK156:SHP156"/>
    <mergeCell ref="SHQ156:SHV156"/>
    <mergeCell ref="SHW156:SIB156"/>
    <mergeCell ref="SIC156:SIH156"/>
    <mergeCell ref="SII156:SIN156"/>
    <mergeCell ref="SOC156:SOH156"/>
    <mergeCell ref="SOI156:SON156"/>
    <mergeCell ref="SOO156:SOT156"/>
    <mergeCell ref="SOU156:SOZ156"/>
    <mergeCell ref="SPA156:SPF156"/>
    <mergeCell ref="SPG156:SPL156"/>
    <mergeCell ref="SMS156:SMX156"/>
    <mergeCell ref="SMY156:SND156"/>
    <mergeCell ref="SNE156:SNJ156"/>
    <mergeCell ref="SNK156:SNP156"/>
    <mergeCell ref="SNQ156:SNV156"/>
    <mergeCell ref="SNW156:SOB156"/>
    <mergeCell ref="SLI156:SLN156"/>
    <mergeCell ref="SLO156:SLT156"/>
    <mergeCell ref="SLU156:SLZ156"/>
    <mergeCell ref="SMA156:SMF156"/>
    <mergeCell ref="SMG156:SML156"/>
    <mergeCell ref="SMM156:SMR156"/>
    <mergeCell ref="SSG156:SSL156"/>
    <mergeCell ref="SSM156:SSR156"/>
    <mergeCell ref="SSS156:SSX156"/>
    <mergeCell ref="SSY156:STD156"/>
    <mergeCell ref="STE156:STJ156"/>
    <mergeCell ref="STK156:STP156"/>
    <mergeCell ref="SQW156:SRB156"/>
    <mergeCell ref="SRC156:SRH156"/>
    <mergeCell ref="SRI156:SRN156"/>
    <mergeCell ref="SRO156:SRT156"/>
    <mergeCell ref="SRU156:SRZ156"/>
    <mergeCell ref="SSA156:SSF156"/>
    <mergeCell ref="SPM156:SPR156"/>
    <mergeCell ref="SPS156:SPX156"/>
    <mergeCell ref="SPY156:SQD156"/>
    <mergeCell ref="SQE156:SQJ156"/>
    <mergeCell ref="SQK156:SQP156"/>
    <mergeCell ref="SQQ156:SQV156"/>
    <mergeCell ref="SWK156:SWP156"/>
    <mergeCell ref="SWQ156:SWV156"/>
    <mergeCell ref="SWW156:SXB156"/>
    <mergeCell ref="SXC156:SXH156"/>
    <mergeCell ref="SXI156:SXN156"/>
    <mergeCell ref="SXO156:SXT156"/>
    <mergeCell ref="SVA156:SVF156"/>
    <mergeCell ref="SVG156:SVL156"/>
    <mergeCell ref="SVM156:SVR156"/>
    <mergeCell ref="SVS156:SVX156"/>
    <mergeCell ref="SVY156:SWD156"/>
    <mergeCell ref="SWE156:SWJ156"/>
    <mergeCell ref="STQ156:STV156"/>
    <mergeCell ref="STW156:SUB156"/>
    <mergeCell ref="SUC156:SUH156"/>
    <mergeCell ref="SUI156:SUN156"/>
    <mergeCell ref="SUO156:SUT156"/>
    <mergeCell ref="SUU156:SUZ156"/>
    <mergeCell ref="TAO156:TAT156"/>
    <mergeCell ref="TAU156:TAZ156"/>
    <mergeCell ref="TBA156:TBF156"/>
    <mergeCell ref="TBG156:TBL156"/>
    <mergeCell ref="TBM156:TBR156"/>
    <mergeCell ref="TBS156:TBX156"/>
    <mergeCell ref="SZE156:SZJ156"/>
    <mergeCell ref="SZK156:SZP156"/>
    <mergeCell ref="SZQ156:SZV156"/>
    <mergeCell ref="SZW156:TAB156"/>
    <mergeCell ref="TAC156:TAH156"/>
    <mergeCell ref="TAI156:TAN156"/>
    <mergeCell ref="SXU156:SXZ156"/>
    <mergeCell ref="SYA156:SYF156"/>
    <mergeCell ref="SYG156:SYL156"/>
    <mergeCell ref="SYM156:SYR156"/>
    <mergeCell ref="SYS156:SYX156"/>
    <mergeCell ref="SYY156:SZD156"/>
    <mergeCell ref="TES156:TEX156"/>
    <mergeCell ref="TEY156:TFD156"/>
    <mergeCell ref="TFE156:TFJ156"/>
    <mergeCell ref="TFK156:TFP156"/>
    <mergeCell ref="TFQ156:TFV156"/>
    <mergeCell ref="TFW156:TGB156"/>
    <mergeCell ref="TDI156:TDN156"/>
    <mergeCell ref="TDO156:TDT156"/>
    <mergeCell ref="TDU156:TDZ156"/>
    <mergeCell ref="TEA156:TEF156"/>
    <mergeCell ref="TEG156:TEL156"/>
    <mergeCell ref="TEM156:TER156"/>
    <mergeCell ref="TBY156:TCD156"/>
    <mergeCell ref="TCE156:TCJ156"/>
    <mergeCell ref="TCK156:TCP156"/>
    <mergeCell ref="TCQ156:TCV156"/>
    <mergeCell ref="TCW156:TDB156"/>
    <mergeCell ref="TDC156:TDH156"/>
    <mergeCell ref="TIW156:TJB156"/>
    <mergeCell ref="TJC156:TJH156"/>
    <mergeCell ref="TJI156:TJN156"/>
    <mergeCell ref="TJO156:TJT156"/>
    <mergeCell ref="TJU156:TJZ156"/>
    <mergeCell ref="TKA156:TKF156"/>
    <mergeCell ref="THM156:THR156"/>
    <mergeCell ref="THS156:THX156"/>
    <mergeCell ref="THY156:TID156"/>
    <mergeCell ref="TIE156:TIJ156"/>
    <mergeCell ref="TIK156:TIP156"/>
    <mergeCell ref="TIQ156:TIV156"/>
    <mergeCell ref="TGC156:TGH156"/>
    <mergeCell ref="TGI156:TGN156"/>
    <mergeCell ref="TGO156:TGT156"/>
    <mergeCell ref="TGU156:TGZ156"/>
    <mergeCell ref="THA156:THF156"/>
    <mergeCell ref="THG156:THL156"/>
    <mergeCell ref="TNA156:TNF156"/>
    <mergeCell ref="TNG156:TNL156"/>
    <mergeCell ref="TNM156:TNR156"/>
    <mergeCell ref="TNS156:TNX156"/>
    <mergeCell ref="TNY156:TOD156"/>
    <mergeCell ref="TOE156:TOJ156"/>
    <mergeCell ref="TLQ156:TLV156"/>
    <mergeCell ref="TLW156:TMB156"/>
    <mergeCell ref="TMC156:TMH156"/>
    <mergeCell ref="TMI156:TMN156"/>
    <mergeCell ref="TMO156:TMT156"/>
    <mergeCell ref="TMU156:TMZ156"/>
    <mergeCell ref="TKG156:TKL156"/>
    <mergeCell ref="TKM156:TKR156"/>
    <mergeCell ref="TKS156:TKX156"/>
    <mergeCell ref="TKY156:TLD156"/>
    <mergeCell ref="TLE156:TLJ156"/>
    <mergeCell ref="TLK156:TLP156"/>
    <mergeCell ref="TRE156:TRJ156"/>
    <mergeCell ref="TRK156:TRP156"/>
    <mergeCell ref="TRQ156:TRV156"/>
    <mergeCell ref="TRW156:TSB156"/>
    <mergeCell ref="TSC156:TSH156"/>
    <mergeCell ref="TSI156:TSN156"/>
    <mergeCell ref="TPU156:TPZ156"/>
    <mergeCell ref="TQA156:TQF156"/>
    <mergeCell ref="TQG156:TQL156"/>
    <mergeCell ref="TQM156:TQR156"/>
    <mergeCell ref="TQS156:TQX156"/>
    <mergeCell ref="TQY156:TRD156"/>
    <mergeCell ref="TOK156:TOP156"/>
    <mergeCell ref="TOQ156:TOV156"/>
    <mergeCell ref="TOW156:TPB156"/>
    <mergeCell ref="TPC156:TPH156"/>
    <mergeCell ref="TPI156:TPN156"/>
    <mergeCell ref="TPO156:TPT156"/>
    <mergeCell ref="TVI156:TVN156"/>
    <mergeCell ref="TVO156:TVT156"/>
    <mergeCell ref="TVU156:TVZ156"/>
    <mergeCell ref="TWA156:TWF156"/>
    <mergeCell ref="TWG156:TWL156"/>
    <mergeCell ref="TWM156:TWR156"/>
    <mergeCell ref="TTY156:TUD156"/>
    <mergeCell ref="TUE156:TUJ156"/>
    <mergeCell ref="TUK156:TUP156"/>
    <mergeCell ref="TUQ156:TUV156"/>
    <mergeCell ref="TUW156:TVB156"/>
    <mergeCell ref="TVC156:TVH156"/>
    <mergeCell ref="TSO156:TST156"/>
    <mergeCell ref="TSU156:TSZ156"/>
    <mergeCell ref="TTA156:TTF156"/>
    <mergeCell ref="TTG156:TTL156"/>
    <mergeCell ref="TTM156:TTR156"/>
    <mergeCell ref="TTS156:TTX156"/>
    <mergeCell ref="TZM156:TZR156"/>
    <mergeCell ref="TZS156:TZX156"/>
    <mergeCell ref="TZY156:UAD156"/>
    <mergeCell ref="UAE156:UAJ156"/>
    <mergeCell ref="UAK156:UAP156"/>
    <mergeCell ref="UAQ156:UAV156"/>
    <mergeCell ref="TYC156:TYH156"/>
    <mergeCell ref="TYI156:TYN156"/>
    <mergeCell ref="TYO156:TYT156"/>
    <mergeCell ref="TYU156:TYZ156"/>
    <mergeCell ref="TZA156:TZF156"/>
    <mergeCell ref="TZG156:TZL156"/>
    <mergeCell ref="TWS156:TWX156"/>
    <mergeCell ref="TWY156:TXD156"/>
    <mergeCell ref="TXE156:TXJ156"/>
    <mergeCell ref="TXK156:TXP156"/>
    <mergeCell ref="TXQ156:TXV156"/>
    <mergeCell ref="TXW156:TYB156"/>
    <mergeCell ref="UDQ156:UDV156"/>
    <mergeCell ref="UDW156:UEB156"/>
    <mergeCell ref="UEC156:UEH156"/>
    <mergeCell ref="UEI156:UEN156"/>
    <mergeCell ref="UEO156:UET156"/>
    <mergeCell ref="UEU156:UEZ156"/>
    <mergeCell ref="UCG156:UCL156"/>
    <mergeCell ref="UCM156:UCR156"/>
    <mergeCell ref="UCS156:UCX156"/>
    <mergeCell ref="UCY156:UDD156"/>
    <mergeCell ref="UDE156:UDJ156"/>
    <mergeCell ref="UDK156:UDP156"/>
    <mergeCell ref="UAW156:UBB156"/>
    <mergeCell ref="UBC156:UBH156"/>
    <mergeCell ref="UBI156:UBN156"/>
    <mergeCell ref="UBO156:UBT156"/>
    <mergeCell ref="UBU156:UBZ156"/>
    <mergeCell ref="UCA156:UCF156"/>
    <mergeCell ref="UHU156:UHZ156"/>
    <mergeCell ref="UIA156:UIF156"/>
    <mergeCell ref="UIG156:UIL156"/>
    <mergeCell ref="UIM156:UIR156"/>
    <mergeCell ref="UIS156:UIX156"/>
    <mergeCell ref="UIY156:UJD156"/>
    <mergeCell ref="UGK156:UGP156"/>
    <mergeCell ref="UGQ156:UGV156"/>
    <mergeCell ref="UGW156:UHB156"/>
    <mergeCell ref="UHC156:UHH156"/>
    <mergeCell ref="UHI156:UHN156"/>
    <mergeCell ref="UHO156:UHT156"/>
    <mergeCell ref="UFA156:UFF156"/>
    <mergeCell ref="UFG156:UFL156"/>
    <mergeCell ref="UFM156:UFR156"/>
    <mergeCell ref="UFS156:UFX156"/>
    <mergeCell ref="UFY156:UGD156"/>
    <mergeCell ref="UGE156:UGJ156"/>
    <mergeCell ref="ULY156:UMD156"/>
    <mergeCell ref="UME156:UMJ156"/>
    <mergeCell ref="UMK156:UMP156"/>
    <mergeCell ref="UMQ156:UMV156"/>
    <mergeCell ref="UMW156:UNB156"/>
    <mergeCell ref="UNC156:UNH156"/>
    <mergeCell ref="UKO156:UKT156"/>
    <mergeCell ref="UKU156:UKZ156"/>
    <mergeCell ref="ULA156:ULF156"/>
    <mergeCell ref="ULG156:ULL156"/>
    <mergeCell ref="ULM156:ULR156"/>
    <mergeCell ref="ULS156:ULX156"/>
    <mergeCell ref="UJE156:UJJ156"/>
    <mergeCell ref="UJK156:UJP156"/>
    <mergeCell ref="UJQ156:UJV156"/>
    <mergeCell ref="UJW156:UKB156"/>
    <mergeCell ref="UKC156:UKH156"/>
    <mergeCell ref="UKI156:UKN156"/>
    <mergeCell ref="UQC156:UQH156"/>
    <mergeCell ref="UQI156:UQN156"/>
    <mergeCell ref="UQO156:UQT156"/>
    <mergeCell ref="UQU156:UQZ156"/>
    <mergeCell ref="URA156:URF156"/>
    <mergeCell ref="URG156:URL156"/>
    <mergeCell ref="UOS156:UOX156"/>
    <mergeCell ref="UOY156:UPD156"/>
    <mergeCell ref="UPE156:UPJ156"/>
    <mergeCell ref="UPK156:UPP156"/>
    <mergeCell ref="UPQ156:UPV156"/>
    <mergeCell ref="UPW156:UQB156"/>
    <mergeCell ref="UNI156:UNN156"/>
    <mergeCell ref="UNO156:UNT156"/>
    <mergeCell ref="UNU156:UNZ156"/>
    <mergeCell ref="UOA156:UOF156"/>
    <mergeCell ref="UOG156:UOL156"/>
    <mergeCell ref="UOM156:UOR156"/>
    <mergeCell ref="UUG156:UUL156"/>
    <mergeCell ref="UUM156:UUR156"/>
    <mergeCell ref="UUS156:UUX156"/>
    <mergeCell ref="UUY156:UVD156"/>
    <mergeCell ref="UVE156:UVJ156"/>
    <mergeCell ref="UVK156:UVP156"/>
    <mergeCell ref="USW156:UTB156"/>
    <mergeCell ref="UTC156:UTH156"/>
    <mergeCell ref="UTI156:UTN156"/>
    <mergeCell ref="UTO156:UTT156"/>
    <mergeCell ref="UTU156:UTZ156"/>
    <mergeCell ref="UUA156:UUF156"/>
    <mergeCell ref="URM156:URR156"/>
    <mergeCell ref="URS156:URX156"/>
    <mergeCell ref="URY156:USD156"/>
    <mergeCell ref="USE156:USJ156"/>
    <mergeCell ref="USK156:USP156"/>
    <mergeCell ref="USQ156:USV156"/>
    <mergeCell ref="UYK156:UYP156"/>
    <mergeCell ref="UYQ156:UYV156"/>
    <mergeCell ref="UYW156:UZB156"/>
    <mergeCell ref="UZC156:UZH156"/>
    <mergeCell ref="UZI156:UZN156"/>
    <mergeCell ref="UZO156:UZT156"/>
    <mergeCell ref="UXA156:UXF156"/>
    <mergeCell ref="UXG156:UXL156"/>
    <mergeCell ref="UXM156:UXR156"/>
    <mergeCell ref="UXS156:UXX156"/>
    <mergeCell ref="UXY156:UYD156"/>
    <mergeCell ref="UYE156:UYJ156"/>
    <mergeCell ref="UVQ156:UVV156"/>
    <mergeCell ref="UVW156:UWB156"/>
    <mergeCell ref="UWC156:UWH156"/>
    <mergeCell ref="UWI156:UWN156"/>
    <mergeCell ref="UWO156:UWT156"/>
    <mergeCell ref="UWU156:UWZ156"/>
    <mergeCell ref="VCO156:VCT156"/>
    <mergeCell ref="VCU156:VCZ156"/>
    <mergeCell ref="VDA156:VDF156"/>
    <mergeCell ref="VDG156:VDL156"/>
    <mergeCell ref="VDM156:VDR156"/>
    <mergeCell ref="VDS156:VDX156"/>
    <mergeCell ref="VBE156:VBJ156"/>
    <mergeCell ref="VBK156:VBP156"/>
    <mergeCell ref="VBQ156:VBV156"/>
    <mergeCell ref="VBW156:VCB156"/>
    <mergeCell ref="VCC156:VCH156"/>
    <mergeCell ref="VCI156:VCN156"/>
    <mergeCell ref="UZU156:UZZ156"/>
    <mergeCell ref="VAA156:VAF156"/>
    <mergeCell ref="VAG156:VAL156"/>
    <mergeCell ref="VAM156:VAR156"/>
    <mergeCell ref="VAS156:VAX156"/>
    <mergeCell ref="VAY156:VBD156"/>
    <mergeCell ref="VGS156:VGX156"/>
    <mergeCell ref="VGY156:VHD156"/>
    <mergeCell ref="VHE156:VHJ156"/>
    <mergeCell ref="VHK156:VHP156"/>
    <mergeCell ref="VHQ156:VHV156"/>
    <mergeCell ref="VHW156:VIB156"/>
    <mergeCell ref="VFI156:VFN156"/>
    <mergeCell ref="VFO156:VFT156"/>
    <mergeCell ref="VFU156:VFZ156"/>
    <mergeCell ref="VGA156:VGF156"/>
    <mergeCell ref="VGG156:VGL156"/>
    <mergeCell ref="VGM156:VGR156"/>
    <mergeCell ref="VDY156:VED156"/>
    <mergeCell ref="VEE156:VEJ156"/>
    <mergeCell ref="VEK156:VEP156"/>
    <mergeCell ref="VEQ156:VEV156"/>
    <mergeCell ref="VEW156:VFB156"/>
    <mergeCell ref="VFC156:VFH156"/>
    <mergeCell ref="VKW156:VLB156"/>
    <mergeCell ref="VLC156:VLH156"/>
    <mergeCell ref="VLI156:VLN156"/>
    <mergeCell ref="VLO156:VLT156"/>
    <mergeCell ref="VLU156:VLZ156"/>
    <mergeCell ref="VMA156:VMF156"/>
    <mergeCell ref="VJM156:VJR156"/>
    <mergeCell ref="VJS156:VJX156"/>
    <mergeCell ref="VJY156:VKD156"/>
    <mergeCell ref="VKE156:VKJ156"/>
    <mergeCell ref="VKK156:VKP156"/>
    <mergeCell ref="VKQ156:VKV156"/>
    <mergeCell ref="VIC156:VIH156"/>
    <mergeCell ref="VII156:VIN156"/>
    <mergeCell ref="VIO156:VIT156"/>
    <mergeCell ref="VIU156:VIZ156"/>
    <mergeCell ref="VJA156:VJF156"/>
    <mergeCell ref="VJG156:VJL156"/>
    <mergeCell ref="VPA156:VPF156"/>
    <mergeCell ref="VPG156:VPL156"/>
    <mergeCell ref="VPM156:VPR156"/>
    <mergeCell ref="VPS156:VPX156"/>
    <mergeCell ref="VPY156:VQD156"/>
    <mergeCell ref="VQE156:VQJ156"/>
    <mergeCell ref="VNQ156:VNV156"/>
    <mergeCell ref="VNW156:VOB156"/>
    <mergeCell ref="VOC156:VOH156"/>
    <mergeCell ref="VOI156:VON156"/>
    <mergeCell ref="VOO156:VOT156"/>
    <mergeCell ref="VOU156:VOZ156"/>
    <mergeCell ref="VMG156:VML156"/>
    <mergeCell ref="VMM156:VMR156"/>
    <mergeCell ref="VMS156:VMX156"/>
    <mergeCell ref="VMY156:VND156"/>
    <mergeCell ref="VNE156:VNJ156"/>
    <mergeCell ref="VNK156:VNP156"/>
    <mergeCell ref="VTE156:VTJ156"/>
    <mergeCell ref="VTK156:VTP156"/>
    <mergeCell ref="VTQ156:VTV156"/>
    <mergeCell ref="VTW156:VUB156"/>
    <mergeCell ref="VUC156:VUH156"/>
    <mergeCell ref="VUI156:VUN156"/>
    <mergeCell ref="VRU156:VRZ156"/>
    <mergeCell ref="VSA156:VSF156"/>
    <mergeCell ref="VSG156:VSL156"/>
    <mergeCell ref="VSM156:VSR156"/>
    <mergeCell ref="VSS156:VSX156"/>
    <mergeCell ref="VSY156:VTD156"/>
    <mergeCell ref="VQK156:VQP156"/>
    <mergeCell ref="VQQ156:VQV156"/>
    <mergeCell ref="VQW156:VRB156"/>
    <mergeCell ref="VRC156:VRH156"/>
    <mergeCell ref="VRI156:VRN156"/>
    <mergeCell ref="VRO156:VRT156"/>
    <mergeCell ref="VXI156:VXN156"/>
    <mergeCell ref="VXO156:VXT156"/>
    <mergeCell ref="VXU156:VXZ156"/>
    <mergeCell ref="VYA156:VYF156"/>
    <mergeCell ref="VYG156:VYL156"/>
    <mergeCell ref="VYM156:VYR156"/>
    <mergeCell ref="VVY156:VWD156"/>
    <mergeCell ref="VWE156:VWJ156"/>
    <mergeCell ref="VWK156:VWP156"/>
    <mergeCell ref="VWQ156:VWV156"/>
    <mergeCell ref="VWW156:VXB156"/>
    <mergeCell ref="VXC156:VXH156"/>
    <mergeCell ref="VUO156:VUT156"/>
    <mergeCell ref="VUU156:VUZ156"/>
    <mergeCell ref="VVA156:VVF156"/>
    <mergeCell ref="VVG156:VVL156"/>
    <mergeCell ref="VVM156:VVR156"/>
    <mergeCell ref="VVS156:VVX156"/>
    <mergeCell ref="WBM156:WBR156"/>
    <mergeCell ref="WBS156:WBX156"/>
    <mergeCell ref="WBY156:WCD156"/>
    <mergeCell ref="WCE156:WCJ156"/>
    <mergeCell ref="WCK156:WCP156"/>
    <mergeCell ref="WCQ156:WCV156"/>
    <mergeCell ref="WAC156:WAH156"/>
    <mergeCell ref="WAI156:WAN156"/>
    <mergeCell ref="WAO156:WAT156"/>
    <mergeCell ref="WAU156:WAZ156"/>
    <mergeCell ref="WBA156:WBF156"/>
    <mergeCell ref="WBG156:WBL156"/>
    <mergeCell ref="VYS156:VYX156"/>
    <mergeCell ref="VYY156:VZD156"/>
    <mergeCell ref="VZE156:VZJ156"/>
    <mergeCell ref="VZK156:VZP156"/>
    <mergeCell ref="VZQ156:VZV156"/>
    <mergeCell ref="VZW156:WAB156"/>
    <mergeCell ref="WFQ156:WFV156"/>
    <mergeCell ref="WFW156:WGB156"/>
    <mergeCell ref="WGC156:WGH156"/>
    <mergeCell ref="WGI156:WGN156"/>
    <mergeCell ref="WGO156:WGT156"/>
    <mergeCell ref="WGU156:WGZ156"/>
    <mergeCell ref="WEG156:WEL156"/>
    <mergeCell ref="WEM156:WER156"/>
    <mergeCell ref="WES156:WEX156"/>
    <mergeCell ref="WEY156:WFD156"/>
    <mergeCell ref="WFE156:WFJ156"/>
    <mergeCell ref="WFK156:WFP156"/>
    <mergeCell ref="WCW156:WDB156"/>
    <mergeCell ref="WDC156:WDH156"/>
    <mergeCell ref="WDI156:WDN156"/>
    <mergeCell ref="WDO156:WDT156"/>
    <mergeCell ref="WDU156:WDZ156"/>
    <mergeCell ref="WEA156:WEF156"/>
    <mergeCell ref="WJU156:WJZ156"/>
    <mergeCell ref="WKA156:WKF156"/>
    <mergeCell ref="WKG156:WKL156"/>
    <mergeCell ref="WKM156:WKR156"/>
    <mergeCell ref="WKS156:WKX156"/>
    <mergeCell ref="WKY156:WLD156"/>
    <mergeCell ref="WIK156:WIP156"/>
    <mergeCell ref="WIQ156:WIV156"/>
    <mergeCell ref="WIW156:WJB156"/>
    <mergeCell ref="WJC156:WJH156"/>
    <mergeCell ref="WJI156:WJN156"/>
    <mergeCell ref="WJO156:WJT156"/>
    <mergeCell ref="WHA156:WHF156"/>
    <mergeCell ref="WHG156:WHL156"/>
    <mergeCell ref="WHM156:WHR156"/>
    <mergeCell ref="WHS156:WHX156"/>
    <mergeCell ref="WHY156:WID156"/>
    <mergeCell ref="WIE156:WIJ156"/>
    <mergeCell ref="WNY156:WOD156"/>
    <mergeCell ref="WOE156:WOJ156"/>
    <mergeCell ref="WOK156:WOP156"/>
    <mergeCell ref="WOQ156:WOV156"/>
    <mergeCell ref="WOW156:WPB156"/>
    <mergeCell ref="WPC156:WPH156"/>
    <mergeCell ref="WMO156:WMT156"/>
    <mergeCell ref="WMU156:WMZ156"/>
    <mergeCell ref="WNA156:WNF156"/>
    <mergeCell ref="WNG156:WNL156"/>
    <mergeCell ref="WNM156:WNR156"/>
    <mergeCell ref="WNS156:WNX156"/>
    <mergeCell ref="WLE156:WLJ156"/>
    <mergeCell ref="WLK156:WLP156"/>
    <mergeCell ref="WLQ156:WLV156"/>
    <mergeCell ref="WLW156:WMB156"/>
    <mergeCell ref="WMC156:WMH156"/>
    <mergeCell ref="WMI156:WMN156"/>
    <mergeCell ref="WSC156:WSH156"/>
    <mergeCell ref="WSI156:WSN156"/>
    <mergeCell ref="WSO156:WST156"/>
    <mergeCell ref="WSU156:WSZ156"/>
    <mergeCell ref="WTA156:WTF156"/>
    <mergeCell ref="WTG156:WTL156"/>
    <mergeCell ref="WQS156:WQX156"/>
    <mergeCell ref="WQY156:WRD156"/>
    <mergeCell ref="WRE156:WRJ156"/>
    <mergeCell ref="WRK156:WRP156"/>
    <mergeCell ref="WRQ156:WRV156"/>
    <mergeCell ref="WRW156:WSB156"/>
    <mergeCell ref="WPI156:WPN156"/>
    <mergeCell ref="WPO156:WPT156"/>
    <mergeCell ref="WPU156:WPZ156"/>
    <mergeCell ref="WQA156:WQF156"/>
    <mergeCell ref="WQG156:WQL156"/>
    <mergeCell ref="WQM156:WQR156"/>
    <mergeCell ref="WWG156:WWL156"/>
    <mergeCell ref="WWM156:WWR156"/>
    <mergeCell ref="WWS156:WWX156"/>
    <mergeCell ref="WWY156:WXD156"/>
    <mergeCell ref="WXE156:WXJ156"/>
    <mergeCell ref="WXK156:WXP156"/>
    <mergeCell ref="WUW156:WVB156"/>
    <mergeCell ref="WVC156:WVH156"/>
    <mergeCell ref="WVI156:WVN156"/>
    <mergeCell ref="WVO156:WVT156"/>
    <mergeCell ref="WVU156:WVZ156"/>
    <mergeCell ref="WWA156:WWF156"/>
    <mergeCell ref="WTM156:WTR156"/>
    <mergeCell ref="WTS156:WTX156"/>
    <mergeCell ref="WTY156:WUD156"/>
    <mergeCell ref="WUE156:WUJ156"/>
    <mergeCell ref="WUK156:WUP156"/>
    <mergeCell ref="WUQ156:WUV156"/>
    <mergeCell ref="XCS156:XCX156"/>
    <mergeCell ref="XCY156:XDD156"/>
    <mergeCell ref="XAK156:XAP156"/>
    <mergeCell ref="XAQ156:XAV156"/>
    <mergeCell ref="XAW156:XBB156"/>
    <mergeCell ref="XBC156:XBH156"/>
    <mergeCell ref="XBI156:XBN156"/>
    <mergeCell ref="XBO156:XBT156"/>
    <mergeCell ref="WZA156:WZF156"/>
    <mergeCell ref="WZG156:WZL156"/>
    <mergeCell ref="WZM156:WZR156"/>
    <mergeCell ref="WZS156:WZX156"/>
    <mergeCell ref="WZY156:XAD156"/>
    <mergeCell ref="XAE156:XAJ156"/>
    <mergeCell ref="WXQ156:WXV156"/>
    <mergeCell ref="WXW156:WYB156"/>
    <mergeCell ref="WYC156:WYH156"/>
    <mergeCell ref="WYI156:WYN156"/>
    <mergeCell ref="WYO156:WYT156"/>
    <mergeCell ref="WYU156:WYZ156"/>
    <mergeCell ref="CA157:CF157"/>
    <mergeCell ref="CG157:CL157"/>
    <mergeCell ref="CM157:CR157"/>
    <mergeCell ref="CS157:CX157"/>
    <mergeCell ref="CY157:DD157"/>
    <mergeCell ref="DE157:DJ157"/>
    <mergeCell ref="AQ157:AV157"/>
    <mergeCell ref="AW157:BB157"/>
    <mergeCell ref="BC157:BH157"/>
    <mergeCell ref="BI157:BN157"/>
    <mergeCell ref="BO157:BT157"/>
    <mergeCell ref="BU157:BZ157"/>
    <mergeCell ref="XEO156:XET156"/>
    <mergeCell ref="XEU156:XEZ156"/>
    <mergeCell ref="XFA156:XFD156"/>
    <mergeCell ref="A157:F157"/>
    <mergeCell ref="G157:L157"/>
    <mergeCell ref="M157:R157"/>
    <mergeCell ref="S157:X157"/>
    <mergeCell ref="Y157:AD157"/>
    <mergeCell ref="AE157:AJ157"/>
    <mergeCell ref="AK157:AP157"/>
    <mergeCell ref="XDE156:XDJ156"/>
    <mergeCell ref="XDK156:XDP156"/>
    <mergeCell ref="XDQ156:XDV156"/>
    <mergeCell ref="XDW156:XEB156"/>
    <mergeCell ref="XEC156:XEH156"/>
    <mergeCell ref="XEI156:XEN156"/>
    <mergeCell ref="XBU156:XBZ156"/>
    <mergeCell ref="XCA156:XCF156"/>
    <mergeCell ref="XCG156:XCL156"/>
    <mergeCell ref="XCM156:XCR156"/>
    <mergeCell ref="GE157:GJ157"/>
    <mergeCell ref="GK157:GP157"/>
    <mergeCell ref="GQ157:GV157"/>
    <mergeCell ref="GW157:HB157"/>
    <mergeCell ref="HC157:HH157"/>
    <mergeCell ref="HI157:HN157"/>
    <mergeCell ref="EU157:EZ157"/>
    <mergeCell ref="FA157:FF157"/>
    <mergeCell ref="FG157:FL157"/>
    <mergeCell ref="FM157:FR157"/>
    <mergeCell ref="FS157:FX157"/>
    <mergeCell ref="FY157:GD157"/>
    <mergeCell ref="DK157:DP157"/>
    <mergeCell ref="DQ157:DV157"/>
    <mergeCell ref="DW157:EB157"/>
    <mergeCell ref="EC157:EH157"/>
    <mergeCell ref="EI157:EN157"/>
    <mergeCell ref="EO157:ET157"/>
    <mergeCell ref="KI157:KN157"/>
    <mergeCell ref="KO157:KT157"/>
    <mergeCell ref="KU157:KZ157"/>
    <mergeCell ref="LA157:LF157"/>
    <mergeCell ref="LG157:LL157"/>
    <mergeCell ref="LM157:LR157"/>
    <mergeCell ref="IY157:JD157"/>
    <mergeCell ref="JE157:JJ157"/>
    <mergeCell ref="JK157:JP157"/>
    <mergeCell ref="JQ157:JV157"/>
    <mergeCell ref="JW157:KB157"/>
    <mergeCell ref="KC157:KH157"/>
    <mergeCell ref="HO157:HT157"/>
    <mergeCell ref="HU157:HZ157"/>
    <mergeCell ref="IA157:IF157"/>
    <mergeCell ref="IG157:IL157"/>
    <mergeCell ref="IM157:IR157"/>
    <mergeCell ref="IS157:IX157"/>
    <mergeCell ref="OM157:OR157"/>
    <mergeCell ref="OS157:OX157"/>
    <mergeCell ref="OY157:PD157"/>
    <mergeCell ref="PE157:PJ157"/>
    <mergeCell ref="PK157:PP157"/>
    <mergeCell ref="PQ157:PV157"/>
    <mergeCell ref="NC157:NH157"/>
    <mergeCell ref="NI157:NN157"/>
    <mergeCell ref="NO157:NT157"/>
    <mergeCell ref="NU157:NZ157"/>
    <mergeCell ref="OA157:OF157"/>
    <mergeCell ref="OG157:OL157"/>
    <mergeCell ref="LS157:LX157"/>
    <mergeCell ref="LY157:MD157"/>
    <mergeCell ref="ME157:MJ157"/>
    <mergeCell ref="MK157:MP157"/>
    <mergeCell ref="MQ157:MV157"/>
    <mergeCell ref="MW157:NB157"/>
    <mergeCell ref="SQ157:SV157"/>
    <mergeCell ref="SW157:TB157"/>
    <mergeCell ref="TC157:TH157"/>
    <mergeCell ref="TI157:TN157"/>
    <mergeCell ref="TO157:TT157"/>
    <mergeCell ref="TU157:TZ157"/>
    <mergeCell ref="RG157:RL157"/>
    <mergeCell ref="RM157:RR157"/>
    <mergeCell ref="RS157:RX157"/>
    <mergeCell ref="RY157:SD157"/>
    <mergeCell ref="SE157:SJ157"/>
    <mergeCell ref="SK157:SP157"/>
    <mergeCell ref="PW157:QB157"/>
    <mergeCell ref="QC157:QH157"/>
    <mergeCell ref="QI157:QN157"/>
    <mergeCell ref="QO157:QT157"/>
    <mergeCell ref="QU157:QZ157"/>
    <mergeCell ref="RA157:RF157"/>
    <mergeCell ref="WU157:WZ157"/>
    <mergeCell ref="XA157:XF157"/>
    <mergeCell ref="XG157:XL157"/>
    <mergeCell ref="XM157:XR157"/>
    <mergeCell ref="XS157:XX157"/>
    <mergeCell ref="XY157:YD157"/>
    <mergeCell ref="VK157:VP157"/>
    <mergeCell ref="VQ157:VV157"/>
    <mergeCell ref="VW157:WB157"/>
    <mergeCell ref="WC157:WH157"/>
    <mergeCell ref="WI157:WN157"/>
    <mergeCell ref="WO157:WT157"/>
    <mergeCell ref="UA157:UF157"/>
    <mergeCell ref="UG157:UL157"/>
    <mergeCell ref="UM157:UR157"/>
    <mergeCell ref="US157:UX157"/>
    <mergeCell ref="UY157:VD157"/>
    <mergeCell ref="VE157:VJ157"/>
    <mergeCell ref="AAY157:ABD157"/>
    <mergeCell ref="ABE157:ABJ157"/>
    <mergeCell ref="ABK157:ABP157"/>
    <mergeCell ref="ABQ157:ABV157"/>
    <mergeCell ref="ABW157:ACB157"/>
    <mergeCell ref="ACC157:ACH157"/>
    <mergeCell ref="ZO157:ZT157"/>
    <mergeCell ref="ZU157:ZZ157"/>
    <mergeCell ref="AAA157:AAF157"/>
    <mergeCell ref="AAG157:AAL157"/>
    <mergeCell ref="AAM157:AAR157"/>
    <mergeCell ref="AAS157:AAX157"/>
    <mergeCell ref="YE157:YJ157"/>
    <mergeCell ref="YK157:YP157"/>
    <mergeCell ref="YQ157:YV157"/>
    <mergeCell ref="YW157:ZB157"/>
    <mergeCell ref="ZC157:ZH157"/>
    <mergeCell ref="ZI157:ZN157"/>
    <mergeCell ref="AFC157:AFH157"/>
    <mergeCell ref="AFI157:AFN157"/>
    <mergeCell ref="AFO157:AFT157"/>
    <mergeCell ref="AFU157:AFZ157"/>
    <mergeCell ref="AGA157:AGF157"/>
    <mergeCell ref="AGG157:AGL157"/>
    <mergeCell ref="ADS157:ADX157"/>
    <mergeCell ref="ADY157:AED157"/>
    <mergeCell ref="AEE157:AEJ157"/>
    <mergeCell ref="AEK157:AEP157"/>
    <mergeCell ref="AEQ157:AEV157"/>
    <mergeCell ref="AEW157:AFB157"/>
    <mergeCell ref="ACI157:ACN157"/>
    <mergeCell ref="ACO157:ACT157"/>
    <mergeCell ref="ACU157:ACZ157"/>
    <mergeCell ref="ADA157:ADF157"/>
    <mergeCell ref="ADG157:ADL157"/>
    <mergeCell ref="ADM157:ADR157"/>
    <mergeCell ref="AJG157:AJL157"/>
    <mergeCell ref="AJM157:AJR157"/>
    <mergeCell ref="AJS157:AJX157"/>
    <mergeCell ref="AJY157:AKD157"/>
    <mergeCell ref="AKE157:AKJ157"/>
    <mergeCell ref="AKK157:AKP157"/>
    <mergeCell ref="AHW157:AIB157"/>
    <mergeCell ref="AIC157:AIH157"/>
    <mergeCell ref="AII157:AIN157"/>
    <mergeCell ref="AIO157:AIT157"/>
    <mergeCell ref="AIU157:AIZ157"/>
    <mergeCell ref="AJA157:AJF157"/>
    <mergeCell ref="AGM157:AGR157"/>
    <mergeCell ref="AGS157:AGX157"/>
    <mergeCell ref="AGY157:AHD157"/>
    <mergeCell ref="AHE157:AHJ157"/>
    <mergeCell ref="AHK157:AHP157"/>
    <mergeCell ref="AHQ157:AHV157"/>
    <mergeCell ref="ANK157:ANP157"/>
    <mergeCell ref="ANQ157:ANV157"/>
    <mergeCell ref="ANW157:AOB157"/>
    <mergeCell ref="AOC157:AOH157"/>
    <mergeCell ref="AOI157:AON157"/>
    <mergeCell ref="AOO157:AOT157"/>
    <mergeCell ref="AMA157:AMF157"/>
    <mergeCell ref="AMG157:AML157"/>
    <mergeCell ref="AMM157:AMR157"/>
    <mergeCell ref="AMS157:AMX157"/>
    <mergeCell ref="AMY157:AND157"/>
    <mergeCell ref="ANE157:ANJ157"/>
    <mergeCell ref="AKQ157:AKV157"/>
    <mergeCell ref="AKW157:ALB157"/>
    <mergeCell ref="ALC157:ALH157"/>
    <mergeCell ref="ALI157:ALN157"/>
    <mergeCell ref="ALO157:ALT157"/>
    <mergeCell ref="ALU157:ALZ157"/>
    <mergeCell ref="ARO157:ART157"/>
    <mergeCell ref="ARU157:ARZ157"/>
    <mergeCell ref="ASA157:ASF157"/>
    <mergeCell ref="ASG157:ASL157"/>
    <mergeCell ref="ASM157:ASR157"/>
    <mergeCell ref="ASS157:ASX157"/>
    <mergeCell ref="AQE157:AQJ157"/>
    <mergeCell ref="AQK157:AQP157"/>
    <mergeCell ref="AQQ157:AQV157"/>
    <mergeCell ref="AQW157:ARB157"/>
    <mergeCell ref="ARC157:ARH157"/>
    <mergeCell ref="ARI157:ARN157"/>
    <mergeCell ref="AOU157:AOZ157"/>
    <mergeCell ref="APA157:APF157"/>
    <mergeCell ref="APG157:APL157"/>
    <mergeCell ref="APM157:APR157"/>
    <mergeCell ref="APS157:APX157"/>
    <mergeCell ref="APY157:AQD157"/>
    <mergeCell ref="AVS157:AVX157"/>
    <mergeCell ref="AVY157:AWD157"/>
    <mergeCell ref="AWE157:AWJ157"/>
    <mergeCell ref="AWK157:AWP157"/>
    <mergeCell ref="AWQ157:AWV157"/>
    <mergeCell ref="AWW157:AXB157"/>
    <mergeCell ref="AUI157:AUN157"/>
    <mergeCell ref="AUO157:AUT157"/>
    <mergeCell ref="AUU157:AUZ157"/>
    <mergeCell ref="AVA157:AVF157"/>
    <mergeCell ref="AVG157:AVL157"/>
    <mergeCell ref="AVM157:AVR157"/>
    <mergeCell ref="ASY157:ATD157"/>
    <mergeCell ref="ATE157:ATJ157"/>
    <mergeCell ref="ATK157:ATP157"/>
    <mergeCell ref="ATQ157:ATV157"/>
    <mergeCell ref="ATW157:AUB157"/>
    <mergeCell ref="AUC157:AUH157"/>
    <mergeCell ref="AZW157:BAB157"/>
    <mergeCell ref="BAC157:BAH157"/>
    <mergeCell ref="BAI157:BAN157"/>
    <mergeCell ref="BAO157:BAT157"/>
    <mergeCell ref="BAU157:BAZ157"/>
    <mergeCell ref="BBA157:BBF157"/>
    <mergeCell ref="AYM157:AYR157"/>
    <mergeCell ref="AYS157:AYX157"/>
    <mergeCell ref="AYY157:AZD157"/>
    <mergeCell ref="AZE157:AZJ157"/>
    <mergeCell ref="AZK157:AZP157"/>
    <mergeCell ref="AZQ157:AZV157"/>
    <mergeCell ref="AXC157:AXH157"/>
    <mergeCell ref="AXI157:AXN157"/>
    <mergeCell ref="AXO157:AXT157"/>
    <mergeCell ref="AXU157:AXZ157"/>
    <mergeCell ref="AYA157:AYF157"/>
    <mergeCell ref="AYG157:AYL157"/>
    <mergeCell ref="BEA157:BEF157"/>
    <mergeCell ref="BEG157:BEL157"/>
    <mergeCell ref="BEM157:BER157"/>
    <mergeCell ref="BES157:BEX157"/>
    <mergeCell ref="BEY157:BFD157"/>
    <mergeCell ref="BFE157:BFJ157"/>
    <mergeCell ref="BCQ157:BCV157"/>
    <mergeCell ref="BCW157:BDB157"/>
    <mergeCell ref="BDC157:BDH157"/>
    <mergeCell ref="BDI157:BDN157"/>
    <mergeCell ref="BDO157:BDT157"/>
    <mergeCell ref="BDU157:BDZ157"/>
    <mergeCell ref="BBG157:BBL157"/>
    <mergeCell ref="BBM157:BBR157"/>
    <mergeCell ref="BBS157:BBX157"/>
    <mergeCell ref="BBY157:BCD157"/>
    <mergeCell ref="BCE157:BCJ157"/>
    <mergeCell ref="BCK157:BCP157"/>
    <mergeCell ref="BIE157:BIJ157"/>
    <mergeCell ref="BIK157:BIP157"/>
    <mergeCell ref="BIQ157:BIV157"/>
    <mergeCell ref="BIW157:BJB157"/>
    <mergeCell ref="BJC157:BJH157"/>
    <mergeCell ref="BJI157:BJN157"/>
    <mergeCell ref="BGU157:BGZ157"/>
    <mergeCell ref="BHA157:BHF157"/>
    <mergeCell ref="BHG157:BHL157"/>
    <mergeCell ref="BHM157:BHR157"/>
    <mergeCell ref="BHS157:BHX157"/>
    <mergeCell ref="BHY157:BID157"/>
    <mergeCell ref="BFK157:BFP157"/>
    <mergeCell ref="BFQ157:BFV157"/>
    <mergeCell ref="BFW157:BGB157"/>
    <mergeCell ref="BGC157:BGH157"/>
    <mergeCell ref="BGI157:BGN157"/>
    <mergeCell ref="BGO157:BGT157"/>
    <mergeCell ref="BMI157:BMN157"/>
    <mergeCell ref="BMO157:BMT157"/>
    <mergeCell ref="BMU157:BMZ157"/>
    <mergeCell ref="BNA157:BNF157"/>
    <mergeCell ref="BNG157:BNL157"/>
    <mergeCell ref="BNM157:BNR157"/>
    <mergeCell ref="BKY157:BLD157"/>
    <mergeCell ref="BLE157:BLJ157"/>
    <mergeCell ref="BLK157:BLP157"/>
    <mergeCell ref="BLQ157:BLV157"/>
    <mergeCell ref="BLW157:BMB157"/>
    <mergeCell ref="BMC157:BMH157"/>
    <mergeCell ref="BJO157:BJT157"/>
    <mergeCell ref="BJU157:BJZ157"/>
    <mergeCell ref="BKA157:BKF157"/>
    <mergeCell ref="BKG157:BKL157"/>
    <mergeCell ref="BKM157:BKR157"/>
    <mergeCell ref="BKS157:BKX157"/>
    <mergeCell ref="BQM157:BQR157"/>
    <mergeCell ref="BQS157:BQX157"/>
    <mergeCell ref="BQY157:BRD157"/>
    <mergeCell ref="BRE157:BRJ157"/>
    <mergeCell ref="BRK157:BRP157"/>
    <mergeCell ref="BRQ157:BRV157"/>
    <mergeCell ref="BPC157:BPH157"/>
    <mergeCell ref="BPI157:BPN157"/>
    <mergeCell ref="BPO157:BPT157"/>
    <mergeCell ref="BPU157:BPZ157"/>
    <mergeCell ref="BQA157:BQF157"/>
    <mergeCell ref="BQG157:BQL157"/>
    <mergeCell ref="BNS157:BNX157"/>
    <mergeCell ref="BNY157:BOD157"/>
    <mergeCell ref="BOE157:BOJ157"/>
    <mergeCell ref="BOK157:BOP157"/>
    <mergeCell ref="BOQ157:BOV157"/>
    <mergeCell ref="BOW157:BPB157"/>
    <mergeCell ref="BUQ157:BUV157"/>
    <mergeCell ref="BUW157:BVB157"/>
    <mergeCell ref="BVC157:BVH157"/>
    <mergeCell ref="BVI157:BVN157"/>
    <mergeCell ref="BVO157:BVT157"/>
    <mergeCell ref="BVU157:BVZ157"/>
    <mergeCell ref="BTG157:BTL157"/>
    <mergeCell ref="BTM157:BTR157"/>
    <mergeCell ref="BTS157:BTX157"/>
    <mergeCell ref="BTY157:BUD157"/>
    <mergeCell ref="BUE157:BUJ157"/>
    <mergeCell ref="BUK157:BUP157"/>
    <mergeCell ref="BRW157:BSB157"/>
    <mergeCell ref="BSC157:BSH157"/>
    <mergeCell ref="BSI157:BSN157"/>
    <mergeCell ref="BSO157:BST157"/>
    <mergeCell ref="BSU157:BSZ157"/>
    <mergeCell ref="BTA157:BTF157"/>
    <mergeCell ref="BYU157:BYZ157"/>
    <mergeCell ref="BZA157:BZF157"/>
    <mergeCell ref="BZG157:BZL157"/>
    <mergeCell ref="BZM157:BZR157"/>
    <mergeCell ref="BZS157:BZX157"/>
    <mergeCell ref="BZY157:CAD157"/>
    <mergeCell ref="BXK157:BXP157"/>
    <mergeCell ref="BXQ157:BXV157"/>
    <mergeCell ref="BXW157:BYB157"/>
    <mergeCell ref="BYC157:BYH157"/>
    <mergeCell ref="BYI157:BYN157"/>
    <mergeCell ref="BYO157:BYT157"/>
    <mergeCell ref="BWA157:BWF157"/>
    <mergeCell ref="BWG157:BWL157"/>
    <mergeCell ref="BWM157:BWR157"/>
    <mergeCell ref="BWS157:BWX157"/>
    <mergeCell ref="BWY157:BXD157"/>
    <mergeCell ref="BXE157:BXJ157"/>
    <mergeCell ref="CCY157:CDD157"/>
    <mergeCell ref="CDE157:CDJ157"/>
    <mergeCell ref="CDK157:CDP157"/>
    <mergeCell ref="CDQ157:CDV157"/>
    <mergeCell ref="CDW157:CEB157"/>
    <mergeCell ref="CEC157:CEH157"/>
    <mergeCell ref="CBO157:CBT157"/>
    <mergeCell ref="CBU157:CBZ157"/>
    <mergeCell ref="CCA157:CCF157"/>
    <mergeCell ref="CCG157:CCL157"/>
    <mergeCell ref="CCM157:CCR157"/>
    <mergeCell ref="CCS157:CCX157"/>
    <mergeCell ref="CAE157:CAJ157"/>
    <mergeCell ref="CAK157:CAP157"/>
    <mergeCell ref="CAQ157:CAV157"/>
    <mergeCell ref="CAW157:CBB157"/>
    <mergeCell ref="CBC157:CBH157"/>
    <mergeCell ref="CBI157:CBN157"/>
    <mergeCell ref="CHC157:CHH157"/>
    <mergeCell ref="CHI157:CHN157"/>
    <mergeCell ref="CHO157:CHT157"/>
    <mergeCell ref="CHU157:CHZ157"/>
    <mergeCell ref="CIA157:CIF157"/>
    <mergeCell ref="CIG157:CIL157"/>
    <mergeCell ref="CFS157:CFX157"/>
    <mergeCell ref="CFY157:CGD157"/>
    <mergeCell ref="CGE157:CGJ157"/>
    <mergeCell ref="CGK157:CGP157"/>
    <mergeCell ref="CGQ157:CGV157"/>
    <mergeCell ref="CGW157:CHB157"/>
    <mergeCell ref="CEI157:CEN157"/>
    <mergeCell ref="CEO157:CET157"/>
    <mergeCell ref="CEU157:CEZ157"/>
    <mergeCell ref="CFA157:CFF157"/>
    <mergeCell ref="CFG157:CFL157"/>
    <mergeCell ref="CFM157:CFR157"/>
    <mergeCell ref="CLG157:CLL157"/>
    <mergeCell ref="CLM157:CLR157"/>
    <mergeCell ref="CLS157:CLX157"/>
    <mergeCell ref="CLY157:CMD157"/>
    <mergeCell ref="CME157:CMJ157"/>
    <mergeCell ref="CMK157:CMP157"/>
    <mergeCell ref="CJW157:CKB157"/>
    <mergeCell ref="CKC157:CKH157"/>
    <mergeCell ref="CKI157:CKN157"/>
    <mergeCell ref="CKO157:CKT157"/>
    <mergeCell ref="CKU157:CKZ157"/>
    <mergeCell ref="CLA157:CLF157"/>
    <mergeCell ref="CIM157:CIR157"/>
    <mergeCell ref="CIS157:CIX157"/>
    <mergeCell ref="CIY157:CJD157"/>
    <mergeCell ref="CJE157:CJJ157"/>
    <mergeCell ref="CJK157:CJP157"/>
    <mergeCell ref="CJQ157:CJV157"/>
    <mergeCell ref="CPK157:CPP157"/>
    <mergeCell ref="CPQ157:CPV157"/>
    <mergeCell ref="CPW157:CQB157"/>
    <mergeCell ref="CQC157:CQH157"/>
    <mergeCell ref="CQI157:CQN157"/>
    <mergeCell ref="CQO157:CQT157"/>
    <mergeCell ref="COA157:COF157"/>
    <mergeCell ref="COG157:COL157"/>
    <mergeCell ref="COM157:COR157"/>
    <mergeCell ref="COS157:COX157"/>
    <mergeCell ref="COY157:CPD157"/>
    <mergeCell ref="CPE157:CPJ157"/>
    <mergeCell ref="CMQ157:CMV157"/>
    <mergeCell ref="CMW157:CNB157"/>
    <mergeCell ref="CNC157:CNH157"/>
    <mergeCell ref="CNI157:CNN157"/>
    <mergeCell ref="CNO157:CNT157"/>
    <mergeCell ref="CNU157:CNZ157"/>
    <mergeCell ref="CTO157:CTT157"/>
    <mergeCell ref="CTU157:CTZ157"/>
    <mergeCell ref="CUA157:CUF157"/>
    <mergeCell ref="CUG157:CUL157"/>
    <mergeCell ref="CUM157:CUR157"/>
    <mergeCell ref="CUS157:CUX157"/>
    <mergeCell ref="CSE157:CSJ157"/>
    <mergeCell ref="CSK157:CSP157"/>
    <mergeCell ref="CSQ157:CSV157"/>
    <mergeCell ref="CSW157:CTB157"/>
    <mergeCell ref="CTC157:CTH157"/>
    <mergeCell ref="CTI157:CTN157"/>
    <mergeCell ref="CQU157:CQZ157"/>
    <mergeCell ref="CRA157:CRF157"/>
    <mergeCell ref="CRG157:CRL157"/>
    <mergeCell ref="CRM157:CRR157"/>
    <mergeCell ref="CRS157:CRX157"/>
    <mergeCell ref="CRY157:CSD157"/>
    <mergeCell ref="CXS157:CXX157"/>
    <mergeCell ref="CXY157:CYD157"/>
    <mergeCell ref="CYE157:CYJ157"/>
    <mergeCell ref="CYK157:CYP157"/>
    <mergeCell ref="CYQ157:CYV157"/>
    <mergeCell ref="CYW157:CZB157"/>
    <mergeCell ref="CWI157:CWN157"/>
    <mergeCell ref="CWO157:CWT157"/>
    <mergeCell ref="CWU157:CWZ157"/>
    <mergeCell ref="CXA157:CXF157"/>
    <mergeCell ref="CXG157:CXL157"/>
    <mergeCell ref="CXM157:CXR157"/>
    <mergeCell ref="CUY157:CVD157"/>
    <mergeCell ref="CVE157:CVJ157"/>
    <mergeCell ref="CVK157:CVP157"/>
    <mergeCell ref="CVQ157:CVV157"/>
    <mergeCell ref="CVW157:CWB157"/>
    <mergeCell ref="CWC157:CWH157"/>
    <mergeCell ref="DBW157:DCB157"/>
    <mergeCell ref="DCC157:DCH157"/>
    <mergeCell ref="DCI157:DCN157"/>
    <mergeCell ref="DCO157:DCT157"/>
    <mergeCell ref="DCU157:DCZ157"/>
    <mergeCell ref="DDA157:DDF157"/>
    <mergeCell ref="DAM157:DAR157"/>
    <mergeCell ref="DAS157:DAX157"/>
    <mergeCell ref="DAY157:DBD157"/>
    <mergeCell ref="DBE157:DBJ157"/>
    <mergeCell ref="DBK157:DBP157"/>
    <mergeCell ref="DBQ157:DBV157"/>
    <mergeCell ref="CZC157:CZH157"/>
    <mergeCell ref="CZI157:CZN157"/>
    <mergeCell ref="CZO157:CZT157"/>
    <mergeCell ref="CZU157:CZZ157"/>
    <mergeCell ref="DAA157:DAF157"/>
    <mergeCell ref="DAG157:DAL157"/>
    <mergeCell ref="DGA157:DGF157"/>
    <mergeCell ref="DGG157:DGL157"/>
    <mergeCell ref="DGM157:DGR157"/>
    <mergeCell ref="DGS157:DGX157"/>
    <mergeCell ref="DGY157:DHD157"/>
    <mergeCell ref="DHE157:DHJ157"/>
    <mergeCell ref="DEQ157:DEV157"/>
    <mergeCell ref="DEW157:DFB157"/>
    <mergeCell ref="DFC157:DFH157"/>
    <mergeCell ref="DFI157:DFN157"/>
    <mergeCell ref="DFO157:DFT157"/>
    <mergeCell ref="DFU157:DFZ157"/>
    <mergeCell ref="DDG157:DDL157"/>
    <mergeCell ref="DDM157:DDR157"/>
    <mergeCell ref="DDS157:DDX157"/>
    <mergeCell ref="DDY157:DED157"/>
    <mergeCell ref="DEE157:DEJ157"/>
    <mergeCell ref="DEK157:DEP157"/>
    <mergeCell ref="DKE157:DKJ157"/>
    <mergeCell ref="DKK157:DKP157"/>
    <mergeCell ref="DKQ157:DKV157"/>
    <mergeCell ref="DKW157:DLB157"/>
    <mergeCell ref="DLC157:DLH157"/>
    <mergeCell ref="DLI157:DLN157"/>
    <mergeCell ref="DIU157:DIZ157"/>
    <mergeCell ref="DJA157:DJF157"/>
    <mergeCell ref="DJG157:DJL157"/>
    <mergeCell ref="DJM157:DJR157"/>
    <mergeCell ref="DJS157:DJX157"/>
    <mergeCell ref="DJY157:DKD157"/>
    <mergeCell ref="DHK157:DHP157"/>
    <mergeCell ref="DHQ157:DHV157"/>
    <mergeCell ref="DHW157:DIB157"/>
    <mergeCell ref="DIC157:DIH157"/>
    <mergeCell ref="DII157:DIN157"/>
    <mergeCell ref="DIO157:DIT157"/>
    <mergeCell ref="DOI157:DON157"/>
    <mergeCell ref="DOO157:DOT157"/>
    <mergeCell ref="DOU157:DOZ157"/>
    <mergeCell ref="DPA157:DPF157"/>
    <mergeCell ref="DPG157:DPL157"/>
    <mergeCell ref="DPM157:DPR157"/>
    <mergeCell ref="DMY157:DND157"/>
    <mergeCell ref="DNE157:DNJ157"/>
    <mergeCell ref="DNK157:DNP157"/>
    <mergeCell ref="DNQ157:DNV157"/>
    <mergeCell ref="DNW157:DOB157"/>
    <mergeCell ref="DOC157:DOH157"/>
    <mergeCell ref="DLO157:DLT157"/>
    <mergeCell ref="DLU157:DLZ157"/>
    <mergeCell ref="DMA157:DMF157"/>
    <mergeCell ref="DMG157:DML157"/>
    <mergeCell ref="DMM157:DMR157"/>
    <mergeCell ref="DMS157:DMX157"/>
    <mergeCell ref="DSM157:DSR157"/>
    <mergeCell ref="DSS157:DSX157"/>
    <mergeCell ref="DSY157:DTD157"/>
    <mergeCell ref="DTE157:DTJ157"/>
    <mergeCell ref="DTK157:DTP157"/>
    <mergeCell ref="DTQ157:DTV157"/>
    <mergeCell ref="DRC157:DRH157"/>
    <mergeCell ref="DRI157:DRN157"/>
    <mergeCell ref="DRO157:DRT157"/>
    <mergeCell ref="DRU157:DRZ157"/>
    <mergeCell ref="DSA157:DSF157"/>
    <mergeCell ref="DSG157:DSL157"/>
    <mergeCell ref="DPS157:DPX157"/>
    <mergeCell ref="DPY157:DQD157"/>
    <mergeCell ref="DQE157:DQJ157"/>
    <mergeCell ref="DQK157:DQP157"/>
    <mergeCell ref="DQQ157:DQV157"/>
    <mergeCell ref="DQW157:DRB157"/>
    <mergeCell ref="DWQ157:DWV157"/>
    <mergeCell ref="DWW157:DXB157"/>
    <mergeCell ref="DXC157:DXH157"/>
    <mergeCell ref="DXI157:DXN157"/>
    <mergeCell ref="DXO157:DXT157"/>
    <mergeCell ref="DXU157:DXZ157"/>
    <mergeCell ref="DVG157:DVL157"/>
    <mergeCell ref="DVM157:DVR157"/>
    <mergeCell ref="DVS157:DVX157"/>
    <mergeCell ref="DVY157:DWD157"/>
    <mergeCell ref="DWE157:DWJ157"/>
    <mergeCell ref="DWK157:DWP157"/>
    <mergeCell ref="DTW157:DUB157"/>
    <mergeCell ref="DUC157:DUH157"/>
    <mergeCell ref="DUI157:DUN157"/>
    <mergeCell ref="DUO157:DUT157"/>
    <mergeCell ref="DUU157:DUZ157"/>
    <mergeCell ref="DVA157:DVF157"/>
    <mergeCell ref="EAU157:EAZ157"/>
    <mergeCell ref="EBA157:EBF157"/>
    <mergeCell ref="EBG157:EBL157"/>
    <mergeCell ref="EBM157:EBR157"/>
    <mergeCell ref="EBS157:EBX157"/>
    <mergeCell ref="EBY157:ECD157"/>
    <mergeCell ref="DZK157:DZP157"/>
    <mergeCell ref="DZQ157:DZV157"/>
    <mergeCell ref="DZW157:EAB157"/>
    <mergeCell ref="EAC157:EAH157"/>
    <mergeCell ref="EAI157:EAN157"/>
    <mergeCell ref="EAO157:EAT157"/>
    <mergeCell ref="DYA157:DYF157"/>
    <mergeCell ref="DYG157:DYL157"/>
    <mergeCell ref="DYM157:DYR157"/>
    <mergeCell ref="DYS157:DYX157"/>
    <mergeCell ref="DYY157:DZD157"/>
    <mergeCell ref="DZE157:DZJ157"/>
    <mergeCell ref="EEY157:EFD157"/>
    <mergeCell ref="EFE157:EFJ157"/>
    <mergeCell ref="EFK157:EFP157"/>
    <mergeCell ref="EFQ157:EFV157"/>
    <mergeCell ref="EFW157:EGB157"/>
    <mergeCell ref="EGC157:EGH157"/>
    <mergeCell ref="EDO157:EDT157"/>
    <mergeCell ref="EDU157:EDZ157"/>
    <mergeCell ref="EEA157:EEF157"/>
    <mergeCell ref="EEG157:EEL157"/>
    <mergeCell ref="EEM157:EER157"/>
    <mergeCell ref="EES157:EEX157"/>
    <mergeCell ref="ECE157:ECJ157"/>
    <mergeCell ref="ECK157:ECP157"/>
    <mergeCell ref="ECQ157:ECV157"/>
    <mergeCell ref="ECW157:EDB157"/>
    <mergeCell ref="EDC157:EDH157"/>
    <mergeCell ref="EDI157:EDN157"/>
    <mergeCell ref="EJC157:EJH157"/>
    <mergeCell ref="EJI157:EJN157"/>
    <mergeCell ref="EJO157:EJT157"/>
    <mergeCell ref="EJU157:EJZ157"/>
    <mergeCell ref="EKA157:EKF157"/>
    <mergeCell ref="EKG157:EKL157"/>
    <mergeCell ref="EHS157:EHX157"/>
    <mergeCell ref="EHY157:EID157"/>
    <mergeCell ref="EIE157:EIJ157"/>
    <mergeCell ref="EIK157:EIP157"/>
    <mergeCell ref="EIQ157:EIV157"/>
    <mergeCell ref="EIW157:EJB157"/>
    <mergeCell ref="EGI157:EGN157"/>
    <mergeCell ref="EGO157:EGT157"/>
    <mergeCell ref="EGU157:EGZ157"/>
    <mergeCell ref="EHA157:EHF157"/>
    <mergeCell ref="EHG157:EHL157"/>
    <mergeCell ref="EHM157:EHR157"/>
    <mergeCell ref="ENG157:ENL157"/>
    <mergeCell ref="ENM157:ENR157"/>
    <mergeCell ref="ENS157:ENX157"/>
    <mergeCell ref="ENY157:EOD157"/>
    <mergeCell ref="EOE157:EOJ157"/>
    <mergeCell ref="EOK157:EOP157"/>
    <mergeCell ref="ELW157:EMB157"/>
    <mergeCell ref="EMC157:EMH157"/>
    <mergeCell ref="EMI157:EMN157"/>
    <mergeCell ref="EMO157:EMT157"/>
    <mergeCell ref="EMU157:EMZ157"/>
    <mergeCell ref="ENA157:ENF157"/>
    <mergeCell ref="EKM157:EKR157"/>
    <mergeCell ref="EKS157:EKX157"/>
    <mergeCell ref="EKY157:ELD157"/>
    <mergeCell ref="ELE157:ELJ157"/>
    <mergeCell ref="ELK157:ELP157"/>
    <mergeCell ref="ELQ157:ELV157"/>
    <mergeCell ref="ERK157:ERP157"/>
    <mergeCell ref="ERQ157:ERV157"/>
    <mergeCell ref="ERW157:ESB157"/>
    <mergeCell ref="ESC157:ESH157"/>
    <mergeCell ref="ESI157:ESN157"/>
    <mergeCell ref="ESO157:EST157"/>
    <mergeCell ref="EQA157:EQF157"/>
    <mergeCell ref="EQG157:EQL157"/>
    <mergeCell ref="EQM157:EQR157"/>
    <mergeCell ref="EQS157:EQX157"/>
    <mergeCell ref="EQY157:ERD157"/>
    <mergeCell ref="ERE157:ERJ157"/>
    <mergeCell ref="EOQ157:EOV157"/>
    <mergeCell ref="EOW157:EPB157"/>
    <mergeCell ref="EPC157:EPH157"/>
    <mergeCell ref="EPI157:EPN157"/>
    <mergeCell ref="EPO157:EPT157"/>
    <mergeCell ref="EPU157:EPZ157"/>
    <mergeCell ref="EVO157:EVT157"/>
    <mergeCell ref="EVU157:EVZ157"/>
    <mergeCell ref="EWA157:EWF157"/>
    <mergeCell ref="EWG157:EWL157"/>
    <mergeCell ref="EWM157:EWR157"/>
    <mergeCell ref="EWS157:EWX157"/>
    <mergeCell ref="EUE157:EUJ157"/>
    <mergeCell ref="EUK157:EUP157"/>
    <mergeCell ref="EUQ157:EUV157"/>
    <mergeCell ref="EUW157:EVB157"/>
    <mergeCell ref="EVC157:EVH157"/>
    <mergeCell ref="EVI157:EVN157"/>
    <mergeCell ref="ESU157:ESZ157"/>
    <mergeCell ref="ETA157:ETF157"/>
    <mergeCell ref="ETG157:ETL157"/>
    <mergeCell ref="ETM157:ETR157"/>
    <mergeCell ref="ETS157:ETX157"/>
    <mergeCell ref="ETY157:EUD157"/>
    <mergeCell ref="EZS157:EZX157"/>
    <mergeCell ref="EZY157:FAD157"/>
    <mergeCell ref="FAE157:FAJ157"/>
    <mergeCell ref="FAK157:FAP157"/>
    <mergeCell ref="FAQ157:FAV157"/>
    <mergeCell ref="FAW157:FBB157"/>
    <mergeCell ref="EYI157:EYN157"/>
    <mergeCell ref="EYO157:EYT157"/>
    <mergeCell ref="EYU157:EYZ157"/>
    <mergeCell ref="EZA157:EZF157"/>
    <mergeCell ref="EZG157:EZL157"/>
    <mergeCell ref="EZM157:EZR157"/>
    <mergeCell ref="EWY157:EXD157"/>
    <mergeCell ref="EXE157:EXJ157"/>
    <mergeCell ref="EXK157:EXP157"/>
    <mergeCell ref="EXQ157:EXV157"/>
    <mergeCell ref="EXW157:EYB157"/>
    <mergeCell ref="EYC157:EYH157"/>
    <mergeCell ref="FDW157:FEB157"/>
    <mergeCell ref="FEC157:FEH157"/>
    <mergeCell ref="FEI157:FEN157"/>
    <mergeCell ref="FEO157:FET157"/>
    <mergeCell ref="FEU157:FEZ157"/>
    <mergeCell ref="FFA157:FFF157"/>
    <mergeCell ref="FCM157:FCR157"/>
    <mergeCell ref="FCS157:FCX157"/>
    <mergeCell ref="FCY157:FDD157"/>
    <mergeCell ref="FDE157:FDJ157"/>
    <mergeCell ref="FDK157:FDP157"/>
    <mergeCell ref="FDQ157:FDV157"/>
    <mergeCell ref="FBC157:FBH157"/>
    <mergeCell ref="FBI157:FBN157"/>
    <mergeCell ref="FBO157:FBT157"/>
    <mergeCell ref="FBU157:FBZ157"/>
    <mergeCell ref="FCA157:FCF157"/>
    <mergeCell ref="FCG157:FCL157"/>
    <mergeCell ref="FIA157:FIF157"/>
    <mergeCell ref="FIG157:FIL157"/>
    <mergeCell ref="FIM157:FIR157"/>
    <mergeCell ref="FIS157:FIX157"/>
    <mergeCell ref="FIY157:FJD157"/>
    <mergeCell ref="FJE157:FJJ157"/>
    <mergeCell ref="FGQ157:FGV157"/>
    <mergeCell ref="FGW157:FHB157"/>
    <mergeCell ref="FHC157:FHH157"/>
    <mergeCell ref="FHI157:FHN157"/>
    <mergeCell ref="FHO157:FHT157"/>
    <mergeCell ref="FHU157:FHZ157"/>
    <mergeCell ref="FFG157:FFL157"/>
    <mergeCell ref="FFM157:FFR157"/>
    <mergeCell ref="FFS157:FFX157"/>
    <mergeCell ref="FFY157:FGD157"/>
    <mergeCell ref="FGE157:FGJ157"/>
    <mergeCell ref="FGK157:FGP157"/>
    <mergeCell ref="FME157:FMJ157"/>
    <mergeCell ref="FMK157:FMP157"/>
    <mergeCell ref="FMQ157:FMV157"/>
    <mergeCell ref="FMW157:FNB157"/>
    <mergeCell ref="FNC157:FNH157"/>
    <mergeCell ref="FNI157:FNN157"/>
    <mergeCell ref="FKU157:FKZ157"/>
    <mergeCell ref="FLA157:FLF157"/>
    <mergeCell ref="FLG157:FLL157"/>
    <mergeCell ref="FLM157:FLR157"/>
    <mergeCell ref="FLS157:FLX157"/>
    <mergeCell ref="FLY157:FMD157"/>
    <mergeCell ref="FJK157:FJP157"/>
    <mergeCell ref="FJQ157:FJV157"/>
    <mergeCell ref="FJW157:FKB157"/>
    <mergeCell ref="FKC157:FKH157"/>
    <mergeCell ref="FKI157:FKN157"/>
    <mergeCell ref="FKO157:FKT157"/>
    <mergeCell ref="FQI157:FQN157"/>
    <mergeCell ref="FQO157:FQT157"/>
    <mergeCell ref="FQU157:FQZ157"/>
    <mergeCell ref="FRA157:FRF157"/>
    <mergeCell ref="FRG157:FRL157"/>
    <mergeCell ref="FRM157:FRR157"/>
    <mergeCell ref="FOY157:FPD157"/>
    <mergeCell ref="FPE157:FPJ157"/>
    <mergeCell ref="FPK157:FPP157"/>
    <mergeCell ref="FPQ157:FPV157"/>
    <mergeCell ref="FPW157:FQB157"/>
    <mergeCell ref="FQC157:FQH157"/>
    <mergeCell ref="FNO157:FNT157"/>
    <mergeCell ref="FNU157:FNZ157"/>
    <mergeCell ref="FOA157:FOF157"/>
    <mergeCell ref="FOG157:FOL157"/>
    <mergeCell ref="FOM157:FOR157"/>
    <mergeCell ref="FOS157:FOX157"/>
    <mergeCell ref="FUM157:FUR157"/>
    <mergeCell ref="FUS157:FUX157"/>
    <mergeCell ref="FUY157:FVD157"/>
    <mergeCell ref="FVE157:FVJ157"/>
    <mergeCell ref="FVK157:FVP157"/>
    <mergeCell ref="FVQ157:FVV157"/>
    <mergeCell ref="FTC157:FTH157"/>
    <mergeCell ref="FTI157:FTN157"/>
    <mergeCell ref="FTO157:FTT157"/>
    <mergeCell ref="FTU157:FTZ157"/>
    <mergeCell ref="FUA157:FUF157"/>
    <mergeCell ref="FUG157:FUL157"/>
    <mergeCell ref="FRS157:FRX157"/>
    <mergeCell ref="FRY157:FSD157"/>
    <mergeCell ref="FSE157:FSJ157"/>
    <mergeCell ref="FSK157:FSP157"/>
    <mergeCell ref="FSQ157:FSV157"/>
    <mergeCell ref="FSW157:FTB157"/>
    <mergeCell ref="FYQ157:FYV157"/>
    <mergeCell ref="FYW157:FZB157"/>
    <mergeCell ref="FZC157:FZH157"/>
    <mergeCell ref="FZI157:FZN157"/>
    <mergeCell ref="FZO157:FZT157"/>
    <mergeCell ref="FZU157:FZZ157"/>
    <mergeCell ref="FXG157:FXL157"/>
    <mergeCell ref="FXM157:FXR157"/>
    <mergeCell ref="FXS157:FXX157"/>
    <mergeCell ref="FXY157:FYD157"/>
    <mergeCell ref="FYE157:FYJ157"/>
    <mergeCell ref="FYK157:FYP157"/>
    <mergeCell ref="FVW157:FWB157"/>
    <mergeCell ref="FWC157:FWH157"/>
    <mergeCell ref="FWI157:FWN157"/>
    <mergeCell ref="FWO157:FWT157"/>
    <mergeCell ref="FWU157:FWZ157"/>
    <mergeCell ref="FXA157:FXF157"/>
    <mergeCell ref="GCU157:GCZ157"/>
    <mergeCell ref="GDA157:GDF157"/>
    <mergeCell ref="GDG157:GDL157"/>
    <mergeCell ref="GDM157:GDR157"/>
    <mergeCell ref="GDS157:GDX157"/>
    <mergeCell ref="GDY157:GED157"/>
    <mergeCell ref="GBK157:GBP157"/>
    <mergeCell ref="GBQ157:GBV157"/>
    <mergeCell ref="GBW157:GCB157"/>
    <mergeCell ref="GCC157:GCH157"/>
    <mergeCell ref="GCI157:GCN157"/>
    <mergeCell ref="GCO157:GCT157"/>
    <mergeCell ref="GAA157:GAF157"/>
    <mergeCell ref="GAG157:GAL157"/>
    <mergeCell ref="GAM157:GAR157"/>
    <mergeCell ref="GAS157:GAX157"/>
    <mergeCell ref="GAY157:GBD157"/>
    <mergeCell ref="GBE157:GBJ157"/>
    <mergeCell ref="GGY157:GHD157"/>
    <mergeCell ref="GHE157:GHJ157"/>
    <mergeCell ref="GHK157:GHP157"/>
    <mergeCell ref="GHQ157:GHV157"/>
    <mergeCell ref="GHW157:GIB157"/>
    <mergeCell ref="GIC157:GIH157"/>
    <mergeCell ref="GFO157:GFT157"/>
    <mergeCell ref="GFU157:GFZ157"/>
    <mergeCell ref="GGA157:GGF157"/>
    <mergeCell ref="GGG157:GGL157"/>
    <mergeCell ref="GGM157:GGR157"/>
    <mergeCell ref="GGS157:GGX157"/>
    <mergeCell ref="GEE157:GEJ157"/>
    <mergeCell ref="GEK157:GEP157"/>
    <mergeCell ref="GEQ157:GEV157"/>
    <mergeCell ref="GEW157:GFB157"/>
    <mergeCell ref="GFC157:GFH157"/>
    <mergeCell ref="GFI157:GFN157"/>
    <mergeCell ref="GLC157:GLH157"/>
    <mergeCell ref="GLI157:GLN157"/>
    <mergeCell ref="GLO157:GLT157"/>
    <mergeCell ref="GLU157:GLZ157"/>
    <mergeCell ref="GMA157:GMF157"/>
    <mergeCell ref="GMG157:GML157"/>
    <mergeCell ref="GJS157:GJX157"/>
    <mergeCell ref="GJY157:GKD157"/>
    <mergeCell ref="GKE157:GKJ157"/>
    <mergeCell ref="GKK157:GKP157"/>
    <mergeCell ref="GKQ157:GKV157"/>
    <mergeCell ref="GKW157:GLB157"/>
    <mergeCell ref="GII157:GIN157"/>
    <mergeCell ref="GIO157:GIT157"/>
    <mergeCell ref="GIU157:GIZ157"/>
    <mergeCell ref="GJA157:GJF157"/>
    <mergeCell ref="GJG157:GJL157"/>
    <mergeCell ref="GJM157:GJR157"/>
    <mergeCell ref="GPG157:GPL157"/>
    <mergeCell ref="GPM157:GPR157"/>
    <mergeCell ref="GPS157:GPX157"/>
    <mergeCell ref="GPY157:GQD157"/>
    <mergeCell ref="GQE157:GQJ157"/>
    <mergeCell ref="GQK157:GQP157"/>
    <mergeCell ref="GNW157:GOB157"/>
    <mergeCell ref="GOC157:GOH157"/>
    <mergeCell ref="GOI157:GON157"/>
    <mergeCell ref="GOO157:GOT157"/>
    <mergeCell ref="GOU157:GOZ157"/>
    <mergeCell ref="GPA157:GPF157"/>
    <mergeCell ref="GMM157:GMR157"/>
    <mergeCell ref="GMS157:GMX157"/>
    <mergeCell ref="GMY157:GND157"/>
    <mergeCell ref="GNE157:GNJ157"/>
    <mergeCell ref="GNK157:GNP157"/>
    <mergeCell ref="GNQ157:GNV157"/>
    <mergeCell ref="GTK157:GTP157"/>
    <mergeCell ref="GTQ157:GTV157"/>
    <mergeCell ref="GTW157:GUB157"/>
    <mergeCell ref="GUC157:GUH157"/>
    <mergeCell ref="GUI157:GUN157"/>
    <mergeCell ref="GUO157:GUT157"/>
    <mergeCell ref="GSA157:GSF157"/>
    <mergeCell ref="GSG157:GSL157"/>
    <mergeCell ref="GSM157:GSR157"/>
    <mergeCell ref="GSS157:GSX157"/>
    <mergeCell ref="GSY157:GTD157"/>
    <mergeCell ref="GTE157:GTJ157"/>
    <mergeCell ref="GQQ157:GQV157"/>
    <mergeCell ref="GQW157:GRB157"/>
    <mergeCell ref="GRC157:GRH157"/>
    <mergeCell ref="GRI157:GRN157"/>
    <mergeCell ref="GRO157:GRT157"/>
    <mergeCell ref="GRU157:GRZ157"/>
    <mergeCell ref="GXO157:GXT157"/>
    <mergeCell ref="GXU157:GXZ157"/>
    <mergeCell ref="GYA157:GYF157"/>
    <mergeCell ref="GYG157:GYL157"/>
    <mergeCell ref="GYM157:GYR157"/>
    <mergeCell ref="GYS157:GYX157"/>
    <mergeCell ref="GWE157:GWJ157"/>
    <mergeCell ref="GWK157:GWP157"/>
    <mergeCell ref="GWQ157:GWV157"/>
    <mergeCell ref="GWW157:GXB157"/>
    <mergeCell ref="GXC157:GXH157"/>
    <mergeCell ref="GXI157:GXN157"/>
    <mergeCell ref="GUU157:GUZ157"/>
    <mergeCell ref="GVA157:GVF157"/>
    <mergeCell ref="GVG157:GVL157"/>
    <mergeCell ref="GVM157:GVR157"/>
    <mergeCell ref="GVS157:GVX157"/>
    <mergeCell ref="GVY157:GWD157"/>
    <mergeCell ref="HBS157:HBX157"/>
    <mergeCell ref="HBY157:HCD157"/>
    <mergeCell ref="HCE157:HCJ157"/>
    <mergeCell ref="HCK157:HCP157"/>
    <mergeCell ref="HCQ157:HCV157"/>
    <mergeCell ref="HCW157:HDB157"/>
    <mergeCell ref="HAI157:HAN157"/>
    <mergeCell ref="HAO157:HAT157"/>
    <mergeCell ref="HAU157:HAZ157"/>
    <mergeCell ref="HBA157:HBF157"/>
    <mergeCell ref="HBG157:HBL157"/>
    <mergeCell ref="HBM157:HBR157"/>
    <mergeCell ref="GYY157:GZD157"/>
    <mergeCell ref="GZE157:GZJ157"/>
    <mergeCell ref="GZK157:GZP157"/>
    <mergeCell ref="GZQ157:GZV157"/>
    <mergeCell ref="GZW157:HAB157"/>
    <mergeCell ref="HAC157:HAH157"/>
    <mergeCell ref="HFW157:HGB157"/>
    <mergeCell ref="HGC157:HGH157"/>
    <mergeCell ref="HGI157:HGN157"/>
    <mergeCell ref="HGO157:HGT157"/>
    <mergeCell ref="HGU157:HGZ157"/>
    <mergeCell ref="HHA157:HHF157"/>
    <mergeCell ref="HEM157:HER157"/>
    <mergeCell ref="HES157:HEX157"/>
    <mergeCell ref="HEY157:HFD157"/>
    <mergeCell ref="HFE157:HFJ157"/>
    <mergeCell ref="HFK157:HFP157"/>
    <mergeCell ref="HFQ157:HFV157"/>
    <mergeCell ref="HDC157:HDH157"/>
    <mergeCell ref="HDI157:HDN157"/>
    <mergeCell ref="HDO157:HDT157"/>
    <mergeCell ref="HDU157:HDZ157"/>
    <mergeCell ref="HEA157:HEF157"/>
    <mergeCell ref="HEG157:HEL157"/>
    <mergeCell ref="HKA157:HKF157"/>
    <mergeCell ref="HKG157:HKL157"/>
    <mergeCell ref="HKM157:HKR157"/>
    <mergeCell ref="HKS157:HKX157"/>
    <mergeCell ref="HKY157:HLD157"/>
    <mergeCell ref="HLE157:HLJ157"/>
    <mergeCell ref="HIQ157:HIV157"/>
    <mergeCell ref="HIW157:HJB157"/>
    <mergeCell ref="HJC157:HJH157"/>
    <mergeCell ref="HJI157:HJN157"/>
    <mergeCell ref="HJO157:HJT157"/>
    <mergeCell ref="HJU157:HJZ157"/>
    <mergeCell ref="HHG157:HHL157"/>
    <mergeCell ref="HHM157:HHR157"/>
    <mergeCell ref="HHS157:HHX157"/>
    <mergeCell ref="HHY157:HID157"/>
    <mergeCell ref="HIE157:HIJ157"/>
    <mergeCell ref="HIK157:HIP157"/>
    <mergeCell ref="HOE157:HOJ157"/>
    <mergeCell ref="HOK157:HOP157"/>
    <mergeCell ref="HOQ157:HOV157"/>
    <mergeCell ref="HOW157:HPB157"/>
    <mergeCell ref="HPC157:HPH157"/>
    <mergeCell ref="HPI157:HPN157"/>
    <mergeCell ref="HMU157:HMZ157"/>
    <mergeCell ref="HNA157:HNF157"/>
    <mergeCell ref="HNG157:HNL157"/>
    <mergeCell ref="HNM157:HNR157"/>
    <mergeCell ref="HNS157:HNX157"/>
    <mergeCell ref="HNY157:HOD157"/>
    <mergeCell ref="HLK157:HLP157"/>
    <mergeCell ref="HLQ157:HLV157"/>
    <mergeCell ref="HLW157:HMB157"/>
    <mergeCell ref="HMC157:HMH157"/>
    <mergeCell ref="HMI157:HMN157"/>
    <mergeCell ref="HMO157:HMT157"/>
    <mergeCell ref="HSI157:HSN157"/>
    <mergeCell ref="HSO157:HST157"/>
    <mergeCell ref="HSU157:HSZ157"/>
    <mergeCell ref="HTA157:HTF157"/>
    <mergeCell ref="HTG157:HTL157"/>
    <mergeCell ref="HTM157:HTR157"/>
    <mergeCell ref="HQY157:HRD157"/>
    <mergeCell ref="HRE157:HRJ157"/>
    <mergeCell ref="HRK157:HRP157"/>
    <mergeCell ref="HRQ157:HRV157"/>
    <mergeCell ref="HRW157:HSB157"/>
    <mergeCell ref="HSC157:HSH157"/>
    <mergeCell ref="HPO157:HPT157"/>
    <mergeCell ref="HPU157:HPZ157"/>
    <mergeCell ref="HQA157:HQF157"/>
    <mergeCell ref="HQG157:HQL157"/>
    <mergeCell ref="HQM157:HQR157"/>
    <mergeCell ref="HQS157:HQX157"/>
    <mergeCell ref="HWM157:HWR157"/>
    <mergeCell ref="HWS157:HWX157"/>
    <mergeCell ref="HWY157:HXD157"/>
    <mergeCell ref="HXE157:HXJ157"/>
    <mergeCell ref="HXK157:HXP157"/>
    <mergeCell ref="HXQ157:HXV157"/>
    <mergeCell ref="HVC157:HVH157"/>
    <mergeCell ref="HVI157:HVN157"/>
    <mergeCell ref="HVO157:HVT157"/>
    <mergeCell ref="HVU157:HVZ157"/>
    <mergeCell ref="HWA157:HWF157"/>
    <mergeCell ref="HWG157:HWL157"/>
    <mergeCell ref="HTS157:HTX157"/>
    <mergeCell ref="HTY157:HUD157"/>
    <mergeCell ref="HUE157:HUJ157"/>
    <mergeCell ref="HUK157:HUP157"/>
    <mergeCell ref="HUQ157:HUV157"/>
    <mergeCell ref="HUW157:HVB157"/>
    <mergeCell ref="IAQ157:IAV157"/>
    <mergeCell ref="IAW157:IBB157"/>
    <mergeCell ref="IBC157:IBH157"/>
    <mergeCell ref="IBI157:IBN157"/>
    <mergeCell ref="IBO157:IBT157"/>
    <mergeCell ref="IBU157:IBZ157"/>
    <mergeCell ref="HZG157:HZL157"/>
    <mergeCell ref="HZM157:HZR157"/>
    <mergeCell ref="HZS157:HZX157"/>
    <mergeCell ref="HZY157:IAD157"/>
    <mergeCell ref="IAE157:IAJ157"/>
    <mergeCell ref="IAK157:IAP157"/>
    <mergeCell ref="HXW157:HYB157"/>
    <mergeCell ref="HYC157:HYH157"/>
    <mergeCell ref="HYI157:HYN157"/>
    <mergeCell ref="HYO157:HYT157"/>
    <mergeCell ref="HYU157:HYZ157"/>
    <mergeCell ref="HZA157:HZF157"/>
    <mergeCell ref="IEU157:IEZ157"/>
    <mergeCell ref="IFA157:IFF157"/>
    <mergeCell ref="IFG157:IFL157"/>
    <mergeCell ref="IFM157:IFR157"/>
    <mergeCell ref="IFS157:IFX157"/>
    <mergeCell ref="IFY157:IGD157"/>
    <mergeCell ref="IDK157:IDP157"/>
    <mergeCell ref="IDQ157:IDV157"/>
    <mergeCell ref="IDW157:IEB157"/>
    <mergeCell ref="IEC157:IEH157"/>
    <mergeCell ref="IEI157:IEN157"/>
    <mergeCell ref="IEO157:IET157"/>
    <mergeCell ref="ICA157:ICF157"/>
    <mergeCell ref="ICG157:ICL157"/>
    <mergeCell ref="ICM157:ICR157"/>
    <mergeCell ref="ICS157:ICX157"/>
    <mergeCell ref="ICY157:IDD157"/>
    <mergeCell ref="IDE157:IDJ157"/>
    <mergeCell ref="IIY157:IJD157"/>
    <mergeCell ref="IJE157:IJJ157"/>
    <mergeCell ref="IJK157:IJP157"/>
    <mergeCell ref="IJQ157:IJV157"/>
    <mergeCell ref="IJW157:IKB157"/>
    <mergeCell ref="IKC157:IKH157"/>
    <mergeCell ref="IHO157:IHT157"/>
    <mergeCell ref="IHU157:IHZ157"/>
    <mergeCell ref="IIA157:IIF157"/>
    <mergeCell ref="IIG157:IIL157"/>
    <mergeCell ref="IIM157:IIR157"/>
    <mergeCell ref="IIS157:IIX157"/>
    <mergeCell ref="IGE157:IGJ157"/>
    <mergeCell ref="IGK157:IGP157"/>
    <mergeCell ref="IGQ157:IGV157"/>
    <mergeCell ref="IGW157:IHB157"/>
    <mergeCell ref="IHC157:IHH157"/>
    <mergeCell ref="IHI157:IHN157"/>
    <mergeCell ref="INC157:INH157"/>
    <mergeCell ref="INI157:INN157"/>
    <mergeCell ref="INO157:INT157"/>
    <mergeCell ref="INU157:INZ157"/>
    <mergeCell ref="IOA157:IOF157"/>
    <mergeCell ref="IOG157:IOL157"/>
    <mergeCell ref="ILS157:ILX157"/>
    <mergeCell ref="ILY157:IMD157"/>
    <mergeCell ref="IME157:IMJ157"/>
    <mergeCell ref="IMK157:IMP157"/>
    <mergeCell ref="IMQ157:IMV157"/>
    <mergeCell ref="IMW157:INB157"/>
    <mergeCell ref="IKI157:IKN157"/>
    <mergeCell ref="IKO157:IKT157"/>
    <mergeCell ref="IKU157:IKZ157"/>
    <mergeCell ref="ILA157:ILF157"/>
    <mergeCell ref="ILG157:ILL157"/>
    <mergeCell ref="ILM157:ILR157"/>
    <mergeCell ref="IRG157:IRL157"/>
    <mergeCell ref="IRM157:IRR157"/>
    <mergeCell ref="IRS157:IRX157"/>
    <mergeCell ref="IRY157:ISD157"/>
    <mergeCell ref="ISE157:ISJ157"/>
    <mergeCell ref="ISK157:ISP157"/>
    <mergeCell ref="IPW157:IQB157"/>
    <mergeCell ref="IQC157:IQH157"/>
    <mergeCell ref="IQI157:IQN157"/>
    <mergeCell ref="IQO157:IQT157"/>
    <mergeCell ref="IQU157:IQZ157"/>
    <mergeCell ref="IRA157:IRF157"/>
    <mergeCell ref="IOM157:IOR157"/>
    <mergeCell ref="IOS157:IOX157"/>
    <mergeCell ref="IOY157:IPD157"/>
    <mergeCell ref="IPE157:IPJ157"/>
    <mergeCell ref="IPK157:IPP157"/>
    <mergeCell ref="IPQ157:IPV157"/>
    <mergeCell ref="IVK157:IVP157"/>
    <mergeCell ref="IVQ157:IVV157"/>
    <mergeCell ref="IVW157:IWB157"/>
    <mergeCell ref="IWC157:IWH157"/>
    <mergeCell ref="IWI157:IWN157"/>
    <mergeCell ref="IWO157:IWT157"/>
    <mergeCell ref="IUA157:IUF157"/>
    <mergeCell ref="IUG157:IUL157"/>
    <mergeCell ref="IUM157:IUR157"/>
    <mergeCell ref="IUS157:IUX157"/>
    <mergeCell ref="IUY157:IVD157"/>
    <mergeCell ref="IVE157:IVJ157"/>
    <mergeCell ref="ISQ157:ISV157"/>
    <mergeCell ref="ISW157:ITB157"/>
    <mergeCell ref="ITC157:ITH157"/>
    <mergeCell ref="ITI157:ITN157"/>
    <mergeCell ref="ITO157:ITT157"/>
    <mergeCell ref="ITU157:ITZ157"/>
    <mergeCell ref="IZO157:IZT157"/>
    <mergeCell ref="IZU157:IZZ157"/>
    <mergeCell ref="JAA157:JAF157"/>
    <mergeCell ref="JAG157:JAL157"/>
    <mergeCell ref="JAM157:JAR157"/>
    <mergeCell ref="JAS157:JAX157"/>
    <mergeCell ref="IYE157:IYJ157"/>
    <mergeCell ref="IYK157:IYP157"/>
    <mergeCell ref="IYQ157:IYV157"/>
    <mergeCell ref="IYW157:IZB157"/>
    <mergeCell ref="IZC157:IZH157"/>
    <mergeCell ref="IZI157:IZN157"/>
    <mergeCell ref="IWU157:IWZ157"/>
    <mergeCell ref="IXA157:IXF157"/>
    <mergeCell ref="IXG157:IXL157"/>
    <mergeCell ref="IXM157:IXR157"/>
    <mergeCell ref="IXS157:IXX157"/>
    <mergeCell ref="IXY157:IYD157"/>
    <mergeCell ref="JDS157:JDX157"/>
    <mergeCell ref="JDY157:JED157"/>
    <mergeCell ref="JEE157:JEJ157"/>
    <mergeCell ref="JEK157:JEP157"/>
    <mergeCell ref="JEQ157:JEV157"/>
    <mergeCell ref="JEW157:JFB157"/>
    <mergeCell ref="JCI157:JCN157"/>
    <mergeCell ref="JCO157:JCT157"/>
    <mergeCell ref="JCU157:JCZ157"/>
    <mergeCell ref="JDA157:JDF157"/>
    <mergeCell ref="JDG157:JDL157"/>
    <mergeCell ref="JDM157:JDR157"/>
    <mergeCell ref="JAY157:JBD157"/>
    <mergeCell ref="JBE157:JBJ157"/>
    <mergeCell ref="JBK157:JBP157"/>
    <mergeCell ref="JBQ157:JBV157"/>
    <mergeCell ref="JBW157:JCB157"/>
    <mergeCell ref="JCC157:JCH157"/>
    <mergeCell ref="JHW157:JIB157"/>
    <mergeCell ref="JIC157:JIH157"/>
    <mergeCell ref="JII157:JIN157"/>
    <mergeCell ref="JIO157:JIT157"/>
    <mergeCell ref="JIU157:JIZ157"/>
    <mergeCell ref="JJA157:JJF157"/>
    <mergeCell ref="JGM157:JGR157"/>
    <mergeCell ref="JGS157:JGX157"/>
    <mergeCell ref="JGY157:JHD157"/>
    <mergeCell ref="JHE157:JHJ157"/>
    <mergeCell ref="JHK157:JHP157"/>
    <mergeCell ref="JHQ157:JHV157"/>
    <mergeCell ref="JFC157:JFH157"/>
    <mergeCell ref="JFI157:JFN157"/>
    <mergeCell ref="JFO157:JFT157"/>
    <mergeCell ref="JFU157:JFZ157"/>
    <mergeCell ref="JGA157:JGF157"/>
    <mergeCell ref="JGG157:JGL157"/>
    <mergeCell ref="JMA157:JMF157"/>
    <mergeCell ref="JMG157:JML157"/>
    <mergeCell ref="JMM157:JMR157"/>
    <mergeCell ref="JMS157:JMX157"/>
    <mergeCell ref="JMY157:JND157"/>
    <mergeCell ref="JNE157:JNJ157"/>
    <mergeCell ref="JKQ157:JKV157"/>
    <mergeCell ref="JKW157:JLB157"/>
    <mergeCell ref="JLC157:JLH157"/>
    <mergeCell ref="JLI157:JLN157"/>
    <mergeCell ref="JLO157:JLT157"/>
    <mergeCell ref="JLU157:JLZ157"/>
    <mergeCell ref="JJG157:JJL157"/>
    <mergeCell ref="JJM157:JJR157"/>
    <mergeCell ref="JJS157:JJX157"/>
    <mergeCell ref="JJY157:JKD157"/>
    <mergeCell ref="JKE157:JKJ157"/>
    <mergeCell ref="JKK157:JKP157"/>
    <mergeCell ref="JQE157:JQJ157"/>
    <mergeCell ref="JQK157:JQP157"/>
    <mergeCell ref="JQQ157:JQV157"/>
    <mergeCell ref="JQW157:JRB157"/>
    <mergeCell ref="JRC157:JRH157"/>
    <mergeCell ref="JRI157:JRN157"/>
    <mergeCell ref="JOU157:JOZ157"/>
    <mergeCell ref="JPA157:JPF157"/>
    <mergeCell ref="JPG157:JPL157"/>
    <mergeCell ref="JPM157:JPR157"/>
    <mergeCell ref="JPS157:JPX157"/>
    <mergeCell ref="JPY157:JQD157"/>
    <mergeCell ref="JNK157:JNP157"/>
    <mergeCell ref="JNQ157:JNV157"/>
    <mergeCell ref="JNW157:JOB157"/>
    <mergeCell ref="JOC157:JOH157"/>
    <mergeCell ref="JOI157:JON157"/>
    <mergeCell ref="JOO157:JOT157"/>
    <mergeCell ref="JUI157:JUN157"/>
    <mergeCell ref="JUO157:JUT157"/>
    <mergeCell ref="JUU157:JUZ157"/>
    <mergeCell ref="JVA157:JVF157"/>
    <mergeCell ref="JVG157:JVL157"/>
    <mergeCell ref="JVM157:JVR157"/>
    <mergeCell ref="JSY157:JTD157"/>
    <mergeCell ref="JTE157:JTJ157"/>
    <mergeCell ref="JTK157:JTP157"/>
    <mergeCell ref="JTQ157:JTV157"/>
    <mergeCell ref="JTW157:JUB157"/>
    <mergeCell ref="JUC157:JUH157"/>
    <mergeCell ref="JRO157:JRT157"/>
    <mergeCell ref="JRU157:JRZ157"/>
    <mergeCell ref="JSA157:JSF157"/>
    <mergeCell ref="JSG157:JSL157"/>
    <mergeCell ref="JSM157:JSR157"/>
    <mergeCell ref="JSS157:JSX157"/>
    <mergeCell ref="JYM157:JYR157"/>
    <mergeCell ref="JYS157:JYX157"/>
    <mergeCell ref="JYY157:JZD157"/>
    <mergeCell ref="JZE157:JZJ157"/>
    <mergeCell ref="JZK157:JZP157"/>
    <mergeCell ref="JZQ157:JZV157"/>
    <mergeCell ref="JXC157:JXH157"/>
    <mergeCell ref="JXI157:JXN157"/>
    <mergeCell ref="JXO157:JXT157"/>
    <mergeCell ref="JXU157:JXZ157"/>
    <mergeCell ref="JYA157:JYF157"/>
    <mergeCell ref="JYG157:JYL157"/>
    <mergeCell ref="JVS157:JVX157"/>
    <mergeCell ref="JVY157:JWD157"/>
    <mergeCell ref="JWE157:JWJ157"/>
    <mergeCell ref="JWK157:JWP157"/>
    <mergeCell ref="JWQ157:JWV157"/>
    <mergeCell ref="JWW157:JXB157"/>
    <mergeCell ref="KCQ157:KCV157"/>
    <mergeCell ref="KCW157:KDB157"/>
    <mergeCell ref="KDC157:KDH157"/>
    <mergeCell ref="KDI157:KDN157"/>
    <mergeCell ref="KDO157:KDT157"/>
    <mergeCell ref="KDU157:KDZ157"/>
    <mergeCell ref="KBG157:KBL157"/>
    <mergeCell ref="KBM157:KBR157"/>
    <mergeCell ref="KBS157:KBX157"/>
    <mergeCell ref="KBY157:KCD157"/>
    <mergeCell ref="KCE157:KCJ157"/>
    <mergeCell ref="KCK157:KCP157"/>
    <mergeCell ref="JZW157:KAB157"/>
    <mergeCell ref="KAC157:KAH157"/>
    <mergeCell ref="KAI157:KAN157"/>
    <mergeCell ref="KAO157:KAT157"/>
    <mergeCell ref="KAU157:KAZ157"/>
    <mergeCell ref="KBA157:KBF157"/>
    <mergeCell ref="KGU157:KGZ157"/>
    <mergeCell ref="KHA157:KHF157"/>
    <mergeCell ref="KHG157:KHL157"/>
    <mergeCell ref="KHM157:KHR157"/>
    <mergeCell ref="KHS157:KHX157"/>
    <mergeCell ref="KHY157:KID157"/>
    <mergeCell ref="KFK157:KFP157"/>
    <mergeCell ref="KFQ157:KFV157"/>
    <mergeCell ref="KFW157:KGB157"/>
    <mergeCell ref="KGC157:KGH157"/>
    <mergeCell ref="KGI157:KGN157"/>
    <mergeCell ref="KGO157:KGT157"/>
    <mergeCell ref="KEA157:KEF157"/>
    <mergeCell ref="KEG157:KEL157"/>
    <mergeCell ref="KEM157:KER157"/>
    <mergeCell ref="KES157:KEX157"/>
    <mergeCell ref="KEY157:KFD157"/>
    <mergeCell ref="KFE157:KFJ157"/>
    <mergeCell ref="KKY157:KLD157"/>
    <mergeCell ref="KLE157:KLJ157"/>
    <mergeCell ref="KLK157:KLP157"/>
    <mergeCell ref="KLQ157:KLV157"/>
    <mergeCell ref="KLW157:KMB157"/>
    <mergeCell ref="KMC157:KMH157"/>
    <mergeCell ref="KJO157:KJT157"/>
    <mergeCell ref="KJU157:KJZ157"/>
    <mergeCell ref="KKA157:KKF157"/>
    <mergeCell ref="KKG157:KKL157"/>
    <mergeCell ref="KKM157:KKR157"/>
    <mergeCell ref="KKS157:KKX157"/>
    <mergeCell ref="KIE157:KIJ157"/>
    <mergeCell ref="KIK157:KIP157"/>
    <mergeCell ref="KIQ157:KIV157"/>
    <mergeCell ref="KIW157:KJB157"/>
    <mergeCell ref="KJC157:KJH157"/>
    <mergeCell ref="KJI157:KJN157"/>
    <mergeCell ref="KPC157:KPH157"/>
    <mergeCell ref="KPI157:KPN157"/>
    <mergeCell ref="KPO157:KPT157"/>
    <mergeCell ref="KPU157:KPZ157"/>
    <mergeCell ref="KQA157:KQF157"/>
    <mergeCell ref="KQG157:KQL157"/>
    <mergeCell ref="KNS157:KNX157"/>
    <mergeCell ref="KNY157:KOD157"/>
    <mergeCell ref="KOE157:KOJ157"/>
    <mergeCell ref="KOK157:KOP157"/>
    <mergeCell ref="KOQ157:KOV157"/>
    <mergeCell ref="KOW157:KPB157"/>
    <mergeCell ref="KMI157:KMN157"/>
    <mergeCell ref="KMO157:KMT157"/>
    <mergeCell ref="KMU157:KMZ157"/>
    <mergeCell ref="KNA157:KNF157"/>
    <mergeCell ref="KNG157:KNL157"/>
    <mergeCell ref="KNM157:KNR157"/>
    <mergeCell ref="KTG157:KTL157"/>
    <mergeCell ref="KTM157:KTR157"/>
    <mergeCell ref="KTS157:KTX157"/>
    <mergeCell ref="KTY157:KUD157"/>
    <mergeCell ref="KUE157:KUJ157"/>
    <mergeCell ref="KUK157:KUP157"/>
    <mergeCell ref="KRW157:KSB157"/>
    <mergeCell ref="KSC157:KSH157"/>
    <mergeCell ref="KSI157:KSN157"/>
    <mergeCell ref="KSO157:KST157"/>
    <mergeCell ref="KSU157:KSZ157"/>
    <mergeCell ref="KTA157:KTF157"/>
    <mergeCell ref="KQM157:KQR157"/>
    <mergeCell ref="KQS157:KQX157"/>
    <mergeCell ref="KQY157:KRD157"/>
    <mergeCell ref="KRE157:KRJ157"/>
    <mergeCell ref="KRK157:KRP157"/>
    <mergeCell ref="KRQ157:KRV157"/>
    <mergeCell ref="KXK157:KXP157"/>
    <mergeCell ref="KXQ157:KXV157"/>
    <mergeCell ref="KXW157:KYB157"/>
    <mergeCell ref="KYC157:KYH157"/>
    <mergeCell ref="KYI157:KYN157"/>
    <mergeCell ref="KYO157:KYT157"/>
    <mergeCell ref="KWA157:KWF157"/>
    <mergeCell ref="KWG157:KWL157"/>
    <mergeCell ref="KWM157:KWR157"/>
    <mergeCell ref="KWS157:KWX157"/>
    <mergeCell ref="KWY157:KXD157"/>
    <mergeCell ref="KXE157:KXJ157"/>
    <mergeCell ref="KUQ157:KUV157"/>
    <mergeCell ref="KUW157:KVB157"/>
    <mergeCell ref="KVC157:KVH157"/>
    <mergeCell ref="KVI157:KVN157"/>
    <mergeCell ref="KVO157:KVT157"/>
    <mergeCell ref="KVU157:KVZ157"/>
    <mergeCell ref="LBO157:LBT157"/>
    <mergeCell ref="LBU157:LBZ157"/>
    <mergeCell ref="LCA157:LCF157"/>
    <mergeCell ref="LCG157:LCL157"/>
    <mergeCell ref="LCM157:LCR157"/>
    <mergeCell ref="LCS157:LCX157"/>
    <mergeCell ref="LAE157:LAJ157"/>
    <mergeCell ref="LAK157:LAP157"/>
    <mergeCell ref="LAQ157:LAV157"/>
    <mergeCell ref="LAW157:LBB157"/>
    <mergeCell ref="LBC157:LBH157"/>
    <mergeCell ref="LBI157:LBN157"/>
    <mergeCell ref="KYU157:KYZ157"/>
    <mergeCell ref="KZA157:KZF157"/>
    <mergeCell ref="KZG157:KZL157"/>
    <mergeCell ref="KZM157:KZR157"/>
    <mergeCell ref="KZS157:KZX157"/>
    <mergeCell ref="KZY157:LAD157"/>
    <mergeCell ref="LFS157:LFX157"/>
    <mergeCell ref="LFY157:LGD157"/>
    <mergeCell ref="LGE157:LGJ157"/>
    <mergeCell ref="LGK157:LGP157"/>
    <mergeCell ref="LGQ157:LGV157"/>
    <mergeCell ref="LGW157:LHB157"/>
    <mergeCell ref="LEI157:LEN157"/>
    <mergeCell ref="LEO157:LET157"/>
    <mergeCell ref="LEU157:LEZ157"/>
    <mergeCell ref="LFA157:LFF157"/>
    <mergeCell ref="LFG157:LFL157"/>
    <mergeCell ref="LFM157:LFR157"/>
    <mergeCell ref="LCY157:LDD157"/>
    <mergeCell ref="LDE157:LDJ157"/>
    <mergeCell ref="LDK157:LDP157"/>
    <mergeCell ref="LDQ157:LDV157"/>
    <mergeCell ref="LDW157:LEB157"/>
    <mergeCell ref="LEC157:LEH157"/>
    <mergeCell ref="LJW157:LKB157"/>
    <mergeCell ref="LKC157:LKH157"/>
    <mergeCell ref="LKI157:LKN157"/>
    <mergeCell ref="LKO157:LKT157"/>
    <mergeCell ref="LKU157:LKZ157"/>
    <mergeCell ref="LLA157:LLF157"/>
    <mergeCell ref="LIM157:LIR157"/>
    <mergeCell ref="LIS157:LIX157"/>
    <mergeCell ref="LIY157:LJD157"/>
    <mergeCell ref="LJE157:LJJ157"/>
    <mergeCell ref="LJK157:LJP157"/>
    <mergeCell ref="LJQ157:LJV157"/>
    <mergeCell ref="LHC157:LHH157"/>
    <mergeCell ref="LHI157:LHN157"/>
    <mergeCell ref="LHO157:LHT157"/>
    <mergeCell ref="LHU157:LHZ157"/>
    <mergeCell ref="LIA157:LIF157"/>
    <mergeCell ref="LIG157:LIL157"/>
    <mergeCell ref="LOA157:LOF157"/>
    <mergeCell ref="LOG157:LOL157"/>
    <mergeCell ref="LOM157:LOR157"/>
    <mergeCell ref="LOS157:LOX157"/>
    <mergeCell ref="LOY157:LPD157"/>
    <mergeCell ref="LPE157:LPJ157"/>
    <mergeCell ref="LMQ157:LMV157"/>
    <mergeCell ref="LMW157:LNB157"/>
    <mergeCell ref="LNC157:LNH157"/>
    <mergeCell ref="LNI157:LNN157"/>
    <mergeCell ref="LNO157:LNT157"/>
    <mergeCell ref="LNU157:LNZ157"/>
    <mergeCell ref="LLG157:LLL157"/>
    <mergeCell ref="LLM157:LLR157"/>
    <mergeCell ref="LLS157:LLX157"/>
    <mergeCell ref="LLY157:LMD157"/>
    <mergeCell ref="LME157:LMJ157"/>
    <mergeCell ref="LMK157:LMP157"/>
    <mergeCell ref="LSE157:LSJ157"/>
    <mergeCell ref="LSK157:LSP157"/>
    <mergeCell ref="LSQ157:LSV157"/>
    <mergeCell ref="LSW157:LTB157"/>
    <mergeCell ref="LTC157:LTH157"/>
    <mergeCell ref="LTI157:LTN157"/>
    <mergeCell ref="LQU157:LQZ157"/>
    <mergeCell ref="LRA157:LRF157"/>
    <mergeCell ref="LRG157:LRL157"/>
    <mergeCell ref="LRM157:LRR157"/>
    <mergeCell ref="LRS157:LRX157"/>
    <mergeCell ref="LRY157:LSD157"/>
    <mergeCell ref="LPK157:LPP157"/>
    <mergeCell ref="LPQ157:LPV157"/>
    <mergeCell ref="LPW157:LQB157"/>
    <mergeCell ref="LQC157:LQH157"/>
    <mergeCell ref="LQI157:LQN157"/>
    <mergeCell ref="LQO157:LQT157"/>
    <mergeCell ref="LWI157:LWN157"/>
    <mergeCell ref="LWO157:LWT157"/>
    <mergeCell ref="LWU157:LWZ157"/>
    <mergeCell ref="LXA157:LXF157"/>
    <mergeCell ref="LXG157:LXL157"/>
    <mergeCell ref="LXM157:LXR157"/>
    <mergeCell ref="LUY157:LVD157"/>
    <mergeCell ref="LVE157:LVJ157"/>
    <mergeCell ref="LVK157:LVP157"/>
    <mergeCell ref="LVQ157:LVV157"/>
    <mergeCell ref="LVW157:LWB157"/>
    <mergeCell ref="LWC157:LWH157"/>
    <mergeCell ref="LTO157:LTT157"/>
    <mergeCell ref="LTU157:LTZ157"/>
    <mergeCell ref="LUA157:LUF157"/>
    <mergeCell ref="LUG157:LUL157"/>
    <mergeCell ref="LUM157:LUR157"/>
    <mergeCell ref="LUS157:LUX157"/>
    <mergeCell ref="MAM157:MAR157"/>
    <mergeCell ref="MAS157:MAX157"/>
    <mergeCell ref="MAY157:MBD157"/>
    <mergeCell ref="MBE157:MBJ157"/>
    <mergeCell ref="MBK157:MBP157"/>
    <mergeCell ref="MBQ157:MBV157"/>
    <mergeCell ref="LZC157:LZH157"/>
    <mergeCell ref="LZI157:LZN157"/>
    <mergeCell ref="LZO157:LZT157"/>
    <mergeCell ref="LZU157:LZZ157"/>
    <mergeCell ref="MAA157:MAF157"/>
    <mergeCell ref="MAG157:MAL157"/>
    <mergeCell ref="LXS157:LXX157"/>
    <mergeCell ref="LXY157:LYD157"/>
    <mergeCell ref="LYE157:LYJ157"/>
    <mergeCell ref="LYK157:LYP157"/>
    <mergeCell ref="LYQ157:LYV157"/>
    <mergeCell ref="LYW157:LZB157"/>
    <mergeCell ref="MEQ157:MEV157"/>
    <mergeCell ref="MEW157:MFB157"/>
    <mergeCell ref="MFC157:MFH157"/>
    <mergeCell ref="MFI157:MFN157"/>
    <mergeCell ref="MFO157:MFT157"/>
    <mergeCell ref="MFU157:MFZ157"/>
    <mergeCell ref="MDG157:MDL157"/>
    <mergeCell ref="MDM157:MDR157"/>
    <mergeCell ref="MDS157:MDX157"/>
    <mergeCell ref="MDY157:MED157"/>
    <mergeCell ref="MEE157:MEJ157"/>
    <mergeCell ref="MEK157:MEP157"/>
    <mergeCell ref="MBW157:MCB157"/>
    <mergeCell ref="MCC157:MCH157"/>
    <mergeCell ref="MCI157:MCN157"/>
    <mergeCell ref="MCO157:MCT157"/>
    <mergeCell ref="MCU157:MCZ157"/>
    <mergeCell ref="MDA157:MDF157"/>
    <mergeCell ref="MIU157:MIZ157"/>
    <mergeCell ref="MJA157:MJF157"/>
    <mergeCell ref="MJG157:MJL157"/>
    <mergeCell ref="MJM157:MJR157"/>
    <mergeCell ref="MJS157:MJX157"/>
    <mergeCell ref="MJY157:MKD157"/>
    <mergeCell ref="MHK157:MHP157"/>
    <mergeCell ref="MHQ157:MHV157"/>
    <mergeCell ref="MHW157:MIB157"/>
    <mergeCell ref="MIC157:MIH157"/>
    <mergeCell ref="MII157:MIN157"/>
    <mergeCell ref="MIO157:MIT157"/>
    <mergeCell ref="MGA157:MGF157"/>
    <mergeCell ref="MGG157:MGL157"/>
    <mergeCell ref="MGM157:MGR157"/>
    <mergeCell ref="MGS157:MGX157"/>
    <mergeCell ref="MGY157:MHD157"/>
    <mergeCell ref="MHE157:MHJ157"/>
    <mergeCell ref="MMY157:MND157"/>
    <mergeCell ref="MNE157:MNJ157"/>
    <mergeCell ref="MNK157:MNP157"/>
    <mergeCell ref="MNQ157:MNV157"/>
    <mergeCell ref="MNW157:MOB157"/>
    <mergeCell ref="MOC157:MOH157"/>
    <mergeCell ref="MLO157:MLT157"/>
    <mergeCell ref="MLU157:MLZ157"/>
    <mergeCell ref="MMA157:MMF157"/>
    <mergeCell ref="MMG157:MML157"/>
    <mergeCell ref="MMM157:MMR157"/>
    <mergeCell ref="MMS157:MMX157"/>
    <mergeCell ref="MKE157:MKJ157"/>
    <mergeCell ref="MKK157:MKP157"/>
    <mergeCell ref="MKQ157:MKV157"/>
    <mergeCell ref="MKW157:MLB157"/>
    <mergeCell ref="MLC157:MLH157"/>
    <mergeCell ref="MLI157:MLN157"/>
    <mergeCell ref="MRC157:MRH157"/>
    <mergeCell ref="MRI157:MRN157"/>
    <mergeCell ref="MRO157:MRT157"/>
    <mergeCell ref="MRU157:MRZ157"/>
    <mergeCell ref="MSA157:MSF157"/>
    <mergeCell ref="MSG157:MSL157"/>
    <mergeCell ref="MPS157:MPX157"/>
    <mergeCell ref="MPY157:MQD157"/>
    <mergeCell ref="MQE157:MQJ157"/>
    <mergeCell ref="MQK157:MQP157"/>
    <mergeCell ref="MQQ157:MQV157"/>
    <mergeCell ref="MQW157:MRB157"/>
    <mergeCell ref="MOI157:MON157"/>
    <mergeCell ref="MOO157:MOT157"/>
    <mergeCell ref="MOU157:MOZ157"/>
    <mergeCell ref="MPA157:MPF157"/>
    <mergeCell ref="MPG157:MPL157"/>
    <mergeCell ref="MPM157:MPR157"/>
    <mergeCell ref="MVG157:MVL157"/>
    <mergeCell ref="MVM157:MVR157"/>
    <mergeCell ref="MVS157:MVX157"/>
    <mergeCell ref="MVY157:MWD157"/>
    <mergeCell ref="MWE157:MWJ157"/>
    <mergeCell ref="MWK157:MWP157"/>
    <mergeCell ref="MTW157:MUB157"/>
    <mergeCell ref="MUC157:MUH157"/>
    <mergeCell ref="MUI157:MUN157"/>
    <mergeCell ref="MUO157:MUT157"/>
    <mergeCell ref="MUU157:MUZ157"/>
    <mergeCell ref="MVA157:MVF157"/>
    <mergeCell ref="MSM157:MSR157"/>
    <mergeCell ref="MSS157:MSX157"/>
    <mergeCell ref="MSY157:MTD157"/>
    <mergeCell ref="MTE157:MTJ157"/>
    <mergeCell ref="MTK157:MTP157"/>
    <mergeCell ref="MTQ157:MTV157"/>
    <mergeCell ref="MZK157:MZP157"/>
    <mergeCell ref="MZQ157:MZV157"/>
    <mergeCell ref="MZW157:NAB157"/>
    <mergeCell ref="NAC157:NAH157"/>
    <mergeCell ref="NAI157:NAN157"/>
    <mergeCell ref="NAO157:NAT157"/>
    <mergeCell ref="MYA157:MYF157"/>
    <mergeCell ref="MYG157:MYL157"/>
    <mergeCell ref="MYM157:MYR157"/>
    <mergeCell ref="MYS157:MYX157"/>
    <mergeCell ref="MYY157:MZD157"/>
    <mergeCell ref="MZE157:MZJ157"/>
    <mergeCell ref="MWQ157:MWV157"/>
    <mergeCell ref="MWW157:MXB157"/>
    <mergeCell ref="MXC157:MXH157"/>
    <mergeCell ref="MXI157:MXN157"/>
    <mergeCell ref="MXO157:MXT157"/>
    <mergeCell ref="MXU157:MXZ157"/>
    <mergeCell ref="NDO157:NDT157"/>
    <mergeCell ref="NDU157:NDZ157"/>
    <mergeCell ref="NEA157:NEF157"/>
    <mergeCell ref="NEG157:NEL157"/>
    <mergeCell ref="NEM157:NER157"/>
    <mergeCell ref="NES157:NEX157"/>
    <mergeCell ref="NCE157:NCJ157"/>
    <mergeCell ref="NCK157:NCP157"/>
    <mergeCell ref="NCQ157:NCV157"/>
    <mergeCell ref="NCW157:NDB157"/>
    <mergeCell ref="NDC157:NDH157"/>
    <mergeCell ref="NDI157:NDN157"/>
    <mergeCell ref="NAU157:NAZ157"/>
    <mergeCell ref="NBA157:NBF157"/>
    <mergeCell ref="NBG157:NBL157"/>
    <mergeCell ref="NBM157:NBR157"/>
    <mergeCell ref="NBS157:NBX157"/>
    <mergeCell ref="NBY157:NCD157"/>
    <mergeCell ref="NHS157:NHX157"/>
    <mergeCell ref="NHY157:NID157"/>
    <mergeCell ref="NIE157:NIJ157"/>
    <mergeCell ref="NIK157:NIP157"/>
    <mergeCell ref="NIQ157:NIV157"/>
    <mergeCell ref="NIW157:NJB157"/>
    <mergeCell ref="NGI157:NGN157"/>
    <mergeCell ref="NGO157:NGT157"/>
    <mergeCell ref="NGU157:NGZ157"/>
    <mergeCell ref="NHA157:NHF157"/>
    <mergeCell ref="NHG157:NHL157"/>
    <mergeCell ref="NHM157:NHR157"/>
    <mergeCell ref="NEY157:NFD157"/>
    <mergeCell ref="NFE157:NFJ157"/>
    <mergeCell ref="NFK157:NFP157"/>
    <mergeCell ref="NFQ157:NFV157"/>
    <mergeCell ref="NFW157:NGB157"/>
    <mergeCell ref="NGC157:NGH157"/>
    <mergeCell ref="NLW157:NMB157"/>
    <mergeCell ref="NMC157:NMH157"/>
    <mergeCell ref="NMI157:NMN157"/>
    <mergeCell ref="NMO157:NMT157"/>
    <mergeCell ref="NMU157:NMZ157"/>
    <mergeCell ref="NNA157:NNF157"/>
    <mergeCell ref="NKM157:NKR157"/>
    <mergeCell ref="NKS157:NKX157"/>
    <mergeCell ref="NKY157:NLD157"/>
    <mergeCell ref="NLE157:NLJ157"/>
    <mergeCell ref="NLK157:NLP157"/>
    <mergeCell ref="NLQ157:NLV157"/>
    <mergeCell ref="NJC157:NJH157"/>
    <mergeCell ref="NJI157:NJN157"/>
    <mergeCell ref="NJO157:NJT157"/>
    <mergeCell ref="NJU157:NJZ157"/>
    <mergeCell ref="NKA157:NKF157"/>
    <mergeCell ref="NKG157:NKL157"/>
    <mergeCell ref="NQA157:NQF157"/>
    <mergeCell ref="NQG157:NQL157"/>
    <mergeCell ref="NQM157:NQR157"/>
    <mergeCell ref="NQS157:NQX157"/>
    <mergeCell ref="NQY157:NRD157"/>
    <mergeCell ref="NRE157:NRJ157"/>
    <mergeCell ref="NOQ157:NOV157"/>
    <mergeCell ref="NOW157:NPB157"/>
    <mergeCell ref="NPC157:NPH157"/>
    <mergeCell ref="NPI157:NPN157"/>
    <mergeCell ref="NPO157:NPT157"/>
    <mergeCell ref="NPU157:NPZ157"/>
    <mergeCell ref="NNG157:NNL157"/>
    <mergeCell ref="NNM157:NNR157"/>
    <mergeCell ref="NNS157:NNX157"/>
    <mergeCell ref="NNY157:NOD157"/>
    <mergeCell ref="NOE157:NOJ157"/>
    <mergeCell ref="NOK157:NOP157"/>
    <mergeCell ref="NUE157:NUJ157"/>
    <mergeCell ref="NUK157:NUP157"/>
    <mergeCell ref="NUQ157:NUV157"/>
    <mergeCell ref="NUW157:NVB157"/>
    <mergeCell ref="NVC157:NVH157"/>
    <mergeCell ref="NVI157:NVN157"/>
    <mergeCell ref="NSU157:NSZ157"/>
    <mergeCell ref="NTA157:NTF157"/>
    <mergeCell ref="NTG157:NTL157"/>
    <mergeCell ref="NTM157:NTR157"/>
    <mergeCell ref="NTS157:NTX157"/>
    <mergeCell ref="NTY157:NUD157"/>
    <mergeCell ref="NRK157:NRP157"/>
    <mergeCell ref="NRQ157:NRV157"/>
    <mergeCell ref="NRW157:NSB157"/>
    <mergeCell ref="NSC157:NSH157"/>
    <mergeCell ref="NSI157:NSN157"/>
    <mergeCell ref="NSO157:NST157"/>
    <mergeCell ref="NYI157:NYN157"/>
    <mergeCell ref="NYO157:NYT157"/>
    <mergeCell ref="NYU157:NYZ157"/>
    <mergeCell ref="NZA157:NZF157"/>
    <mergeCell ref="NZG157:NZL157"/>
    <mergeCell ref="NZM157:NZR157"/>
    <mergeCell ref="NWY157:NXD157"/>
    <mergeCell ref="NXE157:NXJ157"/>
    <mergeCell ref="NXK157:NXP157"/>
    <mergeCell ref="NXQ157:NXV157"/>
    <mergeCell ref="NXW157:NYB157"/>
    <mergeCell ref="NYC157:NYH157"/>
    <mergeCell ref="NVO157:NVT157"/>
    <mergeCell ref="NVU157:NVZ157"/>
    <mergeCell ref="NWA157:NWF157"/>
    <mergeCell ref="NWG157:NWL157"/>
    <mergeCell ref="NWM157:NWR157"/>
    <mergeCell ref="NWS157:NWX157"/>
    <mergeCell ref="OCM157:OCR157"/>
    <mergeCell ref="OCS157:OCX157"/>
    <mergeCell ref="OCY157:ODD157"/>
    <mergeCell ref="ODE157:ODJ157"/>
    <mergeCell ref="ODK157:ODP157"/>
    <mergeCell ref="ODQ157:ODV157"/>
    <mergeCell ref="OBC157:OBH157"/>
    <mergeCell ref="OBI157:OBN157"/>
    <mergeCell ref="OBO157:OBT157"/>
    <mergeCell ref="OBU157:OBZ157"/>
    <mergeCell ref="OCA157:OCF157"/>
    <mergeCell ref="OCG157:OCL157"/>
    <mergeCell ref="NZS157:NZX157"/>
    <mergeCell ref="NZY157:OAD157"/>
    <mergeCell ref="OAE157:OAJ157"/>
    <mergeCell ref="OAK157:OAP157"/>
    <mergeCell ref="OAQ157:OAV157"/>
    <mergeCell ref="OAW157:OBB157"/>
    <mergeCell ref="OGQ157:OGV157"/>
    <mergeCell ref="OGW157:OHB157"/>
    <mergeCell ref="OHC157:OHH157"/>
    <mergeCell ref="OHI157:OHN157"/>
    <mergeCell ref="OHO157:OHT157"/>
    <mergeCell ref="OHU157:OHZ157"/>
    <mergeCell ref="OFG157:OFL157"/>
    <mergeCell ref="OFM157:OFR157"/>
    <mergeCell ref="OFS157:OFX157"/>
    <mergeCell ref="OFY157:OGD157"/>
    <mergeCell ref="OGE157:OGJ157"/>
    <mergeCell ref="OGK157:OGP157"/>
    <mergeCell ref="ODW157:OEB157"/>
    <mergeCell ref="OEC157:OEH157"/>
    <mergeCell ref="OEI157:OEN157"/>
    <mergeCell ref="OEO157:OET157"/>
    <mergeCell ref="OEU157:OEZ157"/>
    <mergeCell ref="OFA157:OFF157"/>
    <mergeCell ref="OKU157:OKZ157"/>
    <mergeCell ref="OLA157:OLF157"/>
    <mergeCell ref="OLG157:OLL157"/>
    <mergeCell ref="OLM157:OLR157"/>
    <mergeCell ref="OLS157:OLX157"/>
    <mergeCell ref="OLY157:OMD157"/>
    <mergeCell ref="OJK157:OJP157"/>
    <mergeCell ref="OJQ157:OJV157"/>
    <mergeCell ref="OJW157:OKB157"/>
    <mergeCell ref="OKC157:OKH157"/>
    <mergeCell ref="OKI157:OKN157"/>
    <mergeCell ref="OKO157:OKT157"/>
    <mergeCell ref="OIA157:OIF157"/>
    <mergeCell ref="OIG157:OIL157"/>
    <mergeCell ref="OIM157:OIR157"/>
    <mergeCell ref="OIS157:OIX157"/>
    <mergeCell ref="OIY157:OJD157"/>
    <mergeCell ref="OJE157:OJJ157"/>
    <mergeCell ref="OOY157:OPD157"/>
    <mergeCell ref="OPE157:OPJ157"/>
    <mergeCell ref="OPK157:OPP157"/>
    <mergeCell ref="OPQ157:OPV157"/>
    <mergeCell ref="OPW157:OQB157"/>
    <mergeCell ref="OQC157:OQH157"/>
    <mergeCell ref="ONO157:ONT157"/>
    <mergeCell ref="ONU157:ONZ157"/>
    <mergeCell ref="OOA157:OOF157"/>
    <mergeCell ref="OOG157:OOL157"/>
    <mergeCell ref="OOM157:OOR157"/>
    <mergeCell ref="OOS157:OOX157"/>
    <mergeCell ref="OME157:OMJ157"/>
    <mergeCell ref="OMK157:OMP157"/>
    <mergeCell ref="OMQ157:OMV157"/>
    <mergeCell ref="OMW157:ONB157"/>
    <mergeCell ref="ONC157:ONH157"/>
    <mergeCell ref="ONI157:ONN157"/>
    <mergeCell ref="OTC157:OTH157"/>
    <mergeCell ref="OTI157:OTN157"/>
    <mergeCell ref="OTO157:OTT157"/>
    <mergeCell ref="OTU157:OTZ157"/>
    <mergeCell ref="OUA157:OUF157"/>
    <mergeCell ref="OUG157:OUL157"/>
    <mergeCell ref="ORS157:ORX157"/>
    <mergeCell ref="ORY157:OSD157"/>
    <mergeCell ref="OSE157:OSJ157"/>
    <mergeCell ref="OSK157:OSP157"/>
    <mergeCell ref="OSQ157:OSV157"/>
    <mergeCell ref="OSW157:OTB157"/>
    <mergeCell ref="OQI157:OQN157"/>
    <mergeCell ref="OQO157:OQT157"/>
    <mergeCell ref="OQU157:OQZ157"/>
    <mergeCell ref="ORA157:ORF157"/>
    <mergeCell ref="ORG157:ORL157"/>
    <mergeCell ref="ORM157:ORR157"/>
    <mergeCell ref="OXG157:OXL157"/>
    <mergeCell ref="OXM157:OXR157"/>
    <mergeCell ref="OXS157:OXX157"/>
    <mergeCell ref="OXY157:OYD157"/>
    <mergeCell ref="OYE157:OYJ157"/>
    <mergeCell ref="OYK157:OYP157"/>
    <mergeCell ref="OVW157:OWB157"/>
    <mergeCell ref="OWC157:OWH157"/>
    <mergeCell ref="OWI157:OWN157"/>
    <mergeCell ref="OWO157:OWT157"/>
    <mergeCell ref="OWU157:OWZ157"/>
    <mergeCell ref="OXA157:OXF157"/>
    <mergeCell ref="OUM157:OUR157"/>
    <mergeCell ref="OUS157:OUX157"/>
    <mergeCell ref="OUY157:OVD157"/>
    <mergeCell ref="OVE157:OVJ157"/>
    <mergeCell ref="OVK157:OVP157"/>
    <mergeCell ref="OVQ157:OVV157"/>
    <mergeCell ref="PBK157:PBP157"/>
    <mergeCell ref="PBQ157:PBV157"/>
    <mergeCell ref="PBW157:PCB157"/>
    <mergeCell ref="PCC157:PCH157"/>
    <mergeCell ref="PCI157:PCN157"/>
    <mergeCell ref="PCO157:PCT157"/>
    <mergeCell ref="PAA157:PAF157"/>
    <mergeCell ref="PAG157:PAL157"/>
    <mergeCell ref="PAM157:PAR157"/>
    <mergeCell ref="PAS157:PAX157"/>
    <mergeCell ref="PAY157:PBD157"/>
    <mergeCell ref="PBE157:PBJ157"/>
    <mergeCell ref="OYQ157:OYV157"/>
    <mergeCell ref="OYW157:OZB157"/>
    <mergeCell ref="OZC157:OZH157"/>
    <mergeCell ref="OZI157:OZN157"/>
    <mergeCell ref="OZO157:OZT157"/>
    <mergeCell ref="OZU157:OZZ157"/>
    <mergeCell ref="PFO157:PFT157"/>
    <mergeCell ref="PFU157:PFZ157"/>
    <mergeCell ref="PGA157:PGF157"/>
    <mergeCell ref="PGG157:PGL157"/>
    <mergeCell ref="PGM157:PGR157"/>
    <mergeCell ref="PGS157:PGX157"/>
    <mergeCell ref="PEE157:PEJ157"/>
    <mergeCell ref="PEK157:PEP157"/>
    <mergeCell ref="PEQ157:PEV157"/>
    <mergeCell ref="PEW157:PFB157"/>
    <mergeCell ref="PFC157:PFH157"/>
    <mergeCell ref="PFI157:PFN157"/>
    <mergeCell ref="PCU157:PCZ157"/>
    <mergeCell ref="PDA157:PDF157"/>
    <mergeCell ref="PDG157:PDL157"/>
    <mergeCell ref="PDM157:PDR157"/>
    <mergeCell ref="PDS157:PDX157"/>
    <mergeCell ref="PDY157:PED157"/>
    <mergeCell ref="PJS157:PJX157"/>
    <mergeCell ref="PJY157:PKD157"/>
    <mergeCell ref="PKE157:PKJ157"/>
    <mergeCell ref="PKK157:PKP157"/>
    <mergeCell ref="PKQ157:PKV157"/>
    <mergeCell ref="PKW157:PLB157"/>
    <mergeCell ref="PII157:PIN157"/>
    <mergeCell ref="PIO157:PIT157"/>
    <mergeCell ref="PIU157:PIZ157"/>
    <mergeCell ref="PJA157:PJF157"/>
    <mergeCell ref="PJG157:PJL157"/>
    <mergeCell ref="PJM157:PJR157"/>
    <mergeCell ref="PGY157:PHD157"/>
    <mergeCell ref="PHE157:PHJ157"/>
    <mergeCell ref="PHK157:PHP157"/>
    <mergeCell ref="PHQ157:PHV157"/>
    <mergeCell ref="PHW157:PIB157"/>
    <mergeCell ref="PIC157:PIH157"/>
    <mergeCell ref="PNW157:POB157"/>
    <mergeCell ref="POC157:POH157"/>
    <mergeCell ref="POI157:PON157"/>
    <mergeCell ref="POO157:POT157"/>
    <mergeCell ref="POU157:POZ157"/>
    <mergeCell ref="PPA157:PPF157"/>
    <mergeCell ref="PMM157:PMR157"/>
    <mergeCell ref="PMS157:PMX157"/>
    <mergeCell ref="PMY157:PND157"/>
    <mergeCell ref="PNE157:PNJ157"/>
    <mergeCell ref="PNK157:PNP157"/>
    <mergeCell ref="PNQ157:PNV157"/>
    <mergeCell ref="PLC157:PLH157"/>
    <mergeCell ref="PLI157:PLN157"/>
    <mergeCell ref="PLO157:PLT157"/>
    <mergeCell ref="PLU157:PLZ157"/>
    <mergeCell ref="PMA157:PMF157"/>
    <mergeCell ref="PMG157:PML157"/>
    <mergeCell ref="PSA157:PSF157"/>
    <mergeCell ref="PSG157:PSL157"/>
    <mergeCell ref="PSM157:PSR157"/>
    <mergeCell ref="PSS157:PSX157"/>
    <mergeCell ref="PSY157:PTD157"/>
    <mergeCell ref="PTE157:PTJ157"/>
    <mergeCell ref="PQQ157:PQV157"/>
    <mergeCell ref="PQW157:PRB157"/>
    <mergeCell ref="PRC157:PRH157"/>
    <mergeCell ref="PRI157:PRN157"/>
    <mergeCell ref="PRO157:PRT157"/>
    <mergeCell ref="PRU157:PRZ157"/>
    <mergeCell ref="PPG157:PPL157"/>
    <mergeCell ref="PPM157:PPR157"/>
    <mergeCell ref="PPS157:PPX157"/>
    <mergeCell ref="PPY157:PQD157"/>
    <mergeCell ref="PQE157:PQJ157"/>
    <mergeCell ref="PQK157:PQP157"/>
    <mergeCell ref="PWE157:PWJ157"/>
    <mergeCell ref="PWK157:PWP157"/>
    <mergeCell ref="PWQ157:PWV157"/>
    <mergeCell ref="PWW157:PXB157"/>
    <mergeCell ref="PXC157:PXH157"/>
    <mergeCell ref="PXI157:PXN157"/>
    <mergeCell ref="PUU157:PUZ157"/>
    <mergeCell ref="PVA157:PVF157"/>
    <mergeCell ref="PVG157:PVL157"/>
    <mergeCell ref="PVM157:PVR157"/>
    <mergeCell ref="PVS157:PVX157"/>
    <mergeCell ref="PVY157:PWD157"/>
    <mergeCell ref="PTK157:PTP157"/>
    <mergeCell ref="PTQ157:PTV157"/>
    <mergeCell ref="PTW157:PUB157"/>
    <mergeCell ref="PUC157:PUH157"/>
    <mergeCell ref="PUI157:PUN157"/>
    <mergeCell ref="PUO157:PUT157"/>
    <mergeCell ref="QAI157:QAN157"/>
    <mergeCell ref="QAO157:QAT157"/>
    <mergeCell ref="QAU157:QAZ157"/>
    <mergeCell ref="QBA157:QBF157"/>
    <mergeCell ref="QBG157:QBL157"/>
    <mergeCell ref="QBM157:QBR157"/>
    <mergeCell ref="PYY157:PZD157"/>
    <mergeCell ref="PZE157:PZJ157"/>
    <mergeCell ref="PZK157:PZP157"/>
    <mergeCell ref="PZQ157:PZV157"/>
    <mergeCell ref="PZW157:QAB157"/>
    <mergeCell ref="QAC157:QAH157"/>
    <mergeCell ref="PXO157:PXT157"/>
    <mergeCell ref="PXU157:PXZ157"/>
    <mergeCell ref="PYA157:PYF157"/>
    <mergeCell ref="PYG157:PYL157"/>
    <mergeCell ref="PYM157:PYR157"/>
    <mergeCell ref="PYS157:PYX157"/>
    <mergeCell ref="QEM157:QER157"/>
    <mergeCell ref="QES157:QEX157"/>
    <mergeCell ref="QEY157:QFD157"/>
    <mergeCell ref="QFE157:QFJ157"/>
    <mergeCell ref="QFK157:QFP157"/>
    <mergeCell ref="QFQ157:QFV157"/>
    <mergeCell ref="QDC157:QDH157"/>
    <mergeCell ref="QDI157:QDN157"/>
    <mergeCell ref="QDO157:QDT157"/>
    <mergeCell ref="QDU157:QDZ157"/>
    <mergeCell ref="QEA157:QEF157"/>
    <mergeCell ref="QEG157:QEL157"/>
    <mergeCell ref="QBS157:QBX157"/>
    <mergeCell ref="QBY157:QCD157"/>
    <mergeCell ref="QCE157:QCJ157"/>
    <mergeCell ref="QCK157:QCP157"/>
    <mergeCell ref="QCQ157:QCV157"/>
    <mergeCell ref="QCW157:QDB157"/>
    <mergeCell ref="QIQ157:QIV157"/>
    <mergeCell ref="QIW157:QJB157"/>
    <mergeCell ref="QJC157:QJH157"/>
    <mergeCell ref="QJI157:QJN157"/>
    <mergeCell ref="QJO157:QJT157"/>
    <mergeCell ref="QJU157:QJZ157"/>
    <mergeCell ref="QHG157:QHL157"/>
    <mergeCell ref="QHM157:QHR157"/>
    <mergeCell ref="QHS157:QHX157"/>
    <mergeCell ref="QHY157:QID157"/>
    <mergeCell ref="QIE157:QIJ157"/>
    <mergeCell ref="QIK157:QIP157"/>
    <mergeCell ref="QFW157:QGB157"/>
    <mergeCell ref="QGC157:QGH157"/>
    <mergeCell ref="QGI157:QGN157"/>
    <mergeCell ref="QGO157:QGT157"/>
    <mergeCell ref="QGU157:QGZ157"/>
    <mergeCell ref="QHA157:QHF157"/>
    <mergeCell ref="QMU157:QMZ157"/>
    <mergeCell ref="QNA157:QNF157"/>
    <mergeCell ref="QNG157:QNL157"/>
    <mergeCell ref="QNM157:QNR157"/>
    <mergeCell ref="QNS157:QNX157"/>
    <mergeCell ref="QNY157:QOD157"/>
    <mergeCell ref="QLK157:QLP157"/>
    <mergeCell ref="QLQ157:QLV157"/>
    <mergeCell ref="QLW157:QMB157"/>
    <mergeCell ref="QMC157:QMH157"/>
    <mergeCell ref="QMI157:QMN157"/>
    <mergeCell ref="QMO157:QMT157"/>
    <mergeCell ref="QKA157:QKF157"/>
    <mergeCell ref="QKG157:QKL157"/>
    <mergeCell ref="QKM157:QKR157"/>
    <mergeCell ref="QKS157:QKX157"/>
    <mergeCell ref="QKY157:QLD157"/>
    <mergeCell ref="QLE157:QLJ157"/>
    <mergeCell ref="QQY157:QRD157"/>
    <mergeCell ref="QRE157:QRJ157"/>
    <mergeCell ref="QRK157:QRP157"/>
    <mergeCell ref="QRQ157:QRV157"/>
    <mergeCell ref="QRW157:QSB157"/>
    <mergeCell ref="QSC157:QSH157"/>
    <mergeCell ref="QPO157:QPT157"/>
    <mergeCell ref="QPU157:QPZ157"/>
    <mergeCell ref="QQA157:QQF157"/>
    <mergeCell ref="QQG157:QQL157"/>
    <mergeCell ref="QQM157:QQR157"/>
    <mergeCell ref="QQS157:QQX157"/>
    <mergeCell ref="QOE157:QOJ157"/>
    <mergeCell ref="QOK157:QOP157"/>
    <mergeCell ref="QOQ157:QOV157"/>
    <mergeCell ref="QOW157:QPB157"/>
    <mergeCell ref="QPC157:QPH157"/>
    <mergeCell ref="QPI157:QPN157"/>
    <mergeCell ref="QVC157:QVH157"/>
    <mergeCell ref="QVI157:QVN157"/>
    <mergeCell ref="QVO157:QVT157"/>
    <mergeCell ref="QVU157:QVZ157"/>
    <mergeCell ref="QWA157:QWF157"/>
    <mergeCell ref="QWG157:QWL157"/>
    <mergeCell ref="QTS157:QTX157"/>
    <mergeCell ref="QTY157:QUD157"/>
    <mergeCell ref="QUE157:QUJ157"/>
    <mergeCell ref="QUK157:QUP157"/>
    <mergeCell ref="QUQ157:QUV157"/>
    <mergeCell ref="QUW157:QVB157"/>
    <mergeCell ref="QSI157:QSN157"/>
    <mergeCell ref="QSO157:QST157"/>
    <mergeCell ref="QSU157:QSZ157"/>
    <mergeCell ref="QTA157:QTF157"/>
    <mergeCell ref="QTG157:QTL157"/>
    <mergeCell ref="QTM157:QTR157"/>
    <mergeCell ref="QZG157:QZL157"/>
    <mergeCell ref="QZM157:QZR157"/>
    <mergeCell ref="QZS157:QZX157"/>
    <mergeCell ref="QZY157:RAD157"/>
    <mergeCell ref="RAE157:RAJ157"/>
    <mergeCell ref="RAK157:RAP157"/>
    <mergeCell ref="QXW157:QYB157"/>
    <mergeCell ref="QYC157:QYH157"/>
    <mergeCell ref="QYI157:QYN157"/>
    <mergeCell ref="QYO157:QYT157"/>
    <mergeCell ref="QYU157:QYZ157"/>
    <mergeCell ref="QZA157:QZF157"/>
    <mergeCell ref="QWM157:QWR157"/>
    <mergeCell ref="QWS157:QWX157"/>
    <mergeCell ref="QWY157:QXD157"/>
    <mergeCell ref="QXE157:QXJ157"/>
    <mergeCell ref="QXK157:QXP157"/>
    <mergeCell ref="QXQ157:QXV157"/>
    <mergeCell ref="RDK157:RDP157"/>
    <mergeCell ref="RDQ157:RDV157"/>
    <mergeCell ref="RDW157:REB157"/>
    <mergeCell ref="REC157:REH157"/>
    <mergeCell ref="REI157:REN157"/>
    <mergeCell ref="REO157:RET157"/>
    <mergeCell ref="RCA157:RCF157"/>
    <mergeCell ref="RCG157:RCL157"/>
    <mergeCell ref="RCM157:RCR157"/>
    <mergeCell ref="RCS157:RCX157"/>
    <mergeCell ref="RCY157:RDD157"/>
    <mergeCell ref="RDE157:RDJ157"/>
    <mergeCell ref="RAQ157:RAV157"/>
    <mergeCell ref="RAW157:RBB157"/>
    <mergeCell ref="RBC157:RBH157"/>
    <mergeCell ref="RBI157:RBN157"/>
    <mergeCell ref="RBO157:RBT157"/>
    <mergeCell ref="RBU157:RBZ157"/>
    <mergeCell ref="RHO157:RHT157"/>
    <mergeCell ref="RHU157:RHZ157"/>
    <mergeCell ref="RIA157:RIF157"/>
    <mergeCell ref="RIG157:RIL157"/>
    <mergeCell ref="RIM157:RIR157"/>
    <mergeCell ref="RIS157:RIX157"/>
    <mergeCell ref="RGE157:RGJ157"/>
    <mergeCell ref="RGK157:RGP157"/>
    <mergeCell ref="RGQ157:RGV157"/>
    <mergeCell ref="RGW157:RHB157"/>
    <mergeCell ref="RHC157:RHH157"/>
    <mergeCell ref="RHI157:RHN157"/>
    <mergeCell ref="REU157:REZ157"/>
    <mergeCell ref="RFA157:RFF157"/>
    <mergeCell ref="RFG157:RFL157"/>
    <mergeCell ref="RFM157:RFR157"/>
    <mergeCell ref="RFS157:RFX157"/>
    <mergeCell ref="RFY157:RGD157"/>
    <mergeCell ref="RLS157:RLX157"/>
    <mergeCell ref="RLY157:RMD157"/>
    <mergeCell ref="RME157:RMJ157"/>
    <mergeCell ref="RMK157:RMP157"/>
    <mergeCell ref="RMQ157:RMV157"/>
    <mergeCell ref="RMW157:RNB157"/>
    <mergeCell ref="RKI157:RKN157"/>
    <mergeCell ref="RKO157:RKT157"/>
    <mergeCell ref="RKU157:RKZ157"/>
    <mergeCell ref="RLA157:RLF157"/>
    <mergeCell ref="RLG157:RLL157"/>
    <mergeCell ref="RLM157:RLR157"/>
    <mergeCell ref="RIY157:RJD157"/>
    <mergeCell ref="RJE157:RJJ157"/>
    <mergeCell ref="RJK157:RJP157"/>
    <mergeCell ref="RJQ157:RJV157"/>
    <mergeCell ref="RJW157:RKB157"/>
    <mergeCell ref="RKC157:RKH157"/>
    <mergeCell ref="RPW157:RQB157"/>
    <mergeCell ref="RQC157:RQH157"/>
    <mergeCell ref="RQI157:RQN157"/>
    <mergeCell ref="RQO157:RQT157"/>
    <mergeCell ref="RQU157:RQZ157"/>
    <mergeCell ref="RRA157:RRF157"/>
    <mergeCell ref="ROM157:ROR157"/>
    <mergeCell ref="ROS157:ROX157"/>
    <mergeCell ref="ROY157:RPD157"/>
    <mergeCell ref="RPE157:RPJ157"/>
    <mergeCell ref="RPK157:RPP157"/>
    <mergeCell ref="RPQ157:RPV157"/>
    <mergeCell ref="RNC157:RNH157"/>
    <mergeCell ref="RNI157:RNN157"/>
    <mergeCell ref="RNO157:RNT157"/>
    <mergeCell ref="RNU157:RNZ157"/>
    <mergeCell ref="ROA157:ROF157"/>
    <mergeCell ref="ROG157:ROL157"/>
    <mergeCell ref="RUA157:RUF157"/>
    <mergeCell ref="RUG157:RUL157"/>
    <mergeCell ref="RUM157:RUR157"/>
    <mergeCell ref="RUS157:RUX157"/>
    <mergeCell ref="RUY157:RVD157"/>
    <mergeCell ref="RVE157:RVJ157"/>
    <mergeCell ref="RSQ157:RSV157"/>
    <mergeCell ref="RSW157:RTB157"/>
    <mergeCell ref="RTC157:RTH157"/>
    <mergeCell ref="RTI157:RTN157"/>
    <mergeCell ref="RTO157:RTT157"/>
    <mergeCell ref="RTU157:RTZ157"/>
    <mergeCell ref="RRG157:RRL157"/>
    <mergeCell ref="RRM157:RRR157"/>
    <mergeCell ref="RRS157:RRX157"/>
    <mergeCell ref="RRY157:RSD157"/>
    <mergeCell ref="RSE157:RSJ157"/>
    <mergeCell ref="RSK157:RSP157"/>
    <mergeCell ref="RYE157:RYJ157"/>
    <mergeCell ref="RYK157:RYP157"/>
    <mergeCell ref="RYQ157:RYV157"/>
    <mergeCell ref="RYW157:RZB157"/>
    <mergeCell ref="RZC157:RZH157"/>
    <mergeCell ref="RZI157:RZN157"/>
    <mergeCell ref="RWU157:RWZ157"/>
    <mergeCell ref="RXA157:RXF157"/>
    <mergeCell ref="RXG157:RXL157"/>
    <mergeCell ref="RXM157:RXR157"/>
    <mergeCell ref="RXS157:RXX157"/>
    <mergeCell ref="RXY157:RYD157"/>
    <mergeCell ref="RVK157:RVP157"/>
    <mergeCell ref="RVQ157:RVV157"/>
    <mergeCell ref="RVW157:RWB157"/>
    <mergeCell ref="RWC157:RWH157"/>
    <mergeCell ref="RWI157:RWN157"/>
    <mergeCell ref="RWO157:RWT157"/>
    <mergeCell ref="SCI157:SCN157"/>
    <mergeCell ref="SCO157:SCT157"/>
    <mergeCell ref="SCU157:SCZ157"/>
    <mergeCell ref="SDA157:SDF157"/>
    <mergeCell ref="SDG157:SDL157"/>
    <mergeCell ref="SDM157:SDR157"/>
    <mergeCell ref="SAY157:SBD157"/>
    <mergeCell ref="SBE157:SBJ157"/>
    <mergeCell ref="SBK157:SBP157"/>
    <mergeCell ref="SBQ157:SBV157"/>
    <mergeCell ref="SBW157:SCB157"/>
    <mergeCell ref="SCC157:SCH157"/>
    <mergeCell ref="RZO157:RZT157"/>
    <mergeCell ref="RZU157:RZZ157"/>
    <mergeCell ref="SAA157:SAF157"/>
    <mergeCell ref="SAG157:SAL157"/>
    <mergeCell ref="SAM157:SAR157"/>
    <mergeCell ref="SAS157:SAX157"/>
    <mergeCell ref="SGM157:SGR157"/>
    <mergeCell ref="SGS157:SGX157"/>
    <mergeCell ref="SGY157:SHD157"/>
    <mergeCell ref="SHE157:SHJ157"/>
    <mergeCell ref="SHK157:SHP157"/>
    <mergeCell ref="SHQ157:SHV157"/>
    <mergeCell ref="SFC157:SFH157"/>
    <mergeCell ref="SFI157:SFN157"/>
    <mergeCell ref="SFO157:SFT157"/>
    <mergeCell ref="SFU157:SFZ157"/>
    <mergeCell ref="SGA157:SGF157"/>
    <mergeCell ref="SGG157:SGL157"/>
    <mergeCell ref="SDS157:SDX157"/>
    <mergeCell ref="SDY157:SED157"/>
    <mergeCell ref="SEE157:SEJ157"/>
    <mergeCell ref="SEK157:SEP157"/>
    <mergeCell ref="SEQ157:SEV157"/>
    <mergeCell ref="SEW157:SFB157"/>
    <mergeCell ref="SKQ157:SKV157"/>
    <mergeCell ref="SKW157:SLB157"/>
    <mergeCell ref="SLC157:SLH157"/>
    <mergeCell ref="SLI157:SLN157"/>
    <mergeCell ref="SLO157:SLT157"/>
    <mergeCell ref="SLU157:SLZ157"/>
    <mergeCell ref="SJG157:SJL157"/>
    <mergeCell ref="SJM157:SJR157"/>
    <mergeCell ref="SJS157:SJX157"/>
    <mergeCell ref="SJY157:SKD157"/>
    <mergeCell ref="SKE157:SKJ157"/>
    <mergeCell ref="SKK157:SKP157"/>
    <mergeCell ref="SHW157:SIB157"/>
    <mergeCell ref="SIC157:SIH157"/>
    <mergeCell ref="SII157:SIN157"/>
    <mergeCell ref="SIO157:SIT157"/>
    <mergeCell ref="SIU157:SIZ157"/>
    <mergeCell ref="SJA157:SJF157"/>
    <mergeCell ref="SOU157:SOZ157"/>
    <mergeCell ref="SPA157:SPF157"/>
    <mergeCell ref="SPG157:SPL157"/>
    <mergeCell ref="SPM157:SPR157"/>
    <mergeCell ref="SPS157:SPX157"/>
    <mergeCell ref="SPY157:SQD157"/>
    <mergeCell ref="SNK157:SNP157"/>
    <mergeCell ref="SNQ157:SNV157"/>
    <mergeCell ref="SNW157:SOB157"/>
    <mergeCell ref="SOC157:SOH157"/>
    <mergeCell ref="SOI157:SON157"/>
    <mergeCell ref="SOO157:SOT157"/>
    <mergeCell ref="SMA157:SMF157"/>
    <mergeCell ref="SMG157:SML157"/>
    <mergeCell ref="SMM157:SMR157"/>
    <mergeCell ref="SMS157:SMX157"/>
    <mergeCell ref="SMY157:SND157"/>
    <mergeCell ref="SNE157:SNJ157"/>
    <mergeCell ref="SSY157:STD157"/>
    <mergeCell ref="STE157:STJ157"/>
    <mergeCell ref="STK157:STP157"/>
    <mergeCell ref="STQ157:STV157"/>
    <mergeCell ref="STW157:SUB157"/>
    <mergeCell ref="SUC157:SUH157"/>
    <mergeCell ref="SRO157:SRT157"/>
    <mergeCell ref="SRU157:SRZ157"/>
    <mergeCell ref="SSA157:SSF157"/>
    <mergeCell ref="SSG157:SSL157"/>
    <mergeCell ref="SSM157:SSR157"/>
    <mergeCell ref="SSS157:SSX157"/>
    <mergeCell ref="SQE157:SQJ157"/>
    <mergeCell ref="SQK157:SQP157"/>
    <mergeCell ref="SQQ157:SQV157"/>
    <mergeCell ref="SQW157:SRB157"/>
    <mergeCell ref="SRC157:SRH157"/>
    <mergeCell ref="SRI157:SRN157"/>
    <mergeCell ref="SXC157:SXH157"/>
    <mergeCell ref="SXI157:SXN157"/>
    <mergeCell ref="SXO157:SXT157"/>
    <mergeCell ref="SXU157:SXZ157"/>
    <mergeCell ref="SYA157:SYF157"/>
    <mergeCell ref="SYG157:SYL157"/>
    <mergeCell ref="SVS157:SVX157"/>
    <mergeCell ref="SVY157:SWD157"/>
    <mergeCell ref="SWE157:SWJ157"/>
    <mergeCell ref="SWK157:SWP157"/>
    <mergeCell ref="SWQ157:SWV157"/>
    <mergeCell ref="SWW157:SXB157"/>
    <mergeCell ref="SUI157:SUN157"/>
    <mergeCell ref="SUO157:SUT157"/>
    <mergeCell ref="SUU157:SUZ157"/>
    <mergeCell ref="SVA157:SVF157"/>
    <mergeCell ref="SVG157:SVL157"/>
    <mergeCell ref="SVM157:SVR157"/>
    <mergeCell ref="TBG157:TBL157"/>
    <mergeCell ref="TBM157:TBR157"/>
    <mergeCell ref="TBS157:TBX157"/>
    <mergeCell ref="TBY157:TCD157"/>
    <mergeCell ref="TCE157:TCJ157"/>
    <mergeCell ref="TCK157:TCP157"/>
    <mergeCell ref="SZW157:TAB157"/>
    <mergeCell ref="TAC157:TAH157"/>
    <mergeCell ref="TAI157:TAN157"/>
    <mergeCell ref="TAO157:TAT157"/>
    <mergeCell ref="TAU157:TAZ157"/>
    <mergeCell ref="TBA157:TBF157"/>
    <mergeCell ref="SYM157:SYR157"/>
    <mergeCell ref="SYS157:SYX157"/>
    <mergeCell ref="SYY157:SZD157"/>
    <mergeCell ref="SZE157:SZJ157"/>
    <mergeCell ref="SZK157:SZP157"/>
    <mergeCell ref="SZQ157:SZV157"/>
    <mergeCell ref="TFK157:TFP157"/>
    <mergeCell ref="TFQ157:TFV157"/>
    <mergeCell ref="TFW157:TGB157"/>
    <mergeCell ref="TGC157:TGH157"/>
    <mergeCell ref="TGI157:TGN157"/>
    <mergeCell ref="TGO157:TGT157"/>
    <mergeCell ref="TEA157:TEF157"/>
    <mergeCell ref="TEG157:TEL157"/>
    <mergeCell ref="TEM157:TER157"/>
    <mergeCell ref="TES157:TEX157"/>
    <mergeCell ref="TEY157:TFD157"/>
    <mergeCell ref="TFE157:TFJ157"/>
    <mergeCell ref="TCQ157:TCV157"/>
    <mergeCell ref="TCW157:TDB157"/>
    <mergeCell ref="TDC157:TDH157"/>
    <mergeCell ref="TDI157:TDN157"/>
    <mergeCell ref="TDO157:TDT157"/>
    <mergeCell ref="TDU157:TDZ157"/>
    <mergeCell ref="TJO157:TJT157"/>
    <mergeCell ref="TJU157:TJZ157"/>
    <mergeCell ref="TKA157:TKF157"/>
    <mergeCell ref="TKG157:TKL157"/>
    <mergeCell ref="TKM157:TKR157"/>
    <mergeCell ref="TKS157:TKX157"/>
    <mergeCell ref="TIE157:TIJ157"/>
    <mergeCell ref="TIK157:TIP157"/>
    <mergeCell ref="TIQ157:TIV157"/>
    <mergeCell ref="TIW157:TJB157"/>
    <mergeCell ref="TJC157:TJH157"/>
    <mergeCell ref="TJI157:TJN157"/>
    <mergeCell ref="TGU157:TGZ157"/>
    <mergeCell ref="THA157:THF157"/>
    <mergeCell ref="THG157:THL157"/>
    <mergeCell ref="THM157:THR157"/>
    <mergeCell ref="THS157:THX157"/>
    <mergeCell ref="THY157:TID157"/>
    <mergeCell ref="TNS157:TNX157"/>
    <mergeCell ref="TNY157:TOD157"/>
    <mergeCell ref="TOE157:TOJ157"/>
    <mergeCell ref="TOK157:TOP157"/>
    <mergeCell ref="TOQ157:TOV157"/>
    <mergeCell ref="TOW157:TPB157"/>
    <mergeCell ref="TMI157:TMN157"/>
    <mergeCell ref="TMO157:TMT157"/>
    <mergeCell ref="TMU157:TMZ157"/>
    <mergeCell ref="TNA157:TNF157"/>
    <mergeCell ref="TNG157:TNL157"/>
    <mergeCell ref="TNM157:TNR157"/>
    <mergeCell ref="TKY157:TLD157"/>
    <mergeCell ref="TLE157:TLJ157"/>
    <mergeCell ref="TLK157:TLP157"/>
    <mergeCell ref="TLQ157:TLV157"/>
    <mergeCell ref="TLW157:TMB157"/>
    <mergeCell ref="TMC157:TMH157"/>
    <mergeCell ref="TRW157:TSB157"/>
    <mergeCell ref="TSC157:TSH157"/>
    <mergeCell ref="TSI157:TSN157"/>
    <mergeCell ref="TSO157:TST157"/>
    <mergeCell ref="TSU157:TSZ157"/>
    <mergeCell ref="TTA157:TTF157"/>
    <mergeCell ref="TQM157:TQR157"/>
    <mergeCell ref="TQS157:TQX157"/>
    <mergeCell ref="TQY157:TRD157"/>
    <mergeCell ref="TRE157:TRJ157"/>
    <mergeCell ref="TRK157:TRP157"/>
    <mergeCell ref="TRQ157:TRV157"/>
    <mergeCell ref="TPC157:TPH157"/>
    <mergeCell ref="TPI157:TPN157"/>
    <mergeCell ref="TPO157:TPT157"/>
    <mergeCell ref="TPU157:TPZ157"/>
    <mergeCell ref="TQA157:TQF157"/>
    <mergeCell ref="TQG157:TQL157"/>
    <mergeCell ref="TWA157:TWF157"/>
    <mergeCell ref="TWG157:TWL157"/>
    <mergeCell ref="TWM157:TWR157"/>
    <mergeCell ref="TWS157:TWX157"/>
    <mergeCell ref="TWY157:TXD157"/>
    <mergeCell ref="TXE157:TXJ157"/>
    <mergeCell ref="TUQ157:TUV157"/>
    <mergeCell ref="TUW157:TVB157"/>
    <mergeCell ref="TVC157:TVH157"/>
    <mergeCell ref="TVI157:TVN157"/>
    <mergeCell ref="TVO157:TVT157"/>
    <mergeCell ref="TVU157:TVZ157"/>
    <mergeCell ref="TTG157:TTL157"/>
    <mergeCell ref="TTM157:TTR157"/>
    <mergeCell ref="TTS157:TTX157"/>
    <mergeCell ref="TTY157:TUD157"/>
    <mergeCell ref="TUE157:TUJ157"/>
    <mergeCell ref="TUK157:TUP157"/>
    <mergeCell ref="UAE157:UAJ157"/>
    <mergeCell ref="UAK157:UAP157"/>
    <mergeCell ref="UAQ157:UAV157"/>
    <mergeCell ref="UAW157:UBB157"/>
    <mergeCell ref="UBC157:UBH157"/>
    <mergeCell ref="UBI157:UBN157"/>
    <mergeCell ref="TYU157:TYZ157"/>
    <mergeCell ref="TZA157:TZF157"/>
    <mergeCell ref="TZG157:TZL157"/>
    <mergeCell ref="TZM157:TZR157"/>
    <mergeCell ref="TZS157:TZX157"/>
    <mergeCell ref="TZY157:UAD157"/>
    <mergeCell ref="TXK157:TXP157"/>
    <mergeCell ref="TXQ157:TXV157"/>
    <mergeCell ref="TXW157:TYB157"/>
    <mergeCell ref="TYC157:TYH157"/>
    <mergeCell ref="TYI157:TYN157"/>
    <mergeCell ref="TYO157:TYT157"/>
    <mergeCell ref="UEI157:UEN157"/>
    <mergeCell ref="UEO157:UET157"/>
    <mergeCell ref="UEU157:UEZ157"/>
    <mergeCell ref="UFA157:UFF157"/>
    <mergeCell ref="UFG157:UFL157"/>
    <mergeCell ref="UFM157:UFR157"/>
    <mergeCell ref="UCY157:UDD157"/>
    <mergeCell ref="UDE157:UDJ157"/>
    <mergeCell ref="UDK157:UDP157"/>
    <mergeCell ref="UDQ157:UDV157"/>
    <mergeCell ref="UDW157:UEB157"/>
    <mergeCell ref="UEC157:UEH157"/>
    <mergeCell ref="UBO157:UBT157"/>
    <mergeCell ref="UBU157:UBZ157"/>
    <mergeCell ref="UCA157:UCF157"/>
    <mergeCell ref="UCG157:UCL157"/>
    <mergeCell ref="UCM157:UCR157"/>
    <mergeCell ref="UCS157:UCX157"/>
    <mergeCell ref="UIM157:UIR157"/>
    <mergeCell ref="UIS157:UIX157"/>
    <mergeCell ref="UIY157:UJD157"/>
    <mergeCell ref="UJE157:UJJ157"/>
    <mergeCell ref="UJK157:UJP157"/>
    <mergeCell ref="UJQ157:UJV157"/>
    <mergeCell ref="UHC157:UHH157"/>
    <mergeCell ref="UHI157:UHN157"/>
    <mergeCell ref="UHO157:UHT157"/>
    <mergeCell ref="UHU157:UHZ157"/>
    <mergeCell ref="UIA157:UIF157"/>
    <mergeCell ref="UIG157:UIL157"/>
    <mergeCell ref="UFS157:UFX157"/>
    <mergeCell ref="UFY157:UGD157"/>
    <mergeCell ref="UGE157:UGJ157"/>
    <mergeCell ref="UGK157:UGP157"/>
    <mergeCell ref="UGQ157:UGV157"/>
    <mergeCell ref="UGW157:UHB157"/>
    <mergeCell ref="UMQ157:UMV157"/>
    <mergeCell ref="UMW157:UNB157"/>
    <mergeCell ref="UNC157:UNH157"/>
    <mergeCell ref="UNI157:UNN157"/>
    <mergeCell ref="UNO157:UNT157"/>
    <mergeCell ref="UNU157:UNZ157"/>
    <mergeCell ref="ULG157:ULL157"/>
    <mergeCell ref="ULM157:ULR157"/>
    <mergeCell ref="ULS157:ULX157"/>
    <mergeCell ref="ULY157:UMD157"/>
    <mergeCell ref="UME157:UMJ157"/>
    <mergeCell ref="UMK157:UMP157"/>
    <mergeCell ref="UJW157:UKB157"/>
    <mergeCell ref="UKC157:UKH157"/>
    <mergeCell ref="UKI157:UKN157"/>
    <mergeCell ref="UKO157:UKT157"/>
    <mergeCell ref="UKU157:UKZ157"/>
    <mergeCell ref="ULA157:ULF157"/>
    <mergeCell ref="UQU157:UQZ157"/>
    <mergeCell ref="URA157:URF157"/>
    <mergeCell ref="URG157:URL157"/>
    <mergeCell ref="URM157:URR157"/>
    <mergeCell ref="URS157:URX157"/>
    <mergeCell ref="URY157:USD157"/>
    <mergeCell ref="UPK157:UPP157"/>
    <mergeCell ref="UPQ157:UPV157"/>
    <mergeCell ref="UPW157:UQB157"/>
    <mergeCell ref="UQC157:UQH157"/>
    <mergeCell ref="UQI157:UQN157"/>
    <mergeCell ref="UQO157:UQT157"/>
    <mergeCell ref="UOA157:UOF157"/>
    <mergeCell ref="UOG157:UOL157"/>
    <mergeCell ref="UOM157:UOR157"/>
    <mergeCell ref="UOS157:UOX157"/>
    <mergeCell ref="UOY157:UPD157"/>
    <mergeCell ref="UPE157:UPJ157"/>
    <mergeCell ref="UUY157:UVD157"/>
    <mergeCell ref="UVE157:UVJ157"/>
    <mergeCell ref="UVK157:UVP157"/>
    <mergeCell ref="UVQ157:UVV157"/>
    <mergeCell ref="UVW157:UWB157"/>
    <mergeCell ref="UWC157:UWH157"/>
    <mergeCell ref="UTO157:UTT157"/>
    <mergeCell ref="UTU157:UTZ157"/>
    <mergeCell ref="UUA157:UUF157"/>
    <mergeCell ref="UUG157:UUL157"/>
    <mergeCell ref="UUM157:UUR157"/>
    <mergeCell ref="UUS157:UUX157"/>
    <mergeCell ref="USE157:USJ157"/>
    <mergeCell ref="USK157:USP157"/>
    <mergeCell ref="USQ157:USV157"/>
    <mergeCell ref="USW157:UTB157"/>
    <mergeCell ref="UTC157:UTH157"/>
    <mergeCell ref="UTI157:UTN157"/>
    <mergeCell ref="UZC157:UZH157"/>
    <mergeCell ref="UZI157:UZN157"/>
    <mergeCell ref="UZO157:UZT157"/>
    <mergeCell ref="UZU157:UZZ157"/>
    <mergeCell ref="VAA157:VAF157"/>
    <mergeCell ref="VAG157:VAL157"/>
    <mergeCell ref="UXS157:UXX157"/>
    <mergeCell ref="UXY157:UYD157"/>
    <mergeCell ref="UYE157:UYJ157"/>
    <mergeCell ref="UYK157:UYP157"/>
    <mergeCell ref="UYQ157:UYV157"/>
    <mergeCell ref="UYW157:UZB157"/>
    <mergeCell ref="UWI157:UWN157"/>
    <mergeCell ref="UWO157:UWT157"/>
    <mergeCell ref="UWU157:UWZ157"/>
    <mergeCell ref="UXA157:UXF157"/>
    <mergeCell ref="UXG157:UXL157"/>
    <mergeCell ref="UXM157:UXR157"/>
    <mergeCell ref="VDG157:VDL157"/>
    <mergeCell ref="VDM157:VDR157"/>
    <mergeCell ref="VDS157:VDX157"/>
    <mergeCell ref="VDY157:VED157"/>
    <mergeCell ref="VEE157:VEJ157"/>
    <mergeCell ref="VEK157:VEP157"/>
    <mergeCell ref="VBW157:VCB157"/>
    <mergeCell ref="VCC157:VCH157"/>
    <mergeCell ref="VCI157:VCN157"/>
    <mergeCell ref="VCO157:VCT157"/>
    <mergeCell ref="VCU157:VCZ157"/>
    <mergeCell ref="VDA157:VDF157"/>
    <mergeCell ref="VAM157:VAR157"/>
    <mergeCell ref="VAS157:VAX157"/>
    <mergeCell ref="VAY157:VBD157"/>
    <mergeCell ref="VBE157:VBJ157"/>
    <mergeCell ref="VBK157:VBP157"/>
    <mergeCell ref="VBQ157:VBV157"/>
    <mergeCell ref="VHK157:VHP157"/>
    <mergeCell ref="VHQ157:VHV157"/>
    <mergeCell ref="VHW157:VIB157"/>
    <mergeCell ref="VIC157:VIH157"/>
    <mergeCell ref="VII157:VIN157"/>
    <mergeCell ref="VIO157:VIT157"/>
    <mergeCell ref="VGA157:VGF157"/>
    <mergeCell ref="VGG157:VGL157"/>
    <mergeCell ref="VGM157:VGR157"/>
    <mergeCell ref="VGS157:VGX157"/>
    <mergeCell ref="VGY157:VHD157"/>
    <mergeCell ref="VHE157:VHJ157"/>
    <mergeCell ref="VEQ157:VEV157"/>
    <mergeCell ref="VEW157:VFB157"/>
    <mergeCell ref="VFC157:VFH157"/>
    <mergeCell ref="VFI157:VFN157"/>
    <mergeCell ref="VFO157:VFT157"/>
    <mergeCell ref="VFU157:VFZ157"/>
    <mergeCell ref="VLO157:VLT157"/>
    <mergeCell ref="VLU157:VLZ157"/>
    <mergeCell ref="VMA157:VMF157"/>
    <mergeCell ref="VMG157:VML157"/>
    <mergeCell ref="VMM157:VMR157"/>
    <mergeCell ref="VMS157:VMX157"/>
    <mergeCell ref="VKE157:VKJ157"/>
    <mergeCell ref="VKK157:VKP157"/>
    <mergeCell ref="VKQ157:VKV157"/>
    <mergeCell ref="VKW157:VLB157"/>
    <mergeCell ref="VLC157:VLH157"/>
    <mergeCell ref="VLI157:VLN157"/>
    <mergeCell ref="VIU157:VIZ157"/>
    <mergeCell ref="VJA157:VJF157"/>
    <mergeCell ref="VJG157:VJL157"/>
    <mergeCell ref="VJM157:VJR157"/>
    <mergeCell ref="VJS157:VJX157"/>
    <mergeCell ref="VJY157:VKD157"/>
    <mergeCell ref="VPS157:VPX157"/>
    <mergeCell ref="VPY157:VQD157"/>
    <mergeCell ref="VQE157:VQJ157"/>
    <mergeCell ref="VQK157:VQP157"/>
    <mergeCell ref="VQQ157:VQV157"/>
    <mergeCell ref="VQW157:VRB157"/>
    <mergeCell ref="VOI157:VON157"/>
    <mergeCell ref="VOO157:VOT157"/>
    <mergeCell ref="VOU157:VOZ157"/>
    <mergeCell ref="VPA157:VPF157"/>
    <mergeCell ref="VPG157:VPL157"/>
    <mergeCell ref="VPM157:VPR157"/>
    <mergeCell ref="VMY157:VND157"/>
    <mergeCell ref="VNE157:VNJ157"/>
    <mergeCell ref="VNK157:VNP157"/>
    <mergeCell ref="VNQ157:VNV157"/>
    <mergeCell ref="VNW157:VOB157"/>
    <mergeCell ref="VOC157:VOH157"/>
    <mergeCell ref="VTW157:VUB157"/>
    <mergeCell ref="VUC157:VUH157"/>
    <mergeCell ref="VUI157:VUN157"/>
    <mergeCell ref="VUO157:VUT157"/>
    <mergeCell ref="VUU157:VUZ157"/>
    <mergeCell ref="VVA157:VVF157"/>
    <mergeCell ref="VSM157:VSR157"/>
    <mergeCell ref="VSS157:VSX157"/>
    <mergeCell ref="VSY157:VTD157"/>
    <mergeCell ref="VTE157:VTJ157"/>
    <mergeCell ref="VTK157:VTP157"/>
    <mergeCell ref="VTQ157:VTV157"/>
    <mergeCell ref="VRC157:VRH157"/>
    <mergeCell ref="VRI157:VRN157"/>
    <mergeCell ref="VRO157:VRT157"/>
    <mergeCell ref="VRU157:VRZ157"/>
    <mergeCell ref="VSA157:VSF157"/>
    <mergeCell ref="VSG157:VSL157"/>
    <mergeCell ref="VYA157:VYF157"/>
    <mergeCell ref="VYG157:VYL157"/>
    <mergeCell ref="VYM157:VYR157"/>
    <mergeCell ref="VYS157:VYX157"/>
    <mergeCell ref="VYY157:VZD157"/>
    <mergeCell ref="VZE157:VZJ157"/>
    <mergeCell ref="VWQ157:VWV157"/>
    <mergeCell ref="VWW157:VXB157"/>
    <mergeCell ref="VXC157:VXH157"/>
    <mergeCell ref="VXI157:VXN157"/>
    <mergeCell ref="VXO157:VXT157"/>
    <mergeCell ref="VXU157:VXZ157"/>
    <mergeCell ref="VVG157:VVL157"/>
    <mergeCell ref="VVM157:VVR157"/>
    <mergeCell ref="VVS157:VVX157"/>
    <mergeCell ref="VVY157:VWD157"/>
    <mergeCell ref="VWE157:VWJ157"/>
    <mergeCell ref="VWK157:VWP157"/>
    <mergeCell ref="WCE157:WCJ157"/>
    <mergeCell ref="WCK157:WCP157"/>
    <mergeCell ref="WCQ157:WCV157"/>
    <mergeCell ref="WCW157:WDB157"/>
    <mergeCell ref="WDC157:WDH157"/>
    <mergeCell ref="WDI157:WDN157"/>
    <mergeCell ref="WAU157:WAZ157"/>
    <mergeCell ref="WBA157:WBF157"/>
    <mergeCell ref="WBG157:WBL157"/>
    <mergeCell ref="WBM157:WBR157"/>
    <mergeCell ref="WBS157:WBX157"/>
    <mergeCell ref="WBY157:WCD157"/>
    <mergeCell ref="VZK157:VZP157"/>
    <mergeCell ref="VZQ157:VZV157"/>
    <mergeCell ref="VZW157:WAB157"/>
    <mergeCell ref="WAC157:WAH157"/>
    <mergeCell ref="WAI157:WAN157"/>
    <mergeCell ref="WAO157:WAT157"/>
    <mergeCell ref="WGI157:WGN157"/>
    <mergeCell ref="WGO157:WGT157"/>
    <mergeCell ref="WGU157:WGZ157"/>
    <mergeCell ref="WHA157:WHF157"/>
    <mergeCell ref="WHG157:WHL157"/>
    <mergeCell ref="WHM157:WHR157"/>
    <mergeCell ref="WEY157:WFD157"/>
    <mergeCell ref="WFE157:WFJ157"/>
    <mergeCell ref="WFK157:WFP157"/>
    <mergeCell ref="WFQ157:WFV157"/>
    <mergeCell ref="WFW157:WGB157"/>
    <mergeCell ref="WGC157:WGH157"/>
    <mergeCell ref="WDO157:WDT157"/>
    <mergeCell ref="WDU157:WDZ157"/>
    <mergeCell ref="WEA157:WEF157"/>
    <mergeCell ref="WEG157:WEL157"/>
    <mergeCell ref="WEM157:WER157"/>
    <mergeCell ref="WES157:WEX157"/>
    <mergeCell ref="WKM157:WKR157"/>
    <mergeCell ref="WKS157:WKX157"/>
    <mergeCell ref="WKY157:WLD157"/>
    <mergeCell ref="WLE157:WLJ157"/>
    <mergeCell ref="WLK157:WLP157"/>
    <mergeCell ref="WLQ157:WLV157"/>
    <mergeCell ref="WJC157:WJH157"/>
    <mergeCell ref="WJI157:WJN157"/>
    <mergeCell ref="WJO157:WJT157"/>
    <mergeCell ref="WJU157:WJZ157"/>
    <mergeCell ref="WKA157:WKF157"/>
    <mergeCell ref="WKG157:WKL157"/>
    <mergeCell ref="WHS157:WHX157"/>
    <mergeCell ref="WHY157:WID157"/>
    <mergeCell ref="WIE157:WIJ157"/>
    <mergeCell ref="WIK157:WIP157"/>
    <mergeCell ref="WIQ157:WIV157"/>
    <mergeCell ref="WIW157:WJB157"/>
    <mergeCell ref="WOQ157:WOV157"/>
    <mergeCell ref="WOW157:WPB157"/>
    <mergeCell ref="WPC157:WPH157"/>
    <mergeCell ref="WPI157:WPN157"/>
    <mergeCell ref="WPO157:WPT157"/>
    <mergeCell ref="WPU157:WPZ157"/>
    <mergeCell ref="WNG157:WNL157"/>
    <mergeCell ref="WNM157:WNR157"/>
    <mergeCell ref="WNS157:WNX157"/>
    <mergeCell ref="WNY157:WOD157"/>
    <mergeCell ref="WOE157:WOJ157"/>
    <mergeCell ref="WOK157:WOP157"/>
    <mergeCell ref="WLW157:WMB157"/>
    <mergeCell ref="WMC157:WMH157"/>
    <mergeCell ref="WMI157:WMN157"/>
    <mergeCell ref="WMO157:WMT157"/>
    <mergeCell ref="WMU157:WMZ157"/>
    <mergeCell ref="WNA157:WNF157"/>
    <mergeCell ref="WSU157:WSZ157"/>
    <mergeCell ref="WTA157:WTF157"/>
    <mergeCell ref="WTG157:WTL157"/>
    <mergeCell ref="WTM157:WTR157"/>
    <mergeCell ref="WTS157:WTX157"/>
    <mergeCell ref="WTY157:WUD157"/>
    <mergeCell ref="WRK157:WRP157"/>
    <mergeCell ref="WRQ157:WRV157"/>
    <mergeCell ref="WRW157:WSB157"/>
    <mergeCell ref="WSC157:WSH157"/>
    <mergeCell ref="WSI157:WSN157"/>
    <mergeCell ref="WSO157:WST157"/>
    <mergeCell ref="WQA157:WQF157"/>
    <mergeCell ref="WQG157:WQL157"/>
    <mergeCell ref="WQM157:WQR157"/>
    <mergeCell ref="WQS157:WQX157"/>
    <mergeCell ref="WQY157:WRD157"/>
    <mergeCell ref="WRE157:WRJ157"/>
    <mergeCell ref="WYU157:WYZ157"/>
    <mergeCell ref="WZA157:WZF157"/>
    <mergeCell ref="WZG157:WZL157"/>
    <mergeCell ref="WZM157:WZR157"/>
    <mergeCell ref="WWY157:WXD157"/>
    <mergeCell ref="WXE157:WXJ157"/>
    <mergeCell ref="WXK157:WXP157"/>
    <mergeCell ref="WXQ157:WXV157"/>
    <mergeCell ref="WXW157:WYB157"/>
    <mergeCell ref="WYC157:WYH157"/>
    <mergeCell ref="WVO157:WVT157"/>
    <mergeCell ref="WVU157:WVZ157"/>
    <mergeCell ref="WWA157:WWF157"/>
    <mergeCell ref="WWG157:WWL157"/>
    <mergeCell ref="WWM157:WWR157"/>
    <mergeCell ref="WWS157:WWX157"/>
    <mergeCell ref="WUE157:WUJ157"/>
    <mergeCell ref="WUK157:WUP157"/>
    <mergeCell ref="WUQ157:WUV157"/>
    <mergeCell ref="WUW157:WVB157"/>
    <mergeCell ref="WVC157:WVH157"/>
    <mergeCell ref="WVI157:WVN157"/>
    <mergeCell ref="A158:F158"/>
    <mergeCell ref="G158:L158"/>
    <mergeCell ref="A159:F159"/>
    <mergeCell ref="A160:F160"/>
    <mergeCell ref="A161:F161"/>
    <mergeCell ref="A162:F162"/>
    <mergeCell ref="XDW157:XEB157"/>
    <mergeCell ref="XEC157:XEH157"/>
    <mergeCell ref="XEI157:XEN157"/>
    <mergeCell ref="XEO157:XET157"/>
    <mergeCell ref="XEU157:XEZ157"/>
    <mergeCell ref="XFA157:XFD157"/>
    <mergeCell ref="XCM157:XCR157"/>
    <mergeCell ref="XCS157:XCX157"/>
    <mergeCell ref="XCY157:XDD157"/>
    <mergeCell ref="XDE157:XDJ157"/>
    <mergeCell ref="XDK157:XDP157"/>
    <mergeCell ref="XDQ157:XDV157"/>
    <mergeCell ref="XBC157:XBH157"/>
    <mergeCell ref="XBI157:XBN157"/>
    <mergeCell ref="XBO157:XBT157"/>
    <mergeCell ref="XBU157:XBZ157"/>
    <mergeCell ref="XCA157:XCF157"/>
    <mergeCell ref="XCG157:XCL157"/>
    <mergeCell ref="WZS157:WZX157"/>
    <mergeCell ref="WZY157:XAD157"/>
    <mergeCell ref="XAE157:XAJ157"/>
    <mergeCell ref="XAK157:XAP157"/>
    <mergeCell ref="XAQ157:XAV157"/>
    <mergeCell ref="XAW157:XBB157"/>
    <mergeCell ref="WYI157:WYN157"/>
    <mergeCell ref="WYO157:WYT157"/>
    <mergeCell ref="A175:F175"/>
    <mergeCell ref="A176:F176"/>
    <mergeCell ref="A177:F177"/>
    <mergeCell ref="A178:F178"/>
    <mergeCell ref="A179:F179"/>
    <mergeCell ref="A180:F180"/>
    <mergeCell ref="A169:F169"/>
    <mergeCell ref="A170:F170"/>
    <mergeCell ref="A171:F171"/>
    <mergeCell ref="A172:F172"/>
    <mergeCell ref="A173:F173"/>
    <mergeCell ref="A174:F174"/>
    <mergeCell ref="A163:F163"/>
    <mergeCell ref="A164:F164"/>
    <mergeCell ref="A165:F165"/>
    <mergeCell ref="A166:F166"/>
    <mergeCell ref="A167:F167"/>
    <mergeCell ref="A168:F168"/>
    <mergeCell ref="A193:F193"/>
    <mergeCell ref="A194:F194"/>
    <mergeCell ref="A195:F195"/>
    <mergeCell ref="A196:F196"/>
    <mergeCell ref="A197:F197"/>
    <mergeCell ref="A198:F198"/>
    <mergeCell ref="A187:F187"/>
    <mergeCell ref="A188:F188"/>
    <mergeCell ref="A189:F189"/>
    <mergeCell ref="A190:F190"/>
    <mergeCell ref="A191:F191"/>
    <mergeCell ref="A192:F192"/>
    <mergeCell ref="A181:F181"/>
    <mergeCell ref="A182:F182"/>
    <mergeCell ref="A183:F183"/>
    <mergeCell ref="A184:F184"/>
    <mergeCell ref="A185:F185"/>
    <mergeCell ref="A186:F186"/>
    <mergeCell ref="A211:F211"/>
    <mergeCell ref="A212:F212"/>
    <mergeCell ref="A213:F213"/>
    <mergeCell ref="A214:F214"/>
    <mergeCell ref="A215:F215"/>
    <mergeCell ref="A216:F216"/>
    <mergeCell ref="A205:F205"/>
    <mergeCell ref="A206:F206"/>
    <mergeCell ref="A207:F207"/>
    <mergeCell ref="A208:F208"/>
    <mergeCell ref="A209:F209"/>
    <mergeCell ref="A210:F210"/>
    <mergeCell ref="A199:F199"/>
    <mergeCell ref="A200:F200"/>
    <mergeCell ref="A201:F201"/>
    <mergeCell ref="A202:F202"/>
    <mergeCell ref="A203:F203"/>
    <mergeCell ref="A204:F204"/>
    <mergeCell ref="A230:F230"/>
    <mergeCell ref="A231:F231"/>
    <mergeCell ref="A232:F232"/>
    <mergeCell ref="A233:G233"/>
    <mergeCell ref="A235:F235"/>
    <mergeCell ref="A236:F236"/>
    <mergeCell ref="A223:F223"/>
    <mergeCell ref="A224:F224"/>
    <mergeCell ref="A225:F225"/>
    <mergeCell ref="A226:F226"/>
    <mergeCell ref="A228:F228"/>
    <mergeCell ref="A229:F229"/>
    <mergeCell ref="A217:F217"/>
    <mergeCell ref="A218:F218"/>
    <mergeCell ref="A219:F219"/>
    <mergeCell ref="A220:F220"/>
    <mergeCell ref="A221:F221"/>
    <mergeCell ref="A222:F222"/>
    <mergeCell ref="A250:F250"/>
    <mergeCell ref="A251:F251"/>
    <mergeCell ref="A252:F252"/>
    <mergeCell ref="A253:F253"/>
    <mergeCell ref="A254:F254"/>
    <mergeCell ref="A255:F255"/>
    <mergeCell ref="A243:F243"/>
    <mergeCell ref="A245:F245"/>
    <mergeCell ref="A246:F246"/>
    <mergeCell ref="A247:F247"/>
    <mergeCell ref="A248:F248"/>
    <mergeCell ref="A249:F249"/>
    <mergeCell ref="A237:F237"/>
    <mergeCell ref="A238:F238"/>
    <mergeCell ref="A239:F239"/>
    <mergeCell ref="A240:F240"/>
    <mergeCell ref="A241:F241"/>
    <mergeCell ref="A242:F242"/>
    <mergeCell ref="A244:F244"/>
    <mergeCell ref="A275:F275"/>
    <mergeCell ref="A276:F276"/>
    <mergeCell ref="A277:F277"/>
    <mergeCell ref="A278:F278"/>
    <mergeCell ref="A279:F279"/>
    <mergeCell ref="A280:F280"/>
    <mergeCell ref="A269:F269"/>
    <mergeCell ref="A270:F270"/>
    <mergeCell ref="A271:F271"/>
    <mergeCell ref="A272:F272"/>
    <mergeCell ref="A273:F273"/>
    <mergeCell ref="A274:F274"/>
    <mergeCell ref="A256:F256"/>
    <mergeCell ref="A257:F257"/>
    <mergeCell ref="A258:F258"/>
    <mergeCell ref="A266:F266"/>
    <mergeCell ref="A267:F267"/>
    <mergeCell ref="A268:F268"/>
    <mergeCell ref="A293:F293"/>
    <mergeCell ref="A294:F294"/>
    <mergeCell ref="A295:F295"/>
    <mergeCell ref="A296:F296"/>
    <mergeCell ref="A297:F297"/>
    <mergeCell ref="A298:F298"/>
    <mergeCell ref="A287:F287"/>
    <mergeCell ref="A288:F288"/>
    <mergeCell ref="A289:F289"/>
    <mergeCell ref="A290:F290"/>
    <mergeCell ref="A291:F291"/>
    <mergeCell ref="A292:F292"/>
    <mergeCell ref="A281:F281"/>
    <mergeCell ref="A282:F282"/>
    <mergeCell ref="A283:F283"/>
    <mergeCell ref="A284:F284"/>
    <mergeCell ref="A285:F285"/>
    <mergeCell ref="A286:F286"/>
    <mergeCell ref="A311:F311"/>
    <mergeCell ref="A312:F312"/>
    <mergeCell ref="A313:F313"/>
    <mergeCell ref="A314:F314"/>
    <mergeCell ref="A315:F315"/>
    <mergeCell ref="A316:F316"/>
    <mergeCell ref="A305:F305"/>
    <mergeCell ref="A306:F306"/>
    <mergeCell ref="A307:F307"/>
    <mergeCell ref="A308:F308"/>
    <mergeCell ref="A309:F309"/>
    <mergeCell ref="A310:F310"/>
    <mergeCell ref="A299:F299"/>
    <mergeCell ref="A300:F300"/>
    <mergeCell ref="A301:F301"/>
    <mergeCell ref="A302:F302"/>
    <mergeCell ref="A303:F303"/>
    <mergeCell ref="A304:F304"/>
    <mergeCell ref="A329:F329"/>
    <mergeCell ref="A330:F330"/>
    <mergeCell ref="A331:F331"/>
    <mergeCell ref="A332:F332"/>
    <mergeCell ref="A333:F333"/>
    <mergeCell ref="A334:F334"/>
    <mergeCell ref="A323:F323"/>
    <mergeCell ref="A324:F324"/>
    <mergeCell ref="A325:F325"/>
    <mergeCell ref="A326:F326"/>
    <mergeCell ref="A327:F327"/>
    <mergeCell ref="A328:F328"/>
    <mergeCell ref="A317:F317"/>
    <mergeCell ref="A318:F318"/>
    <mergeCell ref="A319:F319"/>
    <mergeCell ref="A320:F320"/>
    <mergeCell ref="A321:F321"/>
    <mergeCell ref="A322:F322"/>
    <mergeCell ref="A348:F348"/>
    <mergeCell ref="A350:F350"/>
    <mergeCell ref="A351:F351"/>
    <mergeCell ref="A352:F352"/>
    <mergeCell ref="A353:F353"/>
    <mergeCell ref="A354:F354"/>
    <mergeCell ref="A342:F342"/>
    <mergeCell ref="A343:F343"/>
    <mergeCell ref="A344:F344"/>
    <mergeCell ref="A345:F345"/>
    <mergeCell ref="A346:F346"/>
    <mergeCell ref="A347:F347"/>
    <mergeCell ref="A335:F335"/>
    <mergeCell ref="A336:F336"/>
    <mergeCell ref="A338:F338"/>
    <mergeCell ref="A339:F339"/>
    <mergeCell ref="A340:F340"/>
    <mergeCell ref="A341:F341"/>
    <mergeCell ref="A349:F349"/>
    <mergeCell ref="A367:F367"/>
    <mergeCell ref="A369:F369"/>
    <mergeCell ref="A370:F370"/>
    <mergeCell ref="A371:F371"/>
    <mergeCell ref="A372:F372"/>
    <mergeCell ref="A373:F373"/>
    <mergeCell ref="A361:F361"/>
    <mergeCell ref="A362:F362"/>
    <mergeCell ref="A363:F363"/>
    <mergeCell ref="A364:F364"/>
    <mergeCell ref="A365:F365"/>
    <mergeCell ref="A366:F366"/>
    <mergeCell ref="A355:F355"/>
    <mergeCell ref="A356:F356"/>
    <mergeCell ref="A357:F357"/>
    <mergeCell ref="A358:F358"/>
    <mergeCell ref="A359:F359"/>
    <mergeCell ref="A360:F360"/>
    <mergeCell ref="A393:F393"/>
    <mergeCell ref="A394:F394"/>
    <mergeCell ref="A395:F395"/>
    <mergeCell ref="A396:F396"/>
    <mergeCell ref="A397:F397"/>
    <mergeCell ref="A398:F398"/>
    <mergeCell ref="A387:F387"/>
    <mergeCell ref="A388:F388"/>
    <mergeCell ref="A389:F389"/>
    <mergeCell ref="A390:F390"/>
    <mergeCell ref="A391:F391"/>
    <mergeCell ref="A392:F392"/>
    <mergeCell ref="A374:F374"/>
    <mergeCell ref="A375:F375"/>
    <mergeCell ref="A376:F376"/>
    <mergeCell ref="A377:F377"/>
    <mergeCell ref="A378:F378"/>
    <mergeCell ref="A379:F379"/>
    <mergeCell ref="A411:F411"/>
    <mergeCell ref="A412:F412"/>
    <mergeCell ref="A413:F413"/>
    <mergeCell ref="A414:F414"/>
    <mergeCell ref="A415:F415"/>
    <mergeCell ref="A416:F416"/>
    <mergeCell ref="A405:F405"/>
    <mergeCell ref="A406:F406"/>
    <mergeCell ref="A407:F407"/>
    <mergeCell ref="A408:F408"/>
    <mergeCell ref="A409:F409"/>
    <mergeCell ref="A410:F410"/>
    <mergeCell ref="A399:F399"/>
    <mergeCell ref="A400:F400"/>
    <mergeCell ref="A401:F401"/>
    <mergeCell ref="A402:F402"/>
    <mergeCell ref="A403:F403"/>
    <mergeCell ref="A404:F404"/>
    <mergeCell ref="A430:F430"/>
    <mergeCell ref="A431:F431"/>
    <mergeCell ref="A433:F433"/>
    <mergeCell ref="A434:F434"/>
    <mergeCell ref="A435:F435"/>
    <mergeCell ref="A436:F436"/>
    <mergeCell ref="A423:F423"/>
    <mergeCell ref="A424:F424"/>
    <mergeCell ref="A425:F425"/>
    <mergeCell ref="A427:F427"/>
    <mergeCell ref="A428:F428"/>
    <mergeCell ref="A429:F429"/>
    <mergeCell ref="A417:F417"/>
    <mergeCell ref="A418:F418"/>
    <mergeCell ref="A419:F419"/>
    <mergeCell ref="A420:F420"/>
    <mergeCell ref="A421:F421"/>
    <mergeCell ref="A422:F422"/>
    <mergeCell ref="A458:F458"/>
    <mergeCell ref="A459:F459"/>
    <mergeCell ref="A460:F460"/>
    <mergeCell ref="A461:F461"/>
    <mergeCell ref="A462:F462"/>
    <mergeCell ref="A463:F463"/>
    <mergeCell ref="A444:F444"/>
    <mergeCell ref="A445:F445"/>
    <mergeCell ref="A446:F446"/>
    <mergeCell ref="A448:F448"/>
    <mergeCell ref="A456:F456"/>
    <mergeCell ref="A457:F457"/>
    <mergeCell ref="A438:F438"/>
    <mergeCell ref="A439:F439"/>
    <mergeCell ref="A440:F440"/>
    <mergeCell ref="A441:F441"/>
    <mergeCell ref="A442:F442"/>
    <mergeCell ref="A443:F443"/>
    <mergeCell ref="A495:F495"/>
    <mergeCell ref="A496:F496"/>
    <mergeCell ref="A497:F497"/>
    <mergeCell ref="A492:F492"/>
    <mergeCell ref="A493:F493"/>
    <mergeCell ref="A494:F494"/>
    <mergeCell ref="A469:F469"/>
    <mergeCell ref="A470:F470"/>
    <mergeCell ref="A486:F486"/>
    <mergeCell ref="A484:F484"/>
    <mergeCell ref="A464:F464"/>
    <mergeCell ref="A465:F465"/>
    <mergeCell ref="A466:F466"/>
    <mergeCell ref="A467:F467"/>
    <mergeCell ref="A468:F468"/>
    <mergeCell ref="A485:F485"/>
    <mergeCell ref="A487:F49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rowBreaks count="6" manualBreakCount="6">
    <brk id="113" max="5" man="1"/>
    <brk id="162" max="5" man="1"/>
    <brk id="284" max="5" man="1"/>
    <brk id="337" max="5" man="1"/>
    <brk id="398" max="5" man="1"/>
    <brk id="464" max="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8" tint="0.39997558519241921"/>
  </sheetPr>
  <dimension ref="A1:O28"/>
  <sheetViews>
    <sheetView zoomScaleNormal="100" workbookViewId="0"/>
  </sheetViews>
  <sheetFormatPr defaultColWidth="9" defaultRowHeight="16.5"/>
  <cols>
    <col min="1" max="1" width="134.5" style="155" customWidth="1"/>
    <col min="2" max="3" width="13.625" style="155" customWidth="1"/>
    <col min="4" max="16384" width="9" style="155"/>
  </cols>
  <sheetData>
    <row r="1" spans="1:6" ht="24" customHeight="1">
      <c r="A1" s="144" t="s">
        <v>1106</v>
      </c>
      <c r="B1" s="186"/>
      <c r="C1" s="186"/>
    </row>
    <row r="2" spans="1:6" ht="25.35" customHeight="1">
      <c r="A2" s="146" t="s">
        <v>725</v>
      </c>
      <c r="B2" s="146" t="s">
        <v>726</v>
      </c>
      <c r="C2" s="146" t="s">
        <v>730</v>
      </c>
      <c r="E2" s="277"/>
    </row>
    <row r="3" spans="1:6" ht="25.35" customHeight="1">
      <c r="A3" s="545" t="s">
        <v>727</v>
      </c>
      <c r="B3" s="545"/>
      <c r="C3" s="545"/>
    </row>
    <row r="4" spans="1:6" ht="25.35" customHeight="1">
      <c r="A4" s="145" t="s">
        <v>728</v>
      </c>
      <c r="B4" s="302" t="str">
        <f>IF(제안서작성기준일=제안서작성기준일,"OK","확인 필요")</f>
        <v>OK</v>
      </c>
      <c r="C4" s="147" t="s">
        <v>731</v>
      </c>
      <c r="D4" s="169"/>
      <c r="E4" s="169"/>
      <c r="F4" s="169"/>
    </row>
    <row r="5" spans="1:6" ht="25.35" customHeight="1">
      <c r="A5" s="545" t="s">
        <v>729</v>
      </c>
      <c r="B5" s="545"/>
      <c r="C5" s="545"/>
      <c r="D5" s="169"/>
      <c r="E5" s="169"/>
      <c r="F5" s="169"/>
    </row>
    <row r="6" spans="1:6" ht="87" customHeight="1">
      <c r="A6" s="145" t="s">
        <v>788</v>
      </c>
      <c r="B6" s="147" t="s">
        <v>1143</v>
      </c>
      <c r="C6" s="149" t="s">
        <v>732</v>
      </c>
      <c r="D6" s="169"/>
      <c r="E6" s="169"/>
      <c r="F6" s="169"/>
    </row>
    <row r="7" spans="1:6" ht="25.35" customHeight="1">
      <c r="A7" s="545" t="s">
        <v>735</v>
      </c>
      <c r="B7" s="545"/>
      <c r="C7" s="545"/>
      <c r="D7" s="169"/>
      <c r="E7" s="169"/>
      <c r="F7" s="169"/>
    </row>
    <row r="8" spans="1:6" ht="25.35" customHeight="1">
      <c r="A8" s="145" t="s">
        <v>736</v>
      </c>
      <c r="B8" s="302" t="str">
        <f>IF((SUM('2.6 제안사 투자현황'!N:N)=SUM('2.6 제안사 투자현황'!T:T)+SUM('2.6 제안사 투자현황'!X:X)+SUM('2.6 제안사 투자현황'!Z:Z)),"OK","확인필요")</f>
        <v>OK</v>
      </c>
      <c r="C8" s="147" t="s">
        <v>731</v>
      </c>
      <c r="D8" s="169"/>
      <c r="E8" s="169"/>
      <c r="F8" s="169"/>
    </row>
    <row r="9" spans="1:6" ht="51.6" customHeight="1">
      <c r="A9" s="150" t="s">
        <v>738</v>
      </c>
      <c r="B9" s="147" t="s">
        <v>1143</v>
      </c>
      <c r="C9" s="149" t="s">
        <v>732</v>
      </c>
      <c r="D9" s="169"/>
      <c r="E9" s="169"/>
      <c r="F9" s="169"/>
    </row>
    <row r="10" spans="1:6" ht="53.85" customHeight="1">
      <c r="A10" s="145" t="s">
        <v>737</v>
      </c>
      <c r="B10" s="147" t="s">
        <v>1143</v>
      </c>
      <c r="C10" s="149" t="s">
        <v>732</v>
      </c>
      <c r="D10" s="169"/>
      <c r="E10" s="169"/>
      <c r="F10" s="169"/>
    </row>
    <row r="11" spans="1:6" ht="53.85" customHeight="1">
      <c r="A11" s="145" t="s">
        <v>744</v>
      </c>
      <c r="B11" s="302" t="str">
        <f>IF((COUNTIFS('2.6 제안사 투자현황'!W:W,"YES",'2.6 제안사 투자현황'!O:O,"회수료")= COUNTIF('2.6 제안사 투자현황'!W:W,"YES")),"OK","확인필요")</f>
        <v>OK</v>
      </c>
      <c r="C11" s="147" t="s">
        <v>731</v>
      </c>
      <c r="D11" s="169"/>
      <c r="E11" s="169"/>
      <c r="F11" s="169"/>
    </row>
    <row r="12" spans="1:6" ht="25.35" customHeight="1">
      <c r="A12" s="546" t="s">
        <v>739</v>
      </c>
      <c r="B12" s="547"/>
      <c r="C12" s="548"/>
    </row>
    <row r="13" spans="1:6" ht="25.35" customHeight="1">
      <c r="A13" s="145" t="s">
        <v>764</v>
      </c>
      <c r="B13" s="302" t="str">
        <f>IF(AND(COUNTIF('3.1 대표이사&amp;참여인력 개요'!Q:Q,"대표펀드매니저")=1),"OK","확인필요")</f>
        <v>OK</v>
      </c>
      <c r="C13" s="149" t="s">
        <v>731</v>
      </c>
      <c r="D13" s="169"/>
      <c r="E13" s="169"/>
      <c r="F13" s="169"/>
    </row>
    <row r="14" spans="1:6" ht="78" customHeight="1">
      <c r="A14" s="145" t="s">
        <v>763</v>
      </c>
      <c r="B14" s="147" t="s">
        <v>1143</v>
      </c>
      <c r="C14" s="149" t="s">
        <v>732</v>
      </c>
      <c r="D14" s="153"/>
    </row>
    <row r="15" spans="1:6" ht="25.35" customHeight="1">
      <c r="A15" s="545" t="s">
        <v>740</v>
      </c>
      <c r="B15" s="545"/>
      <c r="C15" s="545"/>
    </row>
    <row r="16" spans="1:6" ht="32.85" customHeight="1">
      <c r="A16" s="145" t="s">
        <v>741</v>
      </c>
      <c r="B16" s="147" t="s">
        <v>1143</v>
      </c>
      <c r="C16" s="149" t="s">
        <v>732</v>
      </c>
      <c r="D16" s="169"/>
      <c r="E16" s="169"/>
      <c r="F16" s="169"/>
    </row>
    <row r="17" spans="1:15" ht="108.75" customHeight="1">
      <c r="A17" s="152" t="s">
        <v>1203</v>
      </c>
      <c r="B17" s="147" t="s">
        <v>1143</v>
      </c>
      <c r="C17" s="149" t="s">
        <v>732</v>
      </c>
    </row>
    <row r="18" spans="1:15" ht="32.1" customHeight="1">
      <c r="A18" s="145" t="s">
        <v>742</v>
      </c>
      <c r="B18" s="302" t="str">
        <f>IF((SUM('3.2 참여인력 투자현황'!T:T)=SUM('3.2 참여인력 투자현황'!AA:AA)+SUM('3.2 참여인력 투자현황'!AE:AE)+SUM('3.2 참여인력 투자현황'!AG:AG)),"OK","확인필요")</f>
        <v>OK</v>
      </c>
      <c r="C18" s="147" t="s">
        <v>731</v>
      </c>
      <c r="D18" s="169"/>
      <c r="E18" s="169"/>
      <c r="F18" s="169"/>
    </row>
    <row r="19" spans="1:15" ht="58.5" customHeight="1">
      <c r="A19" s="150" t="s">
        <v>1204</v>
      </c>
      <c r="B19" s="147" t="s">
        <v>1143</v>
      </c>
      <c r="C19" s="149" t="s">
        <v>732</v>
      </c>
      <c r="D19" s="170"/>
      <c r="E19" s="170"/>
      <c r="F19" s="170"/>
      <c r="J19" s="170"/>
      <c r="K19" s="170"/>
      <c r="L19" s="170"/>
      <c r="M19" s="170"/>
      <c r="N19" s="170"/>
      <c r="O19" s="170"/>
    </row>
    <row r="20" spans="1:15" ht="55.35" customHeight="1">
      <c r="A20" s="145" t="s">
        <v>1205</v>
      </c>
      <c r="B20" s="147" t="s">
        <v>1143</v>
      </c>
      <c r="C20" s="149" t="s">
        <v>732</v>
      </c>
      <c r="D20" s="170"/>
      <c r="E20" s="170"/>
      <c r="F20" s="170"/>
      <c r="J20" s="170"/>
      <c r="K20" s="170"/>
      <c r="L20" s="170"/>
      <c r="M20" s="170"/>
      <c r="N20" s="170"/>
      <c r="O20" s="170"/>
    </row>
    <row r="21" spans="1:15" ht="32.1" customHeight="1">
      <c r="A21" s="145" t="s">
        <v>743</v>
      </c>
      <c r="B21" s="302" t="str">
        <f>IF((COUNTIFS('3.2 참여인력 투자현황'!AD:AD,"YES",'3.2 참여인력 투자현황'!V:V,"회수료")= COUNTIF('3.2 참여인력 투자현황'!AD:AD,"YES")),"OK","확인필요")</f>
        <v>OK</v>
      </c>
      <c r="C21" s="147" t="s">
        <v>731</v>
      </c>
      <c r="D21" s="170"/>
      <c r="E21" s="170"/>
      <c r="F21" s="170"/>
      <c r="J21" s="170"/>
      <c r="K21" s="170"/>
      <c r="L21" s="170"/>
      <c r="M21" s="170"/>
      <c r="N21" s="170"/>
      <c r="O21" s="170"/>
    </row>
    <row r="22" spans="1:15" ht="25.35" customHeight="1">
      <c r="A22" s="545" t="s">
        <v>745</v>
      </c>
      <c r="B22" s="545"/>
      <c r="C22" s="545"/>
    </row>
    <row r="23" spans="1:15" ht="23.1" customHeight="1">
      <c r="A23" s="145" t="s">
        <v>746</v>
      </c>
      <c r="B23" s="147" t="s">
        <v>1143</v>
      </c>
      <c r="C23" s="149" t="s">
        <v>732</v>
      </c>
      <c r="D23" s="151"/>
      <c r="E23" s="151"/>
      <c r="F23" s="151"/>
      <c r="J23" s="151"/>
      <c r="K23" s="151"/>
      <c r="L23" s="151"/>
      <c r="M23" s="151"/>
      <c r="N23" s="151"/>
      <c r="O23" s="151"/>
    </row>
    <row r="24" spans="1:15" ht="23.1" customHeight="1">
      <c r="A24" s="145" t="s">
        <v>747</v>
      </c>
      <c r="B24" s="302" t="str">
        <f>IF(COUNTIFS('3.4 대표이사&amp;참여인력 경력'!S:S,"YES",'3.4 대표이사&amp;참여인력 경력'!T:T,"비투자업무")=1,"확인필요","OK")</f>
        <v>OK</v>
      </c>
      <c r="C24" s="149" t="s">
        <v>731</v>
      </c>
      <c r="D24" s="169"/>
      <c r="E24" s="169"/>
      <c r="F24" s="169"/>
    </row>
    <row r="25" spans="1:15" ht="125.85" customHeight="1">
      <c r="A25" s="152" t="s">
        <v>1206</v>
      </c>
      <c r="B25" s="147" t="s">
        <v>1143</v>
      </c>
      <c r="C25" s="149" t="s">
        <v>732</v>
      </c>
      <c r="D25" s="169"/>
      <c r="E25" s="169"/>
      <c r="F25" s="169"/>
    </row>
    <row r="26" spans="1:15" ht="25.35" customHeight="1">
      <c r="A26" s="545" t="s">
        <v>748</v>
      </c>
      <c r="B26" s="545"/>
      <c r="C26" s="545"/>
    </row>
    <row r="27" spans="1:15" ht="44.1" customHeight="1">
      <c r="A27" s="145" t="s">
        <v>749</v>
      </c>
      <c r="B27" s="147" t="s">
        <v>1143</v>
      </c>
      <c r="C27" s="149" t="s">
        <v>732</v>
      </c>
      <c r="D27" s="169"/>
      <c r="E27" s="169"/>
      <c r="F27" s="169"/>
    </row>
    <row r="28" spans="1:15">
      <c r="A28" s="306"/>
    </row>
  </sheetData>
  <mergeCells count="7">
    <mergeCell ref="A3:C3"/>
    <mergeCell ref="A5:C5"/>
    <mergeCell ref="A7:C7"/>
    <mergeCell ref="A26:C26"/>
    <mergeCell ref="A12:C12"/>
    <mergeCell ref="A22:C22"/>
    <mergeCell ref="A15:C15"/>
  </mergeCells>
  <phoneticPr fontId="1" type="noConversion"/>
  <dataValidations count="1">
    <dataValidation type="list" allowBlank="1" showInputMessage="1" showErrorMessage="1" sqref="B6 B19:B20 B27 B16:B17 B23 B25 B13:B14 B9:B10">
      <formula1>"OK,확인필요"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70C0"/>
  </sheetPr>
  <dimension ref="E1:AG30"/>
  <sheetViews>
    <sheetView tabSelected="1" topLeftCell="E4" zoomScaleNormal="100" workbookViewId="0">
      <selection activeCell="E4" sqref="E4:E5"/>
    </sheetView>
  </sheetViews>
  <sheetFormatPr defaultColWidth="9" defaultRowHeight="13.5"/>
  <cols>
    <col min="1" max="4" width="0" style="1" hidden="1" customWidth="1"/>
    <col min="5" max="5" width="10.625" style="1" customWidth="1"/>
    <col min="6" max="6" width="13.5" style="1" customWidth="1"/>
    <col min="7" max="7" width="17.75" style="1" customWidth="1"/>
    <col min="8" max="8" width="12.25" style="1" customWidth="1"/>
    <col min="9" max="9" width="20.875" style="1" customWidth="1"/>
    <col min="10" max="10" width="17.75" style="1" customWidth="1"/>
    <col min="11" max="12" width="17.75" style="156" customWidth="1"/>
    <col min="13" max="13" width="19.375" style="1" customWidth="1"/>
    <col min="14" max="14" width="11.625" style="1" customWidth="1"/>
    <col min="15" max="15" width="12" style="1" customWidth="1"/>
    <col min="16" max="16" width="4.625" style="1" customWidth="1"/>
    <col min="17" max="17" width="8.625" style="1" customWidth="1"/>
    <col min="18" max="19" width="6.625" style="1" customWidth="1"/>
    <col min="20" max="20" width="13.75" style="1" customWidth="1"/>
    <col min="21" max="22" width="12.75" style="1" customWidth="1"/>
    <col min="23" max="23" width="12.75" style="156" customWidth="1"/>
    <col min="24" max="24" width="9.625" style="1" customWidth="1"/>
    <col min="25" max="26" width="7.625" style="1" customWidth="1"/>
    <col min="27" max="27" width="12.5" style="1" customWidth="1"/>
    <col min="28" max="29" width="6.125" style="1" customWidth="1"/>
    <col min="30" max="30" width="6.625" style="1" customWidth="1"/>
    <col min="31" max="31" width="9.625" style="1" customWidth="1"/>
    <col min="32" max="32" width="6.625" style="1" customWidth="1"/>
    <col min="33" max="16384" width="9" style="1"/>
  </cols>
  <sheetData>
    <row r="1" spans="5:33" ht="13.5" hidden="1" customHeight="1">
      <c r="V1" s="221"/>
      <c r="W1" s="221"/>
    </row>
    <row r="2" spans="5:33" ht="13.5" hidden="1" customHeight="1">
      <c r="V2" s="221"/>
      <c r="W2" s="221"/>
    </row>
    <row r="3" spans="5:33" ht="13.5" hidden="1" customHeight="1">
      <c r="V3" s="221"/>
      <c r="W3" s="221"/>
    </row>
    <row r="4" spans="5:33" ht="13.5" customHeight="1">
      <c r="E4" s="549" t="s">
        <v>404</v>
      </c>
      <c r="F4" s="551" t="s">
        <v>405</v>
      </c>
      <c r="G4" s="552"/>
      <c r="H4" s="552"/>
      <c r="I4" s="552"/>
      <c r="J4" s="552"/>
      <c r="K4" s="552"/>
      <c r="L4" s="552"/>
      <c r="M4" s="552"/>
      <c r="N4" s="552"/>
      <c r="O4" s="552"/>
      <c r="P4" s="552"/>
      <c r="Q4" s="552"/>
      <c r="R4" s="553"/>
      <c r="S4" s="551" t="s">
        <v>406</v>
      </c>
      <c r="T4" s="552"/>
      <c r="U4" s="553"/>
      <c r="V4" s="554" t="s">
        <v>865</v>
      </c>
      <c r="W4" s="555"/>
      <c r="X4" s="551" t="s">
        <v>448</v>
      </c>
      <c r="Y4" s="552"/>
      <c r="Z4" s="552"/>
      <c r="AA4" s="552"/>
      <c r="AB4" s="552"/>
      <c r="AC4" s="553"/>
      <c r="AD4" s="551" t="s">
        <v>407</v>
      </c>
      <c r="AE4" s="552"/>
      <c r="AF4" s="553"/>
      <c r="AG4" s="1" t="s">
        <v>790</v>
      </c>
    </row>
    <row r="5" spans="5:33" ht="54">
      <c r="E5" s="550"/>
      <c r="F5" s="25" t="s">
        <v>0</v>
      </c>
      <c r="G5" s="25" t="s">
        <v>408</v>
      </c>
      <c r="H5" s="35" t="s">
        <v>674</v>
      </c>
      <c r="I5" s="210" t="s">
        <v>846</v>
      </c>
      <c r="J5" s="209" t="s">
        <v>847</v>
      </c>
      <c r="K5" s="332" t="s">
        <v>1172</v>
      </c>
      <c r="L5" s="209" t="s">
        <v>1173</v>
      </c>
      <c r="M5" s="209" t="s">
        <v>940</v>
      </c>
      <c r="N5" s="210" t="s">
        <v>848</v>
      </c>
      <c r="O5" s="210" t="s">
        <v>409</v>
      </c>
      <c r="P5" s="210" t="s">
        <v>107</v>
      </c>
      <c r="Q5" s="210" t="s">
        <v>410</v>
      </c>
      <c r="R5" s="210" t="s">
        <v>411</v>
      </c>
      <c r="S5" s="210" t="s">
        <v>273</v>
      </c>
      <c r="T5" s="210" t="s">
        <v>1130</v>
      </c>
      <c r="U5" s="210" t="s">
        <v>1</v>
      </c>
      <c r="V5" s="210" t="s">
        <v>849</v>
      </c>
      <c r="W5" s="333" t="s">
        <v>1183</v>
      </c>
      <c r="X5" s="210" t="s">
        <v>412</v>
      </c>
      <c r="Y5" s="210" t="s">
        <v>413</v>
      </c>
      <c r="Z5" s="210" t="s">
        <v>414</v>
      </c>
      <c r="AA5" s="210" t="s">
        <v>707</v>
      </c>
      <c r="AB5" s="210" t="s">
        <v>415</v>
      </c>
      <c r="AC5" s="210" t="s">
        <v>416</v>
      </c>
      <c r="AD5" s="210" t="s">
        <v>281</v>
      </c>
      <c r="AE5" s="210" t="s">
        <v>417</v>
      </c>
      <c r="AF5" s="210" t="s">
        <v>418</v>
      </c>
    </row>
    <row r="6" spans="5:33" hidden="1">
      <c r="H6" s="16"/>
      <c r="I6" s="17"/>
      <c r="J6" s="16"/>
      <c r="K6" s="157"/>
      <c r="L6" s="157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7"/>
      <c r="Y6" s="157"/>
      <c r="Z6" s="157"/>
      <c r="AA6" s="157"/>
      <c r="AB6" s="157"/>
      <c r="AC6" s="157"/>
      <c r="AD6" s="157"/>
      <c r="AE6" s="157"/>
      <c r="AF6" s="157"/>
    </row>
    <row r="7" spans="5:33" hidden="1">
      <c r="H7" s="16"/>
      <c r="I7" s="17"/>
      <c r="J7" s="16"/>
      <c r="K7" s="157"/>
      <c r="L7" s="157"/>
      <c r="M7" s="157"/>
      <c r="N7" s="157"/>
      <c r="O7" s="157"/>
      <c r="P7" s="157"/>
      <c r="Q7" s="157"/>
      <c r="R7" s="157"/>
      <c r="S7" s="157"/>
      <c r="T7" s="157"/>
      <c r="U7" s="157"/>
      <c r="V7" s="157"/>
      <c r="W7" s="157"/>
      <c r="X7" s="157"/>
      <c r="Y7" s="157"/>
      <c r="Z7" s="157"/>
      <c r="AA7" s="157"/>
      <c r="AB7" s="157"/>
      <c r="AC7" s="157"/>
      <c r="AD7" s="157"/>
      <c r="AE7" s="157"/>
      <c r="AF7" s="157"/>
    </row>
    <row r="8" spans="5:33" hidden="1">
      <c r="H8" s="16"/>
      <c r="I8" s="17"/>
      <c r="J8" s="16"/>
      <c r="K8" s="157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7"/>
      <c r="AC8" s="157"/>
      <c r="AD8" s="157"/>
      <c r="AE8" s="157"/>
      <c r="AF8" s="157"/>
    </row>
    <row r="9" spans="5:33" hidden="1">
      <c r="H9" s="16"/>
      <c r="I9" s="17"/>
      <c r="J9" s="16"/>
      <c r="K9" s="157"/>
      <c r="L9" s="157"/>
      <c r="M9" s="157"/>
      <c r="N9" s="157"/>
      <c r="O9" s="157"/>
      <c r="P9" s="157"/>
      <c r="Q9" s="157"/>
      <c r="R9" s="157"/>
      <c r="S9" s="157"/>
      <c r="T9" s="157"/>
      <c r="U9" s="157"/>
      <c r="V9" s="157"/>
      <c r="W9" s="157"/>
      <c r="X9" s="157"/>
      <c r="Y9" s="157"/>
      <c r="Z9" s="157"/>
      <c r="AA9" s="157"/>
      <c r="AB9" s="157"/>
      <c r="AC9" s="157"/>
      <c r="AD9" s="157"/>
      <c r="AE9" s="157"/>
      <c r="AF9" s="157"/>
    </row>
    <row r="10" spans="5:33" hidden="1">
      <c r="H10" s="16"/>
      <c r="I10" s="17"/>
      <c r="J10" s="16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57"/>
      <c r="Z10" s="157"/>
      <c r="AA10" s="157"/>
      <c r="AB10" s="157"/>
      <c r="AC10" s="157"/>
      <c r="AD10" s="157"/>
      <c r="AE10" s="157"/>
      <c r="AF10" s="157"/>
    </row>
    <row r="11" spans="5:33" ht="67.5">
      <c r="E11" s="250">
        <v>45747</v>
      </c>
      <c r="F11" s="291" t="s">
        <v>974</v>
      </c>
      <c r="G11" s="292" t="s">
        <v>975</v>
      </c>
      <c r="H11" s="36" t="s">
        <v>1174</v>
      </c>
      <c r="I11" s="36" t="s">
        <v>1153</v>
      </c>
      <c r="J11" s="346" t="s">
        <v>1154</v>
      </c>
      <c r="K11" s="347" t="s">
        <v>1175</v>
      </c>
      <c r="L11" s="348" t="s">
        <v>1178</v>
      </c>
      <c r="M11" s="293">
        <v>100000</v>
      </c>
      <c r="N11" s="349" t="s">
        <v>1180</v>
      </c>
      <c r="O11" s="36">
        <v>10</v>
      </c>
      <c r="P11" s="36">
        <v>5</v>
      </c>
      <c r="Q11" s="36" t="s">
        <v>2</v>
      </c>
      <c r="R11" s="294">
        <v>0.2</v>
      </c>
      <c r="S11" s="294">
        <v>7.0000000000000007E-2</v>
      </c>
      <c r="T11" s="291"/>
      <c r="U11" s="291"/>
      <c r="V11" s="36" t="s">
        <v>1181</v>
      </c>
      <c r="W11" s="36" t="s">
        <v>1185</v>
      </c>
      <c r="X11" s="291"/>
      <c r="Y11" s="291" t="s">
        <v>976</v>
      </c>
      <c r="Z11" s="297">
        <v>10000</v>
      </c>
      <c r="AA11" s="291" t="s">
        <v>977</v>
      </c>
      <c r="AB11" s="293">
        <v>3</v>
      </c>
      <c r="AC11" s="81">
        <v>3</v>
      </c>
      <c r="AD11" s="36" t="s">
        <v>978</v>
      </c>
      <c r="AE11" s="36" t="s">
        <v>979</v>
      </c>
      <c r="AF11" s="36" t="s">
        <v>980</v>
      </c>
    </row>
    <row r="12" spans="5:33">
      <c r="E12" s="148"/>
      <c r="M12" s="156" t="s">
        <v>1155</v>
      </c>
      <c r="N12" s="32"/>
    </row>
    <row r="13" spans="5:33">
      <c r="M13" s="156"/>
      <c r="N13" s="32"/>
    </row>
    <row r="14" spans="5:33">
      <c r="N14" s="32"/>
    </row>
    <row r="15" spans="5:33">
      <c r="N15" s="32"/>
    </row>
    <row r="28" spans="13:21">
      <c r="M28" s="175"/>
    </row>
    <row r="29" spans="13:21">
      <c r="N29" s="156"/>
    </row>
    <row r="30" spans="13:21" ht="16.5">
      <c r="U30"/>
    </row>
  </sheetData>
  <mergeCells count="6">
    <mergeCell ref="E4:E5"/>
    <mergeCell ref="F4:R4"/>
    <mergeCell ref="S4:U4"/>
    <mergeCell ref="X4:AC4"/>
    <mergeCell ref="AD4:AF4"/>
    <mergeCell ref="V4:W4"/>
  </mergeCells>
  <phoneticPr fontId="1" type="noConversion"/>
  <dataValidations count="7">
    <dataValidation allowBlank="1" showInputMessage="1" showErrorMessage="1" error="숫자로 입력" sqref="AA11"/>
    <dataValidation type="decimal" allowBlank="1" showInputMessage="1" showErrorMessage="1" error="숫자로 입력" sqref="AB11">
      <formula1>0</formula1>
      <formula2>1000000</formula2>
    </dataValidation>
    <dataValidation type="decimal" allowBlank="1" showInputMessage="1" showErrorMessage="1" error="%로 입력" sqref="S11">
      <formula1>0</formula1>
      <formula2>99.9</formula2>
    </dataValidation>
    <dataValidation type="decimal" allowBlank="1" showInputMessage="1" showErrorMessage="1" error="숫자로 입력" sqref="O11:P11">
      <formula1>0.1</formula1>
      <formula2>99</formula2>
    </dataValidation>
    <dataValidation type="list" allowBlank="1" showInputMessage="1" showErrorMessage="1" sqref="Q11">
      <formula1>납입방식</formula1>
    </dataValidation>
    <dataValidation type="list" allowBlank="1" showInputMessage="1" showErrorMessage="1" error="목록에서 선택" sqref="G11">
      <formula1>펀드법적유형</formula1>
    </dataValidation>
    <dataValidation type="list" allowBlank="1" showInputMessage="1" showErrorMessage="1" sqref="W11">
      <formula1>출자자인센티브</formula1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'열제목별 목록값'!$C$92:$C$93</xm:f>
          </x14:formula1>
          <xm:sqref>V11</xm:sqref>
        </x14:dataValidation>
        <x14:dataValidation type="list" allowBlank="1" showInputMessage="1" showErrorMessage="1">
          <x14:formula1>
            <xm:f>'열제목별 목록값'!$C$14:$C$15</xm:f>
          </x14:formula1>
          <xm:sqref>L11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0070C0"/>
  </sheetPr>
  <dimension ref="E1:J45"/>
  <sheetViews>
    <sheetView topLeftCell="E4" zoomScaleNormal="100" workbookViewId="0">
      <selection activeCell="E4" sqref="E4"/>
    </sheetView>
  </sheetViews>
  <sheetFormatPr defaultColWidth="9" defaultRowHeight="16.5"/>
  <cols>
    <col min="1" max="4" width="0" style="67" hidden="1" customWidth="1"/>
    <col min="5" max="5" width="53.625" style="67" customWidth="1"/>
    <col min="6" max="6" width="40.625" style="67" customWidth="1"/>
    <col min="7" max="8" width="15.625" style="67" customWidth="1"/>
    <col min="9" max="9" width="62.625" style="67" bestFit="1" customWidth="1"/>
    <col min="10" max="10" width="32.25" style="67" customWidth="1"/>
    <col min="11" max="16384" width="9" style="67"/>
  </cols>
  <sheetData>
    <row r="1" spans="5:10" hidden="1"/>
    <row r="2" spans="5:10" hidden="1"/>
    <row r="3" spans="5:10" hidden="1"/>
    <row r="4" spans="5:10">
      <c r="E4" s="29" t="s">
        <v>3</v>
      </c>
      <c r="F4" s="29" t="s">
        <v>4</v>
      </c>
      <c r="G4" s="29" t="s">
        <v>419</v>
      </c>
      <c r="H4" s="29" t="s">
        <v>414</v>
      </c>
      <c r="I4" s="29" t="s">
        <v>751</v>
      </c>
      <c r="J4" s="29" t="s">
        <v>5</v>
      </c>
    </row>
    <row r="5" spans="5:10" hidden="1">
      <c r="E5" s="29"/>
      <c r="F5" s="29"/>
      <c r="G5" s="29"/>
      <c r="H5" s="29"/>
      <c r="J5" s="29"/>
    </row>
    <row r="6" spans="5:10" hidden="1">
      <c r="E6" s="29"/>
      <c r="F6" s="29"/>
      <c r="G6" s="29"/>
      <c r="H6" s="29"/>
      <c r="J6" s="29"/>
    </row>
    <row r="7" spans="5:10" hidden="1">
      <c r="E7" s="29"/>
      <c r="F7" s="29"/>
      <c r="G7" s="29"/>
      <c r="H7" s="29"/>
      <c r="I7" s="29" t="s">
        <v>5</v>
      </c>
      <c r="J7" s="29"/>
    </row>
    <row r="8" spans="5:10" hidden="1">
      <c r="E8" s="29"/>
      <c r="F8" s="29"/>
      <c r="G8" s="29"/>
      <c r="H8" s="29"/>
      <c r="I8" s="29"/>
      <c r="J8" s="29"/>
    </row>
    <row r="9" spans="5:10" hidden="1">
      <c r="E9" s="29"/>
      <c r="F9" s="29"/>
      <c r="G9" s="29"/>
      <c r="H9" s="29"/>
      <c r="I9" s="29"/>
      <c r="J9" s="29"/>
    </row>
    <row r="10" spans="5:10" hidden="1">
      <c r="E10" s="29"/>
      <c r="F10" s="29"/>
      <c r="G10" s="29"/>
      <c r="H10" s="29"/>
      <c r="I10" s="29"/>
      <c r="J10" s="29"/>
    </row>
    <row r="11" spans="5:10" s="26" customFormat="1">
      <c r="E11" s="295" t="s">
        <v>981</v>
      </c>
      <c r="F11" s="295" t="s">
        <v>982</v>
      </c>
      <c r="G11" s="296" t="s">
        <v>983</v>
      </c>
      <c r="H11" s="350">
        <v>37000</v>
      </c>
      <c r="I11" s="81"/>
      <c r="J11" s="262" t="s">
        <v>1156</v>
      </c>
    </row>
    <row r="12" spans="5:10" s="26" customFormat="1">
      <c r="E12" s="261" t="s">
        <v>984</v>
      </c>
      <c r="F12" s="261" t="s">
        <v>1123</v>
      </c>
      <c r="G12" s="262" t="s">
        <v>7</v>
      </c>
      <c r="H12" s="298">
        <v>20000</v>
      </c>
      <c r="I12" s="263" t="s">
        <v>987</v>
      </c>
      <c r="J12" s="262"/>
    </row>
    <row r="13" spans="5:10" s="26" customFormat="1">
      <c r="E13" s="261" t="s">
        <v>985</v>
      </c>
      <c r="F13" s="261" t="s">
        <v>986</v>
      </c>
      <c r="G13" s="262" t="s">
        <v>7</v>
      </c>
      <c r="H13" s="298">
        <v>20000</v>
      </c>
      <c r="I13" s="263" t="s">
        <v>987</v>
      </c>
      <c r="J13" s="262" t="s">
        <v>988</v>
      </c>
    </row>
    <row r="14" spans="5:10" s="26" customFormat="1">
      <c r="E14" s="261"/>
      <c r="F14" s="261"/>
      <c r="G14" s="262"/>
      <c r="H14" s="212"/>
      <c r="I14" s="263"/>
      <c r="J14" s="262"/>
    </row>
    <row r="15" spans="5:10" s="26" customFormat="1">
      <c r="E15" s="261"/>
      <c r="F15" s="261"/>
      <c r="G15" s="262"/>
      <c r="H15" s="212"/>
      <c r="I15" s="263"/>
      <c r="J15" s="262"/>
    </row>
    <row r="16" spans="5:10" s="26" customFormat="1">
      <c r="E16" s="261"/>
      <c r="F16" s="261"/>
      <c r="G16" s="262"/>
      <c r="H16" s="212"/>
      <c r="I16" s="263"/>
      <c r="J16" s="262"/>
    </row>
    <row r="17" spans="5:10" s="26" customFormat="1">
      <c r="E17" s="261"/>
      <c r="F17" s="261"/>
      <c r="G17" s="262"/>
      <c r="H17" s="212"/>
      <c r="I17" s="263"/>
      <c r="J17" s="262"/>
    </row>
    <row r="18" spans="5:10" s="26" customFormat="1">
      <c r="E18" s="261"/>
      <c r="F18" s="261"/>
      <c r="G18" s="262"/>
      <c r="H18" s="212"/>
      <c r="I18" s="263"/>
      <c r="J18" s="262"/>
    </row>
    <row r="19" spans="5:10" s="26" customFormat="1">
      <c r="E19" s="261"/>
      <c r="F19" s="261"/>
      <c r="G19" s="262"/>
      <c r="H19" s="212"/>
      <c r="I19" s="263"/>
      <c r="J19" s="262"/>
    </row>
    <row r="20" spans="5:10" s="26" customFormat="1">
      <c r="E20" s="261"/>
      <c r="F20" s="261"/>
      <c r="G20" s="262"/>
      <c r="H20" s="212"/>
      <c r="I20" s="263"/>
      <c r="J20" s="262"/>
    </row>
    <row r="21" spans="5:10" s="26" customFormat="1">
      <c r="E21" s="261"/>
      <c r="F21" s="261"/>
      <c r="G21" s="262"/>
      <c r="H21" s="212"/>
      <c r="I21" s="263"/>
      <c r="J21" s="262"/>
    </row>
    <row r="22" spans="5:10" s="26" customFormat="1">
      <c r="E22" s="261"/>
      <c r="F22" s="261"/>
      <c r="G22" s="262"/>
      <c r="H22" s="212"/>
      <c r="I22" s="263"/>
      <c r="J22" s="262"/>
    </row>
    <row r="23" spans="5:10" s="26" customFormat="1">
      <c r="E23" s="261"/>
      <c r="F23" s="261"/>
      <c r="G23" s="262"/>
      <c r="H23" s="212"/>
      <c r="I23" s="263"/>
      <c r="J23" s="262"/>
    </row>
    <row r="24" spans="5:10" s="26" customFormat="1">
      <c r="E24" s="261"/>
      <c r="F24" s="261"/>
      <c r="G24" s="262"/>
      <c r="H24" s="212"/>
      <c r="I24" s="263"/>
      <c r="J24" s="262"/>
    </row>
    <row r="25" spans="5:10" s="26" customFormat="1">
      <c r="E25" s="261"/>
      <c r="F25" s="261"/>
      <c r="G25" s="262"/>
      <c r="H25" s="212"/>
      <c r="I25" s="263"/>
      <c r="J25" s="262"/>
    </row>
    <row r="26" spans="5:10" s="26" customFormat="1">
      <c r="E26" s="261"/>
      <c r="F26" s="261"/>
      <c r="G26" s="262"/>
      <c r="H26" s="212"/>
      <c r="I26" s="263"/>
      <c r="J26" s="262"/>
    </row>
    <row r="27" spans="5:10" s="26" customFormat="1">
      <c r="E27" s="261"/>
      <c r="F27" s="261"/>
      <c r="G27" s="262"/>
      <c r="H27" s="212"/>
      <c r="I27" s="263"/>
      <c r="J27" s="262"/>
    </row>
    <row r="28" spans="5:10" s="26" customFormat="1">
      <c r="E28" s="261"/>
      <c r="F28" s="261"/>
      <c r="G28" s="262"/>
      <c r="H28" s="212"/>
      <c r="I28" s="263"/>
      <c r="J28" s="262"/>
    </row>
    <row r="29" spans="5:10" s="26" customFormat="1">
      <c r="E29" s="261"/>
      <c r="F29" s="261"/>
      <c r="G29" s="262"/>
      <c r="H29" s="212"/>
      <c r="I29" s="263"/>
      <c r="J29" s="262"/>
    </row>
    <row r="30" spans="5:10" s="26" customFormat="1">
      <c r="E30" s="261"/>
      <c r="F30" s="261"/>
      <c r="G30" s="262"/>
      <c r="H30" s="212"/>
      <c r="I30" s="263"/>
      <c r="J30" s="262"/>
    </row>
    <row r="31" spans="5:10" s="26" customFormat="1">
      <c r="E31" s="261"/>
      <c r="F31" s="261"/>
      <c r="G31" s="262"/>
      <c r="H31" s="212"/>
      <c r="I31" s="263"/>
      <c r="J31" s="262"/>
    </row>
    <row r="32" spans="5:10" s="26" customFormat="1">
      <c r="E32" s="261"/>
      <c r="F32" s="261"/>
      <c r="G32" s="262"/>
      <c r="H32" s="212"/>
      <c r="I32" s="263"/>
      <c r="J32" s="262"/>
    </row>
    <row r="33" spans="5:10" s="26" customFormat="1">
      <c r="E33" s="261"/>
      <c r="F33" s="261"/>
      <c r="G33" s="262"/>
      <c r="H33" s="212"/>
      <c r="I33" s="263"/>
      <c r="J33" s="262"/>
    </row>
    <row r="34" spans="5:10" s="26" customFormat="1">
      <c r="E34" s="261"/>
      <c r="F34" s="261"/>
      <c r="G34" s="262"/>
      <c r="H34" s="212"/>
      <c r="I34" s="263"/>
      <c r="J34" s="262"/>
    </row>
    <row r="35" spans="5:10" s="26" customFormat="1">
      <c r="E35" s="261"/>
      <c r="F35" s="261"/>
      <c r="G35" s="262"/>
      <c r="H35" s="212"/>
      <c r="I35" s="263"/>
      <c r="J35" s="262"/>
    </row>
    <row r="36" spans="5:10" s="26" customFormat="1">
      <c r="E36" s="261"/>
      <c r="F36" s="261"/>
      <c r="G36" s="262"/>
      <c r="H36" s="212"/>
      <c r="I36" s="263"/>
      <c r="J36" s="262"/>
    </row>
    <row r="37" spans="5:10" s="26" customFormat="1">
      <c r="E37" s="261"/>
      <c r="F37" s="261"/>
      <c r="G37" s="262"/>
      <c r="H37" s="212"/>
      <c r="I37" s="263"/>
      <c r="J37" s="262"/>
    </row>
    <row r="38" spans="5:10" s="26" customFormat="1">
      <c r="E38" s="261"/>
      <c r="F38" s="261"/>
      <c r="G38" s="262"/>
      <c r="H38" s="212"/>
      <c r="I38" s="263"/>
      <c r="J38" s="262"/>
    </row>
    <row r="39" spans="5:10" s="26" customFormat="1">
      <c r="E39" s="261"/>
      <c r="F39" s="261"/>
      <c r="G39" s="262"/>
      <c r="H39" s="212"/>
      <c r="I39" s="263"/>
      <c r="J39" s="262"/>
    </row>
    <row r="40" spans="5:10" s="26" customFormat="1">
      <c r="E40" s="261"/>
      <c r="F40" s="261"/>
      <c r="G40" s="262"/>
      <c r="H40" s="212"/>
      <c r="I40" s="263"/>
      <c r="J40" s="262"/>
    </row>
    <row r="41" spans="5:10" s="26" customFormat="1">
      <c r="E41" s="261"/>
      <c r="F41" s="261"/>
      <c r="G41" s="262"/>
      <c r="H41" s="212"/>
      <c r="I41" s="263"/>
      <c r="J41" s="262"/>
    </row>
    <row r="42" spans="5:10" s="26" customFormat="1">
      <c r="E42" s="261"/>
      <c r="F42" s="261"/>
      <c r="G42" s="262"/>
      <c r="H42" s="212"/>
      <c r="I42" s="263"/>
      <c r="J42" s="262"/>
    </row>
    <row r="43" spans="5:10" s="26" customFormat="1">
      <c r="E43" s="261"/>
      <c r="F43" s="261"/>
      <c r="G43" s="262"/>
      <c r="H43" s="212"/>
      <c r="I43" s="263"/>
      <c r="J43" s="262"/>
    </row>
    <row r="44" spans="5:10">
      <c r="E44" s="261"/>
      <c r="F44" s="261"/>
      <c r="G44" s="262"/>
      <c r="H44" s="212"/>
      <c r="I44" s="263"/>
      <c r="J44" s="262"/>
    </row>
    <row r="45" spans="5:10">
      <c r="E45" s="261"/>
      <c r="F45" s="261"/>
      <c r="G45" s="262"/>
      <c r="H45" s="212"/>
      <c r="I45" s="263"/>
      <c r="J45" s="262"/>
    </row>
  </sheetData>
  <phoneticPr fontId="1" type="noConversion"/>
  <dataValidations count="6">
    <dataValidation type="whole" allowBlank="1" showInputMessage="1" showErrorMessage="1" error="숫자로 입력" sqref="H12:H45">
      <formula1>0</formula1>
      <formula2>1000000</formula2>
    </dataValidation>
    <dataValidation allowBlank="1" showInputMessage="1" showErrorMessage="1" error="숫자로 입력" sqref="J4:J10 E4:H10 I7 I4"/>
    <dataValidation type="custom" allowBlank="1" showInputMessage="1" showErrorMessage="1" sqref="F11">
      <formula1>"""한국산업은행 등"""</formula1>
    </dataValidation>
    <dataValidation type="list" allowBlank="1" showInputMessage="1" showErrorMessage="1" sqref="G12:G45">
      <formula1>출자확정구분</formula1>
    </dataValidation>
    <dataValidation type="custom" allowBlank="1" showErrorMessage="1" error="목록에서 선택" promptTitle="출자확정여부유형" prompt="구분유형 중에서 선택하세요 !" sqref="G11">
      <formula1>"""정책출자"""</formula1>
    </dataValidation>
    <dataValidation type="custom" allowBlank="1" showErrorMessage="1" error="목록에서 선택" promptTitle="출자자유형" prompt="구분유형 중에서 선택하세요 !" sqref="E11">
      <formula1>"""정책출자자"""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목록값'!$C$49:$C$53</xm:f>
          </x14:formula1>
          <xm:sqref>E12:E45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>
    <tabColor theme="5" tint="0.39997558519241921"/>
  </sheetPr>
  <dimension ref="E1:BX30"/>
  <sheetViews>
    <sheetView topLeftCell="E4" zoomScaleNormal="100" workbookViewId="0">
      <selection activeCell="E4" sqref="E4:K4"/>
    </sheetView>
  </sheetViews>
  <sheetFormatPr defaultColWidth="9" defaultRowHeight="16.5"/>
  <cols>
    <col min="1" max="4" width="0" style="67" hidden="1" customWidth="1"/>
    <col min="5" max="8" width="9" style="67"/>
    <col min="9" max="9" width="10.375" style="67" customWidth="1"/>
    <col min="10" max="10" width="11.375" style="67" customWidth="1"/>
    <col min="11" max="11" width="13.5" style="67" customWidth="1"/>
    <col min="12" max="13" width="9.75" style="67" bestFit="1" customWidth="1"/>
    <col min="14" max="14" width="10.5" style="67" customWidth="1"/>
    <col min="15" max="15" width="11.375" style="67" customWidth="1"/>
    <col min="16" max="16" width="9.125" style="67" bestFit="1" customWidth="1"/>
    <col min="17" max="18" width="9" style="67"/>
    <col min="19" max="21" width="9.125" style="67" bestFit="1" customWidth="1"/>
    <col min="22" max="26" width="9" style="67"/>
    <col min="27" max="27" width="9.125" style="67" bestFit="1" customWidth="1"/>
    <col min="28" max="34" width="9" style="67"/>
    <col min="35" max="41" width="9.125" style="67" bestFit="1" customWidth="1"/>
    <col min="42" max="42" width="9.5" style="67" bestFit="1" customWidth="1"/>
    <col min="43" max="74" width="9.125" style="67" bestFit="1" customWidth="1"/>
    <col min="75" max="16384" width="9" style="67"/>
  </cols>
  <sheetData>
    <row r="1" spans="5:76" hidden="1"/>
    <row r="2" spans="5:76" hidden="1"/>
    <row r="3" spans="5:76" hidden="1"/>
    <row r="4" spans="5:76">
      <c r="E4" s="551" t="s">
        <v>8</v>
      </c>
      <c r="F4" s="552"/>
      <c r="G4" s="552"/>
      <c r="H4" s="552"/>
      <c r="I4" s="552"/>
      <c r="J4" s="552"/>
      <c r="K4" s="553"/>
      <c r="L4" s="551" t="s">
        <v>9</v>
      </c>
      <c r="M4" s="552"/>
      <c r="N4" s="552"/>
      <c r="O4" s="553"/>
      <c r="P4" s="551" t="s">
        <v>10</v>
      </c>
      <c r="Q4" s="552"/>
      <c r="R4" s="553"/>
      <c r="S4" s="551" t="s">
        <v>11</v>
      </c>
      <c r="T4" s="552"/>
      <c r="U4" s="553"/>
      <c r="V4" s="551" t="s">
        <v>165</v>
      </c>
      <c r="W4" s="552"/>
      <c r="X4" s="552"/>
      <c r="Y4" s="552"/>
      <c r="Z4" s="552"/>
      <c r="AA4" s="553"/>
      <c r="AB4" s="551" t="s">
        <v>12</v>
      </c>
      <c r="AC4" s="552"/>
      <c r="AD4" s="552"/>
      <c r="AE4" s="552"/>
      <c r="AF4" s="552"/>
      <c r="AG4" s="552"/>
      <c r="AH4" s="553"/>
      <c r="AI4" s="556" t="s">
        <v>13</v>
      </c>
      <c r="AJ4" s="557"/>
      <c r="AK4" s="557"/>
      <c r="AL4" s="557"/>
      <c r="AM4" s="557"/>
      <c r="AN4" s="557"/>
      <c r="AO4" s="557"/>
      <c r="AP4" s="557"/>
      <c r="AQ4" s="558"/>
      <c r="AR4" s="556" t="s">
        <v>14</v>
      </c>
      <c r="AS4" s="557"/>
      <c r="AT4" s="557"/>
      <c r="AU4" s="557"/>
      <c r="AV4" s="557"/>
      <c r="AW4" s="557"/>
      <c r="AX4" s="557"/>
      <c r="AY4" s="557"/>
      <c r="AZ4" s="558"/>
      <c r="BA4" s="556" t="s">
        <v>174</v>
      </c>
      <c r="BB4" s="557"/>
      <c r="BC4" s="557"/>
      <c r="BD4" s="557"/>
      <c r="BE4" s="557"/>
      <c r="BF4" s="557"/>
      <c r="BG4" s="557"/>
      <c r="BH4" s="558"/>
      <c r="BI4" s="556" t="s">
        <v>175</v>
      </c>
      <c r="BJ4" s="557"/>
      <c r="BK4" s="557"/>
      <c r="BL4" s="557"/>
      <c r="BM4" s="557"/>
      <c r="BN4" s="557"/>
      <c r="BO4" s="557"/>
      <c r="BP4" s="558"/>
      <c r="BQ4" s="556" t="s">
        <v>199</v>
      </c>
      <c r="BR4" s="557"/>
      <c r="BS4" s="557"/>
      <c r="BT4" s="557"/>
      <c r="BU4" s="557"/>
      <c r="BV4" s="557"/>
      <c r="BW4" s="557"/>
      <c r="BX4" s="558"/>
    </row>
    <row r="5" spans="5:76" ht="67.5">
      <c r="E5" s="3" t="s">
        <v>301</v>
      </c>
      <c r="F5" s="3" t="s">
        <v>302</v>
      </c>
      <c r="G5" s="3" t="s">
        <v>303</v>
      </c>
      <c r="H5" s="3" t="s">
        <v>15</v>
      </c>
      <c r="I5" s="3" t="s">
        <v>304</v>
      </c>
      <c r="J5" s="3" t="s">
        <v>305</v>
      </c>
      <c r="K5" s="3" t="s">
        <v>755</v>
      </c>
      <c r="L5" s="3" t="s">
        <v>16</v>
      </c>
      <c r="M5" s="3" t="s">
        <v>306</v>
      </c>
      <c r="N5" s="3" t="s">
        <v>692</v>
      </c>
      <c r="O5" s="3" t="s">
        <v>693</v>
      </c>
      <c r="P5" s="3" t="s">
        <v>17</v>
      </c>
      <c r="Q5" s="3" t="s">
        <v>18</v>
      </c>
      <c r="R5" s="3" t="s">
        <v>19</v>
      </c>
      <c r="S5" s="3" t="s">
        <v>307</v>
      </c>
      <c r="T5" s="3" t="s">
        <v>308</v>
      </c>
      <c r="U5" s="3" t="s">
        <v>309</v>
      </c>
      <c r="V5" s="3" t="s">
        <v>162</v>
      </c>
      <c r="W5" s="3" t="s">
        <v>163</v>
      </c>
      <c r="X5" s="3" t="s">
        <v>310</v>
      </c>
      <c r="Y5" s="351" t="s">
        <v>1186</v>
      </c>
      <c r="Z5" s="3" t="s">
        <v>311</v>
      </c>
      <c r="AA5" s="3" t="s">
        <v>164</v>
      </c>
      <c r="AB5" s="3" t="s">
        <v>312</v>
      </c>
      <c r="AC5" s="3" t="s">
        <v>21</v>
      </c>
      <c r="AD5" s="3" t="s">
        <v>313</v>
      </c>
      <c r="AE5" s="3" t="s">
        <v>22</v>
      </c>
      <c r="AF5" s="3" t="s">
        <v>314</v>
      </c>
      <c r="AG5" s="3" t="s">
        <v>78</v>
      </c>
      <c r="AH5" s="3" t="s">
        <v>315</v>
      </c>
      <c r="AI5" s="4" t="s">
        <v>23</v>
      </c>
      <c r="AJ5" s="4" t="s">
        <v>316</v>
      </c>
      <c r="AK5" s="4" t="s">
        <v>24</v>
      </c>
      <c r="AL5" s="4" t="s">
        <v>317</v>
      </c>
      <c r="AM5" s="4" t="s">
        <v>26</v>
      </c>
      <c r="AN5" s="4" t="s">
        <v>27</v>
      </c>
      <c r="AO5" s="4" t="s">
        <v>318</v>
      </c>
      <c r="AP5" s="4" t="s">
        <v>28</v>
      </c>
      <c r="AQ5" s="4" t="s">
        <v>319</v>
      </c>
      <c r="AR5" s="4" t="s">
        <v>29</v>
      </c>
      <c r="AS5" s="4" t="s">
        <v>30</v>
      </c>
      <c r="AT5" s="4" t="s">
        <v>320</v>
      </c>
      <c r="AU5" s="4" t="s">
        <v>25</v>
      </c>
      <c r="AV5" s="4" t="s">
        <v>321</v>
      </c>
      <c r="AW5" s="4" t="s">
        <v>27</v>
      </c>
      <c r="AX5" s="4" t="s">
        <v>318</v>
      </c>
      <c r="AY5" s="4" t="s">
        <v>32</v>
      </c>
      <c r="AZ5" s="4" t="s">
        <v>252</v>
      </c>
      <c r="BA5" s="4" t="s">
        <v>33</v>
      </c>
      <c r="BB5" s="4" t="s">
        <v>322</v>
      </c>
      <c r="BC5" s="4" t="s">
        <v>25</v>
      </c>
      <c r="BD5" s="4" t="s">
        <v>321</v>
      </c>
      <c r="BE5" s="4" t="s">
        <v>79</v>
      </c>
      <c r="BF5" s="4" t="s">
        <v>323</v>
      </c>
      <c r="BG5" s="4" t="s">
        <v>36</v>
      </c>
      <c r="BH5" s="4" t="s">
        <v>324</v>
      </c>
      <c r="BI5" s="4" t="s">
        <v>33</v>
      </c>
      <c r="BJ5" s="4" t="s">
        <v>322</v>
      </c>
      <c r="BK5" s="4" t="s">
        <v>25</v>
      </c>
      <c r="BL5" s="4" t="s">
        <v>321</v>
      </c>
      <c r="BM5" s="4" t="s">
        <v>79</v>
      </c>
      <c r="BN5" s="4" t="s">
        <v>323</v>
      </c>
      <c r="BO5" s="4" t="s">
        <v>37</v>
      </c>
      <c r="BP5" s="4" t="s">
        <v>38</v>
      </c>
      <c r="BQ5" s="4" t="s">
        <v>33</v>
      </c>
      <c r="BR5" s="4" t="s">
        <v>34</v>
      </c>
      <c r="BS5" s="4" t="s">
        <v>25</v>
      </c>
      <c r="BT5" s="4" t="s">
        <v>31</v>
      </c>
      <c r="BU5" s="4" t="s">
        <v>79</v>
      </c>
      <c r="BV5" s="4" t="s">
        <v>35</v>
      </c>
      <c r="BW5" s="4" t="s">
        <v>37</v>
      </c>
      <c r="BX5" s="4" t="s">
        <v>38</v>
      </c>
    </row>
    <row r="6" spans="5:76" ht="16.5" hidden="1" customHeight="1"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</row>
    <row r="7" spans="5:76" ht="16.5" hidden="1" customHeight="1"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</row>
    <row r="8" spans="5:76" ht="16.5" hidden="1" customHeight="1"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</row>
    <row r="9" spans="5:76" ht="16.5" hidden="1" customHeight="1"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</row>
    <row r="10" spans="5:76" ht="16.5" hidden="1" customHeight="1"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</row>
    <row r="11" spans="5:76" ht="40.5">
      <c r="E11" s="102" t="s">
        <v>989</v>
      </c>
      <c r="F11" s="114" t="s">
        <v>990</v>
      </c>
      <c r="G11" s="114" t="s">
        <v>991</v>
      </c>
      <c r="H11" s="240" t="s">
        <v>992</v>
      </c>
      <c r="I11" s="137" t="s">
        <v>158</v>
      </c>
      <c r="J11" s="138">
        <v>555555</v>
      </c>
      <c r="K11" s="139" t="s">
        <v>993</v>
      </c>
      <c r="L11" s="44">
        <v>36892</v>
      </c>
      <c r="M11" s="44">
        <v>40178</v>
      </c>
      <c r="N11" s="243">
        <v>40207</v>
      </c>
      <c r="O11" s="243">
        <v>40266</v>
      </c>
      <c r="P11" s="240">
        <v>12345</v>
      </c>
      <c r="Q11" s="241" t="s">
        <v>994</v>
      </c>
      <c r="R11" s="241" t="s">
        <v>995</v>
      </c>
      <c r="S11" s="140">
        <v>2000</v>
      </c>
      <c r="T11" s="240">
        <v>8</v>
      </c>
      <c r="U11" s="240">
        <v>5</v>
      </c>
      <c r="V11" s="34" t="s">
        <v>113</v>
      </c>
      <c r="W11" s="34" t="s">
        <v>113</v>
      </c>
      <c r="X11" s="34" t="s">
        <v>113</v>
      </c>
      <c r="Y11" s="34" t="s">
        <v>113</v>
      </c>
      <c r="Z11" s="34" t="s">
        <v>113</v>
      </c>
      <c r="AA11" s="141">
        <v>0.3</v>
      </c>
      <c r="AB11" s="240" t="s">
        <v>992</v>
      </c>
      <c r="AC11" s="240" t="s">
        <v>996</v>
      </c>
      <c r="AD11" s="240" t="s">
        <v>997</v>
      </c>
      <c r="AE11" s="240" t="s">
        <v>998</v>
      </c>
      <c r="AF11" s="240" t="s">
        <v>998</v>
      </c>
      <c r="AG11" s="240" t="s">
        <v>998</v>
      </c>
      <c r="AH11" s="102"/>
      <c r="AI11" s="182">
        <f ca="1">SUMPRODUCT( (OFFSET(제안사_펀드현황,0,3,ROWS(제안사_펀드현황),1)="청산료")*1 )</f>
        <v>2</v>
      </c>
      <c r="AJ11" s="183">
        <f ca="1">SUMPRODUCT( (OFFSET(제안사_펀드현황,0,3,ROWS(제안사_펀드현황),1)="청산료")*1, OFFSET(제안사_펀드현황,0,10,ROWS(제안사_펀드현황),1) )</f>
        <v>6000</v>
      </c>
      <c r="AK11" s="183">
        <f ca="1">SUMPRODUCT( (OFFSET(제안사_펀드현황,0,3,ROWS(제안사_펀드현황),1)="청산료")*1, OFFSET(제안사_펀드현황,0,11,ROWS(제안사_펀드현황),1) )</f>
        <v>6000</v>
      </c>
      <c r="AL11" s="183">
        <f ca="1">SUMPRODUCT( (OFFSET(제안사_펀드현황,0,3,ROWS(제안사_펀드현황),1)="청산료")*1, OFFSET(제안사_펀드현황,0,22,ROWS(제안사_펀드현황),1) )</f>
        <v>0</v>
      </c>
      <c r="AM11" s="183">
        <f ca="1">SUMPRODUCT( (OFFSET(제안사_펀드현황,0,3,ROWS(제안사_펀드현황),1)="청산료")*1, OFFSET(제안사_펀드현황,0,23,ROWS(제안사_펀드현황),1) )</f>
        <v>0</v>
      </c>
      <c r="AN11" s="183">
        <f ca="1">SUMPRODUCT( (OFFSET(제안사_펀드현황,0,3,ROWS(제안사_펀드현황),1)="청산료")*1, OFFSET(제안사_펀드현황,0,26,ROWS(제안사_펀드현황),1) )</f>
        <v>21600</v>
      </c>
      <c r="AO11" s="183">
        <f ca="1">SUMPRODUCT( (OFFSET(제안사_펀드현황,0,3,ROWS(제안사_펀드현황),1)="청산료")*1, OFFSET(제안사_펀드현황,0,27,ROWS(제안사_펀드현황),1) )</f>
        <v>0</v>
      </c>
      <c r="AP11" s="184">
        <f ca="1">SUMPRODUCT( (OFFSET(제안사_펀드현황,0,3,ROWS(제안사_펀드현황),1)="청산료")*1, OFFSET(제안사_펀드현황,0,11,ROWS(제안사_펀드현황),1), OFFSET(제안사_펀드현황,0,19,ROWS(제안사_펀드현황),1) )/AK11</f>
        <v>0.28583842277526861</v>
      </c>
      <c r="AQ11" s="184">
        <f ca="1">(AN11+AO11)/AK11</f>
        <v>3.6</v>
      </c>
      <c r="AR11" s="142" cm="1">
        <f t="array" aca="1" ref="AR11" ca="1">SUMPRODUCT( (OFFSET(제안사_펀드현황,0,3,ROWS(제안사_펀드현황),1)&lt;&gt;"청산료")*1,  (OFFSET(제안사_펀드현황,0,3,ROWS(제안사_펀드현황),1)&lt;&gt;"")*1  )</f>
        <v>2</v>
      </c>
      <c r="AS11" s="143">
        <f ca="1">SUMPRODUCT( (OFFSET(제안사_펀드현황,0,3,ROWS(제안사_펀드현황),1)&lt;&gt;"청산료")*1,  (OFFSET(제안사_펀드현황,0,3,ROWS(제안사_펀드현황),1)&lt;&gt;"")*1,  OFFSET(제안사_펀드현황,0,10,ROWS(제안사_펀드현황),1) )</f>
        <v>6000</v>
      </c>
      <c r="AT11" s="143">
        <f ca="1">SUMPRODUCT( (OFFSET(제안사_펀드현황,0,3,ROWS(제안사_펀드현황),1)&lt;&gt;"청산료")*1,  (OFFSET(제안사_펀드현황,0,3,ROWS(제안사_펀드현황),1)&lt;&gt;"")*1,  OFFSET(제안사_펀드현황,0,11,ROWS(제안사_펀드현황),1) )</f>
        <v>5500</v>
      </c>
      <c r="AU11" s="143">
        <f ca="1">SUMPRODUCT( (OFFSET(제안사_펀드현황,0,3,ROWS(제안사_펀드현황),1)&lt;&gt;"청산료")*1,  (OFFSET(제안사_펀드현황,0,3,ROWS(제안사_펀드현황),1)&lt;&gt;"")*1,  OFFSET(제안사_펀드현황,0,22,ROWS(제안사_펀드현황),1) )</f>
        <v>30000</v>
      </c>
      <c r="AV11" s="143">
        <f ca="1">SUMPRODUCT( (OFFSET(제안사_펀드현황,0,3,ROWS(제안사_펀드현황),1)&lt;&gt;"청산료")*1,  (OFFSET(제안사_펀드현황,0,3,ROWS(제안사_펀드현황),1)&lt;&gt;"")*1,  OFFSET(제안사_펀드현황,0,23,ROWS(제안사_펀드현황),1) )</f>
        <v>31700</v>
      </c>
      <c r="AW11" s="143">
        <f ca="1">SUMPRODUCT( (OFFSET(제안사_펀드현황,0,3,ROWS(제안사_펀드현황),1)&lt;&gt;"청산료")*1,  (OFFSET(제안사_펀드현황,0,3,ROWS(제안사_펀드현황),1)&lt;&gt;"")*1,  OFFSET(제안사_펀드현황,0,26,ROWS(제안사_펀드현황),1) )</f>
        <v>21290</v>
      </c>
      <c r="AX11" s="143">
        <f ca="1">SUMPRODUCT( (OFFSET(제안사_펀드현황,0,3,ROWS(제안사_펀드현황),1)&lt;&gt;"청산료")*1,  (OFFSET(제안사_펀드현황,0,3,ROWS(제안사_펀드현황),1)&lt;&gt;"")*1,  OFFSET(제안사_펀드현황,0,27,ROWS(제안사_펀드현황),1) )</f>
        <v>0</v>
      </c>
      <c r="AY11" s="143">
        <f ca="1">SUMPRODUCT( (OFFSET(제안사_펀드현황,0,3,ROWS(제안사_펀드현황),1)&lt;&gt;"청산료")*1,  (OFFSET(제안사_펀드현황,0,3,ROWS(제안사_펀드현황),1)&lt;&gt;"")*1,  OFFSET(제안사_펀드현황,0,33,ROWS(제안사_펀드현황),1) )</f>
        <v>3500</v>
      </c>
      <c r="AZ11" s="143">
        <f ca="1">SUMPRODUCT( (OFFSET(제안사_펀드현황,0,2,ROWS(제안사_펀드현황),1)&lt;&gt;"청산료")*1,  (OFFSET(제안사_펀드현황,0,2,ROWS(제안사_펀드현황),1)&lt;&gt;"")*1, OFFSET(제안사_펀드현황,0,34,ROWS(제안사_펀드현황),1) )</f>
        <v>0</v>
      </c>
      <c r="BA11" s="142">
        <f ca="1">SUMPRODUCT( (OFFSET(제안사_투자현황,0,0,ROWS(제안사_투자현황),1)="PE펀드계정")*1 )</f>
        <v>8</v>
      </c>
      <c r="BB11" s="142">
        <f ca="1">SUMPRODUCT( (OFFSET(제안사_투자현황,0,0,ROWS(제안사_투자현황),1)="PE펀드계정")*1, (OFFSET(제안사_투자현황,0,10,ROWS(제안사_투자현황),1)="회수료")*1 )</f>
        <v>6</v>
      </c>
      <c r="BC11" s="143">
        <f ca="1">SUMPRODUCT( (OFFSET(제안사_투자현황,0,0,ROWS(제안사_투자현황),1)="PE펀드계정")*1, OFFSET(제안사_투자현황,0,9,ROWS(제안사_투자현황),1) )</f>
        <v>25000</v>
      </c>
      <c r="BD11" s="143">
        <f ca="1">SUMPRODUCT( (OFFSET(제안사_투자현황,0,0,ROWS(제안사_투자현황),1)="PE펀드계정")*1, OFFSET(제안사_투자현황,0,14,ROWS(제안사_투자현황),1) )</f>
        <v>25700</v>
      </c>
      <c r="BE11" s="143">
        <f ca="1">SUMPRODUCT( (OFFSET(제안사_투자현황,0,0,ROWS(제안사_투자현황),1)="PE펀드계정")*1, OFFSET(제안사_투자현황,0,21,ROWS(제안사_투자현황),1) )</f>
        <v>5000</v>
      </c>
      <c r="BF11" s="143">
        <f ca="1">SUMPRODUCT( (OFFSET(제안사_투자현황,0,0,ROWS(제안사_투자현황),1)="PE펀드계정")*1, OFFSET(제안사_투자현황,0,22,ROWS(제안사_투자현황),1) )</f>
        <v>3500</v>
      </c>
      <c r="BG11" s="111">
        <f ca="1">IF(BC11=0,"N/A", SUMPRODUCT( (OFFSET(제안사_투자현황,0,0,ROWS(제안사_투자현황),1)="PE펀드계정")*1, OFFSET(제안사_투자현황,0,9,ROWS(제안사_투자현황),1), OFFSET(제안사_투자현황,0,11,ROWS(제안사_투자현황),1) ) / BC11)</f>
        <v>4.36E-2</v>
      </c>
      <c r="BH11" s="111">
        <f ca="1">IF(     SUMPRODUCT( (OFFSET(제안사_투자현황,0,0,ROWS(제안사_투자현황),1)="PE펀드계정")*1, OFFSET(제안사_투자현황,0,9,ROWS(제안사_투자현황),1), (OFFSET(제안사_투자현황,0,10,ROWS(제안사_투자현황),1)="회수료")*1) = 0,         "N/A",       SUMPRODUCT( (OFFSET(제안사_투자현황,0,0,ROWS(제안사_투자현황),1)="PE펀드계정")*1,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(OFFSET(제안사_투자현황,0,0,ROWS(제안사_투자현황),1)="PE펀드계정")*1, OFFSET(제안사_투자현황,0,9,ROWS(제안사_투자현황),1), (OFFSET(제안사_투자현황,0,10,ROWS(제안사_투자현황),1)="회수료")*1)      )</f>
        <v>2.4500000000000001E-2</v>
      </c>
      <c r="BI11" s="142">
        <f ca="1">SUMPRODUCT( (OFFSET(제안사_투자현황,0,0,ROWS(제안사_투자현황),1)="VC펀드계정")*1 )</f>
        <v>2</v>
      </c>
      <c r="BJ11" s="142">
        <f ca="1">SUMPRODUCT( (OFFSET(제안사_투자현황,0,0,ROWS(제안사_투자현황),1)="VC펀드계정")*1, (OFFSET(제안사_투자현황,0,10,ROWS(제안사_투자현황),1)="회수료")*1 )</f>
        <v>1</v>
      </c>
      <c r="BK11" s="119">
        <f ca="1">SUMPRODUCT( (OFFSET(제안사_투자현황,0,0,ROWS(제안사_투자현황),1)="VC펀드계정")*1, OFFSET(제안사_투자현황,0,9,ROWS(제안사_투자현황),1) )</f>
        <v>5000</v>
      </c>
      <c r="BL11" s="119">
        <f ca="1">SUMPRODUCT( (OFFSET(제안사_투자현황,0,0,ROWS(제안사_투자현황),1)="VC펀드계정")*1, OFFSET(제안사_투자현황,0,14,ROWS(제안사_투자현황),1) )</f>
        <v>6000</v>
      </c>
      <c r="BM11" s="119">
        <f ca="1">SUMPRODUCT( (OFFSET(제안사_투자현황,0,0,ROWS(제안사_투자현황),1)="VC펀드계정")*1, OFFSET(제안사_투자현황,0,21,ROWS(제안사_투자현황),1) )</f>
        <v>0</v>
      </c>
      <c r="BN11" s="119">
        <f ca="1">SUMPRODUCT( (OFFSET(제안사_투자현황,0,0,ROWS(제안사_투자현황),1)="VC펀드계정")*1, OFFSET(제안사_투자현황,0,22,ROWS(제안사_투자현황),1) )</f>
        <v>0</v>
      </c>
      <c r="BO11" s="111">
        <f ca="1">IF(BK11=0,"N/A", SUMPRODUCT( (OFFSET(제안사_투자현황,0,0,ROWS(제안사_투자현황),1)="VC펀드계정")*1, OFFSET(제안사_투자현황,0,9,ROWS(제안사_투자현황),1), OFFSET(제안사_투자현황,0,11,ROWS(제안사_투자현황),1) ) / BK11)</f>
        <v>2.4E-2</v>
      </c>
      <c r="BP11" s="111" cm="1">
        <f t="array" aca="1" ref="BP11" ca="1">IF(     SUMPRODUCT( (OFFSET(제안사_투자현황,0,0,ROWS(제안사_투자현황),1)="VC펀드계정")*1, OFFSET(제안사_투자현황,0,9,ROWS(제안사_투자현황),1), (OFFSET(제안사_투자현황,0,10,ROWS(제안사_투자현황),1)="회수료")*1) = 0,         "N/A",       SUMPRODUCT( (OFFSET(제안사_투자현황,0,0,ROWS(제안사_투자현황),1)="VC펀드계정")*1,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(OFFSET(제안사_투자현황,0,0,ROWS(제안사_투자현황),1)="VC펀드계정")*1, OFFSET(제안사_투자현황,0,9,ROWS(제안사_투자현황),1), (OFFSET(제안사_투자현황,0,10,ROWS(제안사_투자현황),1)="회수료")*1)      )</f>
        <v>0.03</v>
      </c>
      <c r="BQ11" s="142">
        <f ca="1">SUMPRODUCT( (OFFSET(제안사_투자현황,0,0,ROWS(제안사_투자현황),1)="기타 주식등 투자펀드계정")*1 )</f>
        <v>0</v>
      </c>
      <c r="BR11" s="142">
        <f ca="1">SUMPRODUCT( (OFFSET(제안사_투자현황,0,0,ROWS(제안사_투자현황),1)="기타 주식등 투자펀드계정")*1, (OFFSET(제안사_투자현황,0,10,ROWS(제안사_투자현황),1)="회수료")*1 )</f>
        <v>0</v>
      </c>
      <c r="BS11" s="119">
        <f ca="1">SUMPRODUCT( (OFFSET(제안사_투자현황,0,0,ROWS(제안사_투자현황),1)="기타 주식등 투자펀드계정")*1, OFFSET(제안사_투자현황,0,9,ROWS(제안사_투자현황),1) )</f>
        <v>0</v>
      </c>
      <c r="BT11" s="119">
        <f ca="1">SUMPRODUCT( (OFFSET(제안사_투자현황,0,0,ROWS(제안사_투자현황),1)="기타 주식등 투자펀드계정")*1, OFFSET(제안사_투자현황,0,14,ROWS(제안사_투자현황),1) )</f>
        <v>0</v>
      </c>
      <c r="BU11" s="119">
        <f ca="1">SUMPRODUCT( (OFFSET(제안사_투자현황,0,0,ROWS(제안사_투자현황),1)="기타 주식등 투자펀드계정")*1, OFFSET(제안사_투자현황,0,21,ROWS(제안사_투자현황),1) )</f>
        <v>0</v>
      </c>
      <c r="BV11" s="119">
        <f ca="1">SUMPRODUCT( (OFFSET(제안사_투자현황,0,0,ROWS(제안사_투자현황),1)="기타 주식등 투자펀드계정")*1, OFFSET(제안사_투자현황,0,22,ROWS(제안사_투자현황),1) )</f>
        <v>0</v>
      </c>
      <c r="BW11" s="111" t="str">
        <f ca="1">IF(BS11=0,"N/A", SUMPRODUCT( (OFFSET(제안사_투자현황,0,0,ROWS(제안사_투자현황),1)="기타 주식등 투자펀드계정")*1, OFFSET(제안사_투자현황,0,9,ROWS(제안사_투자현황),1), OFFSET(제안사_투자현황,0,11,ROWS(제안사_투자현황),1) ) / BS11)</f>
        <v>N/A</v>
      </c>
      <c r="BX11" s="111" t="str">
        <f ca="1">IF(     SUMPRODUCT( (OFFSET(제안사_투자현황,0,0,ROWS(제안사_투자현황),1)="기타 주식등 투자펀드계정")*1, OFFSET(제안사_투자현황,0,9,ROWS(제안사_투자현황),1), (OFFSET(제안사_투자현황,0,10,ROWS(제안사_투자현황),1)="회수료")*1) = 0,         "N/A",       SUMPRODUCT( (OFFSET(제안사_투자현황,0,0,ROWS(제안사_투자현황),1)="기타 주식등 투자펀드계정")*1,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(OFFSET(제안사_투자현황,0,0,ROWS(제안사_투자현황),1)="기타 주식등 투자펀드계정")*1, OFFSET(제안사_투자현황,0,9,ROWS(제안사_투자현황),1), (OFFSET(제안사_투자현황,0,10,ROWS(제안사_투자현황),1)="회수료")*1)      )</f>
        <v>N/A</v>
      </c>
    </row>
    <row r="12" spans="5:76"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</row>
    <row r="27" spans="19:19">
      <c r="S27" s="173"/>
    </row>
    <row r="28" spans="19:19">
      <c r="S28" s="173"/>
    </row>
    <row r="29" spans="19:19">
      <c r="S29" s="173"/>
    </row>
    <row r="30" spans="19:19">
      <c r="S30" s="173"/>
    </row>
  </sheetData>
  <mergeCells count="11">
    <mergeCell ref="E4:K4"/>
    <mergeCell ref="L4:O4"/>
    <mergeCell ref="P4:R4"/>
    <mergeCell ref="S4:U4"/>
    <mergeCell ref="AB4:AH4"/>
    <mergeCell ref="V4:AA4"/>
    <mergeCell ref="AI4:AQ4"/>
    <mergeCell ref="BQ4:BX4"/>
    <mergeCell ref="AR4:AZ4"/>
    <mergeCell ref="BA4:BH4"/>
    <mergeCell ref="BI4:BP4"/>
  </mergeCells>
  <phoneticPr fontId="1" type="noConversion"/>
  <dataValidations count="3">
    <dataValidation type="list" allowBlank="1" showInputMessage="1" showErrorMessage="1" sqref="I11">
      <formula1>운용사유형</formula1>
    </dataValidation>
    <dataValidation type="list" allowBlank="1" showInputMessage="1" showErrorMessage="1" sqref="V11:Z11">
      <formula1>여부</formula1>
    </dataValidation>
    <dataValidation type="list" allowBlank="1" showInputMessage="1" showErrorMessage="1" sqref="K11">
      <formula1>스튜어드십코드참여여부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5" tint="0.39997558519241921"/>
  </sheetPr>
  <dimension ref="E1:T14"/>
  <sheetViews>
    <sheetView topLeftCell="E4" zoomScaleNormal="100" workbookViewId="0">
      <selection activeCell="E4" sqref="E4"/>
    </sheetView>
  </sheetViews>
  <sheetFormatPr defaultColWidth="9" defaultRowHeight="16.5"/>
  <cols>
    <col min="1" max="4" width="0" style="67" hidden="1" customWidth="1"/>
    <col min="5" max="19" width="17.625" style="67" customWidth="1"/>
    <col min="20" max="16384" width="9" style="67"/>
  </cols>
  <sheetData>
    <row r="1" spans="5:20" hidden="1"/>
    <row r="2" spans="5:20" hidden="1"/>
    <row r="3" spans="5:20" hidden="1"/>
    <row r="4" spans="5:20">
      <c r="E4" s="61" t="s">
        <v>39</v>
      </c>
      <c r="F4" s="61" t="s">
        <v>40</v>
      </c>
      <c r="G4" s="61" t="s">
        <v>41</v>
      </c>
      <c r="H4" s="61" t="s">
        <v>42</v>
      </c>
      <c r="I4" s="61" t="s">
        <v>43</v>
      </c>
      <c r="J4" s="61" t="s">
        <v>44</v>
      </c>
      <c r="K4" s="61" t="s">
        <v>45</v>
      </c>
      <c r="L4" s="61" t="s">
        <v>46</v>
      </c>
      <c r="M4" s="61" t="s">
        <v>47</v>
      </c>
      <c r="N4" s="61" t="s">
        <v>48</v>
      </c>
      <c r="O4" s="61" t="s">
        <v>49</v>
      </c>
      <c r="P4" s="61" t="s">
        <v>50</v>
      </c>
      <c r="Q4" s="61" t="s">
        <v>51</v>
      </c>
      <c r="R4" s="61" t="s">
        <v>52</v>
      </c>
      <c r="S4" s="61" t="s">
        <v>53</v>
      </c>
      <c r="T4" s="156" t="s">
        <v>790</v>
      </c>
    </row>
    <row r="5" spans="5:20" hidden="1"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</row>
    <row r="6" spans="5:20" hidden="1"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</row>
    <row r="7" spans="5:20" hidden="1"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</row>
    <row r="8" spans="5:20" hidden="1"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</row>
    <row r="9" spans="5:20" hidden="1"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</row>
    <row r="10" spans="5:20" hidden="1"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</row>
    <row r="11" spans="5:20">
      <c r="E11" s="246">
        <v>45657</v>
      </c>
      <c r="F11" s="242">
        <v>10000</v>
      </c>
      <c r="G11" s="242">
        <v>9000</v>
      </c>
      <c r="H11" s="242">
        <v>3000</v>
      </c>
      <c r="I11" s="242">
        <v>1000</v>
      </c>
      <c r="J11" s="242">
        <v>7000</v>
      </c>
      <c r="K11" s="242">
        <v>4000</v>
      </c>
      <c r="L11" s="242">
        <v>2000</v>
      </c>
      <c r="M11" s="242">
        <v>1500</v>
      </c>
      <c r="N11" s="242">
        <v>200</v>
      </c>
      <c r="O11" s="118">
        <f t="shared" ref="O11:P13" si="0">G11/I11</f>
        <v>9</v>
      </c>
      <c r="P11" s="118">
        <f t="shared" si="0"/>
        <v>0.42857142857142855</v>
      </c>
      <c r="Q11" s="118">
        <f>J11/K11</f>
        <v>1.75</v>
      </c>
      <c r="R11" s="118">
        <f>L11/M11</f>
        <v>1.3333333333333333</v>
      </c>
      <c r="S11" s="118">
        <f>N11/J11</f>
        <v>2.8571428571428571E-2</v>
      </c>
    </row>
    <row r="12" spans="5:20">
      <c r="E12" s="246">
        <v>45291</v>
      </c>
      <c r="F12" s="242">
        <v>8000</v>
      </c>
      <c r="G12" s="242">
        <v>7000</v>
      </c>
      <c r="H12" s="242">
        <v>3000</v>
      </c>
      <c r="I12" s="242">
        <v>1000</v>
      </c>
      <c r="J12" s="242">
        <v>1000</v>
      </c>
      <c r="K12" s="242">
        <v>500</v>
      </c>
      <c r="L12" s="242">
        <v>600</v>
      </c>
      <c r="M12" s="242">
        <v>500</v>
      </c>
      <c r="N12" s="242">
        <v>-100</v>
      </c>
      <c r="O12" s="118">
        <f t="shared" si="0"/>
        <v>7</v>
      </c>
      <c r="P12" s="118">
        <f t="shared" si="0"/>
        <v>3</v>
      </c>
      <c r="Q12" s="118">
        <f>J12/K12</f>
        <v>2</v>
      </c>
      <c r="R12" s="118">
        <f>L12/M12</f>
        <v>1.2</v>
      </c>
      <c r="S12" s="118">
        <f>N12/J12</f>
        <v>-0.1</v>
      </c>
    </row>
    <row r="13" spans="5:20">
      <c r="E13" s="246">
        <v>44926</v>
      </c>
      <c r="F13" s="242">
        <v>8000</v>
      </c>
      <c r="G13" s="242">
        <v>7000</v>
      </c>
      <c r="H13" s="242">
        <v>3000</v>
      </c>
      <c r="I13" s="242">
        <v>4000</v>
      </c>
      <c r="J13" s="242">
        <v>1000</v>
      </c>
      <c r="K13" s="242">
        <v>500</v>
      </c>
      <c r="L13" s="242">
        <v>3000</v>
      </c>
      <c r="M13" s="242">
        <v>2500</v>
      </c>
      <c r="N13" s="242">
        <v>500</v>
      </c>
      <c r="O13" s="118">
        <f t="shared" si="0"/>
        <v>1.75</v>
      </c>
      <c r="P13" s="118">
        <f t="shared" si="0"/>
        <v>3</v>
      </c>
      <c r="Q13" s="118">
        <f>J13/K13</f>
        <v>2</v>
      </c>
      <c r="R13" s="118">
        <f>L13/M13</f>
        <v>1.2</v>
      </c>
      <c r="S13" s="118">
        <f>N13/J13</f>
        <v>0.5</v>
      </c>
    </row>
    <row r="14" spans="5:20">
      <c r="E14" s="136"/>
    </row>
  </sheetData>
  <phoneticPr fontId="1" type="noConversion"/>
  <dataValidations count="2">
    <dataValidation allowBlank="1" showInputMessage="1" showErrorMessage="1" error="연도별 결산일자 기입" sqref="E4:S10"/>
    <dataValidation type="date" allowBlank="1" showInputMessage="1" showErrorMessage="1" error="결산 연월일을 입력" sqref="E11:E13">
      <formula1>36526</formula1>
      <formula2>2958465</formula2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5" tint="0.39997558519241921"/>
  </sheetPr>
  <dimension ref="E1:J30"/>
  <sheetViews>
    <sheetView topLeftCell="E4" workbookViewId="0">
      <selection activeCell="E4" sqref="E4"/>
    </sheetView>
  </sheetViews>
  <sheetFormatPr defaultColWidth="9" defaultRowHeight="16.5"/>
  <cols>
    <col min="1" max="4" width="0" style="67" hidden="1" customWidth="1"/>
    <col min="5" max="6" width="17.625" style="67" customWidth="1"/>
    <col min="7" max="7" width="10.75" style="67" customWidth="1"/>
    <col min="8" max="8" width="17.625" style="67" customWidth="1"/>
    <col min="9" max="9" width="15.5" style="67" customWidth="1"/>
    <col min="10" max="10" width="29.375" style="67" customWidth="1"/>
    <col min="11" max="16384" width="9" style="67"/>
  </cols>
  <sheetData>
    <row r="1" spans="5:10" hidden="1"/>
    <row r="2" spans="5:10" hidden="1"/>
    <row r="3" spans="5:10" hidden="1"/>
    <row r="4" spans="5:10">
      <c r="E4" s="61" t="s">
        <v>295</v>
      </c>
      <c r="F4" s="61" t="s">
        <v>296</v>
      </c>
      <c r="G4" s="61" t="s">
        <v>297</v>
      </c>
      <c r="H4" s="61" t="s">
        <v>298</v>
      </c>
      <c r="I4" s="61" t="s">
        <v>299</v>
      </c>
      <c r="J4" s="61" t="s">
        <v>300</v>
      </c>
    </row>
    <row r="5" spans="5:10" hidden="1">
      <c r="E5" s="61"/>
      <c r="F5" s="61"/>
      <c r="G5" s="61"/>
      <c r="H5" s="61"/>
      <c r="I5" s="135"/>
      <c r="J5" s="61"/>
    </row>
    <row r="6" spans="5:10" hidden="1">
      <c r="E6" s="61"/>
      <c r="F6" s="61"/>
      <c r="G6" s="61"/>
      <c r="H6" s="61"/>
      <c r="I6" s="135"/>
      <c r="J6" s="61"/>
    </row>
    <row r="7" spans="5:10" hidden="1">
      <c r="E7" s="61"/>
      <c r="F7" s="61"/>
      <c r="G7" s="61"/>
      <c r="H7" s="61"/>
      <c r="I7" s="135"/>
      <c r="J7" s="61"/>
    </row>
    <row r="8" spans="5:10" hidden="1">
      <c r="E8" s="61"/>
      <c r="F8" s="61"/>
      <c r="G8" s="61"/>
      <c r="H8" s="61"/>
      <c r="I8" s="135"/>
      <c r="J8" s="61"/>
    </row>
    <row r="9" spans="5:10" hidden="1">
      <c r="E9" s="61"/>
      <c r="F9" s="61"/>
      <c r="G9" s="61"/>
      <c r="H9" s="61"/>
      <c r="I9" s="135"/>
      <c r="J9" s="61"/>
    </row>
    <row r="10" spans="5:10" hidden="1">
      <c r="E10" s="61"/>
      <c r="F10" s="61"/>
      <c r="G10" s="61"/>
      <c r="H10" s="61"/>
      <c r="I10" s="135"/>
      <c r="J10" s="61"/>
    </row>
    <row r="11" spans="5:10">
      <c r="E11" s="215" t="s">
        <v>986</v>
      </c>
      <c r="F11" s="30">
        <v>25000</v>
      </c>
      <c r="G11" s="20">
        <f>IF(ISBLANK(F11),"",F11/'2.1 제안사 개요'!$J$11)</f>
        <v>4.5000045000045001E-2</v>
      </c>
      <c r="H11" s="19"/>
      <c r="I11" s="18" t="s">
        <v>100</v>
      </c>
      <c r="J11" s="5"/>
    </row>
    <row r="12" spans="5:10">
      <c r="E12" s="274" t="s">
        <v>999</v>
      </c>
      <c r="F12" s="30">
        <v>20000</v>
      </c>
      <c r="G12" s="20">
        <f>IF(ISBLANK(F12),"",F12/'2.1 제안사 개요'!$J$11)</f>
        <v>3.6000036000035998E-2</v>
      </c>
      <c r="H12" s="19"/>
      <c r="I12" s="18" t="s">
        <v>113</v>
      </c>
      <c r="J12" s="5"/>
    </row>
    <row r="13" spans="5:10">
      <c r="E13" s="274" t="s">
        <v>1000</v>
      </c>
      <c r="F13" s="30">
        <v>500</v>
      </c>
      <c r="G13" s="20">
        <f>IF(ISBLANK(F13),"",F13/'2.1 제안사 개요'!$J$11)</f>
        <v>9.0000090000089995E-4</v>
      </c>
      <c r="H13" s="19"/>
      <c r="I13" s="18" t="s">
        <v>100</v>
      </c>
      <c r="J13" s="5"/>
    </row>
    <row r="14" spans="5:10">
      <c r="E14" s="274"/>
      <c r="F14" s="30"/>
      <c r="G14" s="20" t="str">
        <f>IF(ISBLANK(F14),"",F14/'2.1 제안사 개요'!$J$11)</f>
        <v/>
      </c>
      <c r="H14" s="19"/>
      <c r="I14" s="18"/>
      <c r="J14" s="5"/>
    </row>
    <row r="15" spans="5:10">
      <c r="E15" s="274"/>
      <c r="F15" s="30"/>
      <c r="G15" s="20" t="str">
        <f>IF(ISBLANK(F15),"",F15/'2.1 제안사 개요'!$J$11)</f>
        <v/>
      </c>
      <c r="H15" s="19"/>
      <c r="I15" s="18"/>
      <c r="J15" s="5"/>
    </row>
    <row r="16" spans="5:10">
      <c r="E16" s="274"/>
      <c r="F16" s="30"/>
      <c r="G16" s="20" t="str">
        <f>IF(ISBLANK(F16),"",F16/'2.1 제안사 개요'!$J$11)</f>
        <v/>
      </c>
      <c r="H16" s="19"/>
      <c r="I16" s="18"/>
      <c r="J16" s="5"/>
    </row>
    <row r="17" spans="5:10">
      <c r="E17" s="274"/>
      <c r="F17" s="30"/>
      <c r="G17" s="20" t="str">
        <f>IF(ISBLANK(F17),"",F17/'2.1 제안사 개요'!$J$11)</f>
        <v/>
      </c>
      <c r="H17" s="19"/>
      <c r="I17" s="18"/>
      <c r="J17" s="5"/>
    </row>
    <row r="18" spans="5:10">
      <c r="E18" s="274"/>
      <c r="F18" s="30"/>
      <c r="G18" s="20" t="str">
        <f>IF(ISBLANK(F18),"",F18/'2.1 제안사 개요'!$J$11)</f>
        <v/>
      </c>
      <c r="H18" s="19"/>
      <c r="I18" s="18"/>
      <c r="J18" s="5"/>
    </row>
    <row r="19" spans="5:10">
      <c r="E19" s="274"/>
      <c r="F19" s="30"/>
      <c r="G19" s="20" t="str">
        <f>IF(ISBLANK(F19),"",F19/'2.1 제안사 개요'!$J$11)</f>
        <v/>
      </c>
      <c r="H19" s="19"/>
      <c r="I19" s="18"/>
      <c r="J19" s="5"/>
    </row>
    <row r="20" spans="5:10">
      <c r="E20" s="274"/>
      <c r="F20" s="30"/>
      <c r="G20" s="20" t="str">
        <f>IF(ISBLANK(F20),"",F20/'2.1 제안사 개요'!$J$11)</f>
        <v/>
      </c>
      <c r="H20" s="19"/>
      <c r="I20" s="18"/>
      <c r="J20" s="5"/>
    </row>
    <row r="21" spans="5:10">
      <c r="E21" s="274"/>
      <c r="F21" s="30"/>
      <c r="G21" s="20" t="str">
        <f>IF(ISBLANK(F21),"",F21/'2.1 제안사 개요'!$J$11)</f>
        <v/>
      </c>
      <c r="H21" s="19"/>
      <c r="I21" s="18"/>
      <c r="J21" s="5"/>
    </row>
    <row r="22" spans="5:10">
      <c r="E22" s="274"/>
      <c r="F22" s="30"/>
      <c r="G22" s="20" t="str">
        <f>IF(ISBLANK(F22),"",F22/'2.1 제안사 개요'!$J$11)</f>
        <v/>
      </c>
      <c r="H22" s="19"/>
      <c r="I22" s="18"/>
      <c r="J22" s="5"/>
    </row>
    <row r="23" spans="5:10">
      <c r="E23" s="274"/>
      <c r="F23" s="30"/>
      <c r="G23" s="20" t="str">
        <f>IF(ISBLANK(F23),"",F23/'2.1 제안사 개요'!$J$11)</f>
        <v/>
      </c>
      <c r="H23" s="19"/>
      <c r="I23" s="18"/>
      <c r="J23" s="5"/>
    </row>
    <row r="24" spans="5:10">
      <c r="E24" s="274"/>
      <c r="F24" s="30"/>
      <c r="G24" s="20" t="str">
        <f>IF(ISBLANK(F24),"",F24/'2.1 제안사 개요'!$J$11)</f>
        <v/>
      </c>
      <c r="H24" s="19"/>
      <c r="I24" s="18"/>
      <c r="J24" s="5"/>
    </row>
    <row r="25" spans="5:10">
      <c r="E25" s="274"/>
      <c r="F25" s="30"/>
      <c r="G25" s="20" t="str">
        <f>IF(ISBLANK(F25),"",F25/'2.1 제안사 개요'!$J$11)</f>
        <v/>
      </c>
      <c r="H25" s="19"/>
      <c r="I25" s="18"/>
      <c r="J25" s="5"/>
    </row>
    <row r="26" spans="5:10">
      <c r="E26" s="274"/>
      <c r="F26" s="30"/>
      <c r="G26" s="20" t="str">
        <f>IF(ISBLANK(F26),"",F26/'2.1 제안사 개요'!$J$11)</f>
        <v/>
      </c>
      <c r="H26" s="19"/>
      <c r="I26" s="18"/>
      <c r="J26" s="5"/>
    </row>
    <row r="27" spans="5:10">
      <c r="E27" s="274"/>
      <c r="F27" s="30"/>
      <c r="G27" s="20" t="str">
        <f>IF(ISBLANK(F27),"",F27/'2.1 제안사 개요'!$J$11)</f>
        <v/>
      </c>
      <c r="H27" s="19"/>
      <c r="I27" s="18"/>
      <c r="J27" s="5"/>
    </row>
    <row r="28" spans="5:10">
      <c r="E28" s="274"/>
      <c r="F28" s="30"/>
      <c r="G28" s="20" t="str">
        <f>IF(ISBLANK(F28),"",F28/'2.1 제안사 개요'!$J$11)</f>
        <v/>
      </c>
      <c r="H28" s="19"/>
      <c r="I28" s="18"/>
      <c r="J28" s="5"/>
    </row>
    <row r="29" spans="5:10">
      <c r="E29" s="274"/>
      <c r="F29" s="30"/>
      <c r="G29" s="20" t="str">
        <f>IF(ISBLANK(F29),"",F29/'2.1 제안사 개요'!$J$11)</f>
        <v/>
      </c>
      <c r="H29" s="19"/>
      <c r="I29" s="18"/>
      <c r="J29" s="5"/>
    </row>
    <row r="30" spans="5:10">
      <c r="E30" s="274"/>
      <c r="F30" s="30"/>
      <c r="G30" s="20" t="str">
        <f>IF(ISBLANK(F30),"",F30/'2.1 제안사 개요'!$J$11)</f>
        <v/>
      </c>
      <c r="H30" s="19"/>
      <c r="I30" s="18"/>
      <c r="J30" s="5"/>
    </row>
  </sheetData>
  <phoneticPr fontId="1" type="noConversion"/>
  <dataValidations count="2">
    <dataValidation type="list" allowBlank="1" showInputMessage="1" showErrorMessage="1" sqref="I11:I30">
      <formula1>여부</formula1>
    </dataValidation>
    <dataValidation allowBlank="1" showInputMessage="1" showErrorMessage="1" error="연도별 결산일자 기입" sqref="E4:J10 E11:F30"/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5" tint="0.39997558519241921"/>
  </sheetPr>
  <dimension ref="E1:J15"/>
  <sheetViews>
    <sheetView topLeftCell="E4" workbookViewId="0">
      <selection activeCell="E4" sqref="E4:F4"/>
    </sheetView>
  </sheetViews>
  <sheetFormatPr defaultColWidth="9" defaultRowHeight="16.5"/>
  <cols>
    <col min="1" max="4" width="0" style="67" hidden="1" customWidth="1"/>
    <col min="5" max="5" width="12.875" style="67" customWidth="1"/>
    <col min="6" max="6" width="18.75" style="67" customWidth="1"/>
    <col min="7" max="7" width="15" style="67" customWidth="1"/>
    <col min="8" max="8" width="15.25" style="67" customWidth="1"/>
    <col min="9" max="9" width="9" style="67" customWidth="1"/>
    <col min="10" max="10" width="45.625" style="67" customWidth="1"/>
    <col min="11" max="16384" width="9" style="67"/>
  </cols>
  <sheetData>
    <row r="1" spans="5:10" hidden="1"/>
    <row r="2" spans="5:10" hidden="1"/>
    <row r="3" spans="5:10" ht="15.75" hidden="1" customHeight="1"/>
    <row r="4" spans="5:10">
      <c r="E4" s="559" t="s">
        <v>287</v>
      </c>
      <c r="F4" s="560"/>
      <c r="G4" s="559" t="s">
        <v>288</v>
      </c>
      <c r="H4" s="561"/>
      <c r="I4" s="560"/>
      <c r="J4" s="562" t="s">
        <v>289</v>
      </c>
    </row>
    <row r="5" spans="5:10">
      <c r="E5" s="27" t="s">
        <v>290</v>
      </c>
      <c r="F5" s="27" t="s">
        <v>291</v>
      </c>
      <c r="G5" s="27" t="s">
        <v>292</v>
      </c>
      <c r="H5" s="27" t="s">
        <v>293</v>
      </c>
      <c r="I5" s="60" t="s">
        <v>294</v>
      </c>
      <c r="J5" s="563"/>
    </row>
    <row r="6" spans="5:10" ht="16.5" hidden="1" customHeight="1">
      <c r="J6" s="65"/>
    </row>
    <row r="7" spans="5:10" ht="16.5" hidden="1" customHeight="1">
      <c r="J7" s="65"/>
    </row>
    <row r="8" spans="5:10" ht="16.5" hidden="1" customHeight="1">
      <c r="J8" s="65"/>
    </row>
    <row r="9" spans="5:10" ht="16.5" hidden="1" customHeight="1">
      <c r="J9" s="65"/>
    </row>
    <row r="10" spans="5:10" ht="18" hidden="1" customHeight="1">
      <c r="J10" s="65"/>
    </row>
    <row r="11" spans="5:10">
      <c r="E11" s="54" t="s">
        <v>203</v>
      </c>
      <c r="F11" s="54" t="s">
        <v>986</v>
      </c>
      <c r="G11" s="250">
        <v>36892</v>
      </c>
      <c r="H11" s="201">
        <v>40179</v>
      </c>
      <c r="I11" s="133">
        <f>IF(ISBLANK(G11),"",DATEDIF(G11,H11,"d")/365)</f>
        <v>9.0054794520547947</v>
      </c>
      <c r="J11" s="134"/>
    </row>
    <row r="12" spans="5:10">
      <c r="E12" s="54"/>
      <c r="F12" s="54"/>
      <c r="G12" s="201"/>
      <c r="H12" s="201"/>
      <c r="I12" s="133" t="str">
        <f>IF(ISBLANK(G12),"",DATEDIF(G12,H12,"d")/365)</f>
        <v/>
      </c>
      <c r="J12" s="134"/>
    </row>
    <row r="13" spans="5:10">
      <c r="E13" s="54"/>
      <c r="F13" s="54"/>
      <c r="G13" s="201"/>
      <c r="H13" s="201"/>
      <c r="I13" s="133" t="str">
        <f>IF(ISBLANK(G13),"",DATEDIF(G13,H13,"d")/365)</f>
        <v/>
      </c>
      <c r="J13" s="134"/>
    </row>
    <row r="14" spans="5:10">
      <c r="E14" s="54"/>
      <c r="F14" s="54"/>
      <c r="G14" s="201"/>
      <c r="H14" s="201"/>
      <c r="I14" s="133" t="str">
        <f>IF(ISBLANK(G14),"",DATEDIF(G14,H14,"d")/365)</f>
        <v/>
      </c>
      <c r="J14" s="134"/>
    </row>
    <row r="15" spans="5:10">
      <c r="E15" s="54"/>
      <c r="F15" s="54"/>
      <c r="G15" s="201"/>
      <c r="H15" s="201"/>
      <c r="I15" s="133" t="str">
        <f>IF(ISBLANK(G15),"",DATEDIF(G15,H15,"d")/365)</f>
        <v/>
      </c>
      <c r="J15" s="134"/>
    </row>
  </sheetData>
  <mergeCells count="3">
    <mergeCell ref="E4:F4"/>
    <mergeCell ref="G4:I4"/>
    <mergeCell ref="J4:J5"/>
  </mergeCells>
  <phoneticPr fontId="1" type="noConversion"/>
  <dataValidations count="1">
    <dataValidation type="list" allowBlank="1" showInputMessage="1" showErrorMessage="1" sqref="E11:E15">
      <formula1>대표이사_구분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5" tint="0.39997558519241921"/>
  </sheetPr>
  <dimension ref="A1:IQ14"/>
  <sheetViews>
    <sheetView topLeftCell="E4" zoomScaleNormal="100" workbookViewId="0">
      <selection activeCell="E5" sqref="E5"/>
    </sheetView>
  </sheetViews>
  <sheetFormatPr defaultColWidth="9" defaultRowHeight="13.5"/>
  <cols>
    <col min="1" max="3" width="0" style="16" hidden="1" customWidth="1"/>
    <col min="4" max="4" width="23.875" style="16" hidden="1" customWidth="1"/>
    <col min="5" max="5" width="21.375" style="167" customWidth="1"/>
    <col min="6" max="6" width="10.875" style="33" customWidth="1"/>
    <col min="7" max="7" width="8.75" style="16" customWidth="1"/>
    <col min="8" max="8" width="7.875" style="16" customWidth="1"/>
    <col min="9" max="9" width="14.625" style="16" customWidth="1"/>
    <col min="10" max="10" width="8.625" style="16" customWidth="1"/>
    <col min="11" max="11" width="12.5" style="16" customWidth="1"/>
    <col min="12" max="12" width="11" style="16" customWidth="1"/>
    <col min="13" max="13" width="9.5" style="16" customWidth="1"/>
    <col min="14" max="14" width="7.625" style="188" customWidth="1"/>
    <col min="15" max="16" width="7.125" style="33" customWidth="1"/>
    <col min="17" max="19" width="10.625" style="16" customWidth="1"/>
    <col min="20" max="20" width="4.625" style="16" customWidth="1"/>
    <col min="21" max="21" width="5.625" style="16" customWidth="1"/>
    <col min="22" max="22" width="13.5" style="16" customWidth="1"/>
    <col min="23" max="23" width="14.25" style="16" customWidth="1"/>
    <col min="24" max="24" width="7.125" style="188" customWidth="1"/>
    <col min="25" max="25" width="7.125" style="16" customWidth="1"/>
    <col min="26" max="26" width="4.125" style="16" customWidth="1"/>
    <col min="27" max="30" width="7.125" style="16" customWidth="1"/>
    <col min="31" max="37" width="7.625" style="16" customWidth="1"/>
    <col min="38" max="38" width="7.125" style="16" customWidth="1"/>
    <col min="39" max="40" width="7.625" style="16" customWidth="1"/>
    <col min="41" max="42" width="9.875" style="16" bestFit="1" customWidth="1"/>
    <col min="43" max="43" width="5" style="16" customWidth="1"/>
    <col min="44" max="44" width="7.625" style="16" customWidth="1"/>
    <col min="45" max="46" width="9.875" style="16" bestFit="1" customWidth="1"/>
    <col min="47" max="47" width="4.5" style="16" customWidth="1"/>
    <col min="48" max="48" width="7.625" style="16" customWidth="1"/>
    <col min="49" max="50" width="9.875" style="16" bestFit="1" customWidth="1"/>
    <col min="51" max="51" width="4.125" style="16" customWidth="1"/>
    <col min="52" max="52" width="7.625" style="16" customWidth="1"/>
    <col min="53" max="53" width="6.625" style="16" customWidth="1"/>
    <col min="54" max="55" width="10.625" style="16" customWidth="1"/>
    <col min="56" max="56" width="4.625" style="16" customWidth="1"/>
    <col min="57" max="57" width="6.625" style="16" customWidth="1"/>
    <col min="58" max="59" width="10.625" style="16" customWidth="1"/>
    <col min="60" max="60" width="4.625" style="16" customWidth="1"/>
    <col min="61" max="61" width="6.625" style="16" customWidth="1"/>
    <col min="62" max="63" width="10.625" style="16" customWidth="1"/>
    <col min="64" max="66" width="4.625" style="16" customWidth="1"/>
    <col min="67" max="67" width="10.125" style="16" customWidth="1"/>
    <col min="68" max="68" width="7.125" style="16" customWidth="1"/>
    <col min="69" max="69" width="7.625" style="16" customWidth="1"/>
    <col min="70" max="70" width="10.125" style="16" customWidth="1"/>
    <col min="71" max="71" width="7.125" style="16" customWidth="1"/>
    <col min="72" max="72" width="7.625" style="16" customWidth="1"/>
    <col min="73" max="73" width="10.125" style="16" customWidth="1"/>
    <col min="74" max="74" width="7.125" style="16" customWidth="1"/>
    <col min="75" max="75" width="7.625" style="16" customWidth="1"/>
    <col min="76" max="76" width="10.125" style="16" customWidth="1"/>
    <col min="77" max="77" width="7.125" style="16" customWidth="1"/>
    <col min="78" max="78" width="10.125" style="16" customWidth="1"/>
    <col min="79" max="79" width="7.125" style="16" customWidth="1"/>
    <col min="80" max="80" width="10.125" style="16" customWidth="1"/>
    <col min="81" max="81" width="7.125" style="16" customWidth="1"/>
    <col min="82" max="16384" width="9" style="16"/>
  </cols>
  <sheetData>
    <row r="1" spans="1:251" ht="17.25" hidden="1" customHeight="1">
      <c r="N1" s="165"/>
    </row>
    <row r="2" spans="1:251" ht="17.25" hidden="1" customHeight="1">
      <c r="N2" s="165"/>
    </row>
    <row r="3" spans="1:251" ht="24" hidden="1" customHeight="1">
      <c r="N3" s="33"/>
    </row>
    <row r="4" spans="1:251" ht="24" customHeight="1">
      <c r="A4" s="157"/>
      <c r="B4" s="157"/>
      <c r="C4" s="157"/>
      <c r="D4" s="157"/>
      <c r="E4" s="569" t="s">
        <v>240</v>
      </c>
      <c r="F4" s="569"/>
      <c r="G4" s="569"/>
      <c r="H4" s="569" t="s">
        <v>241</v>
      </c>
      <c r="I4" s="569"/>
      <c r="J4" s="569"/>
      <c r="K4" s="569"/>
      <c r="L4" s="569"/>
      <c r="M4" s="569"/>
      <c r="N4" s="569"/>
      <c r="O4" s="566" t="s">
        <v>242</v>
      </c>
      <c r="P4" s="568"/>
      <c r="Q4" s="566" t="s">
        <v>243</v>
      </c>
      <c r="R4" s="567"/>
      <c r="S4" s="567"/>
      <c r="T4" s="568"/>
      <c r="U4" s="566" t="s">
        <v>244</v>
      </c>
      <c r="V4" s="567"/>
      <c r="W4" s="568"/>
      <c r="X4" s="566" t="s">
        <v>245</v>
      </c>
      <c r="Y4" s="568"/>
      <c r="Z4" s="566" t="s">
        <v>246</v>
      </c>
      <c r="AA4" s="567"/>
      <c r="AB4" s="568"/>
      <c r="AC4" s="566" t="s">
        <v>247</v>
      </c>
      <c r="AD4" s="568"/>
      <c r="AE4" s="570" t="s">
        <v>248</v>
      </c>
      <c r="AF4" s="571"/>
      <c r="AG4" s="571"/>
      <c r="AH4" s="571"/>
      <c r="AI4" s="572"/>
      <c r="AJ4" s="573" t="s">
        <v>249</v>
      </c>
      <c r="AK4" s="573" t="s">
        <v>250</v>
      </c>
      <c r="AL4" s="549" t="s">
        <v>251</v>
      </c>
      <c r="AM4" s="573" t="s">
        <v>252</v>
      </c>
      <c r="AN4" s="565" t="s">
        <v>253</v>
      </c>
      <c r="AO4" s="552"/>
      <c r="AP4" s="552"/>
      <c r="AQ4" s="553"/>
      <c r="AR4" s="565" t="s">
        <v>254</v>
      </c>
      <c r="AS4" s="552"/>
      <c r="AT4" s="552"/>
      <c r="AU4" s="553"/>
      <c r="AV4" s="565" t="s">
        <v>255</v>
      </c>
      <c r="AW4" s="552"/>
      <c r="AX4" s="552"/>
      <c r="AY4" s="553"/>
      <c r="AZ4" s="549" t="s">
        <v>256</v>
      </c>
      <c r="BA4" s="565" t="s">
        <v>257</v>
      </c>
      <c r="BB4" s="552"/>
      <c r="BC4" s="552"/>
      <c r="BD4" s="553"/>
      <c r="BE4" s="565" t="s">
        <v>258</v>
      </c>
      <c r="BF4" s="552"/>
      <c r="BG4" s="552"/>
      <c r="BH4" s="553"/>
      <c r="BI4" s="565" t="s">
        <v>259</v>
      </c>
      <c r="BJ4" s="552"/>
      <c r="BK4" s="552"/>
      <c r="BL4" s="553"/>
      <c r="BM4" s="549" t="s">
        <v>260</v>
      </c>
      <c r="BN4" s="549" t="s">
        <v>261</v>
      </c>
      <c r="BO4" s="565" t="s">
        <v>262</v>
      </c>
      <c r="BP4" s="552"/>
      <c r="BQ4" s="553"/>
      <c r="BR4" s="565" t="s">
        <v>263</v>
      </c>
      <c r="BS4" s="552"/>
      <c r="BT4" s="553"/>
      <c r="BU4" s="565" t="s">
        <v>264</v>
      </c>
      <c r="BV4" s="552"/>
      <c r="BW4" s="553"/>
      <c r="BX4" s="565" t="s">
        <v>265</v>
      </c>
      <c r="BY4" s="553"/>
      <c r="BZ4" s="565" t="s">
        <v>266</v>
      </c>
      <c r="CA4" s="553"/>
      <c r="CB4" s="564" t="s">
        <v>267</v>
      </c>
      <c r="CC4" s="564"/>
      <c r="CD4" s="564" t="s">
        <v>1125</v>
      </c>
      <c r="CE4" s="564"/>
      <c r="CF4" s="564" t="s">
        <v>1126</v>
      </c>
      <c r="CG4" s="564"/>
      <c r="CH4" s="157"/>
      <c r="CI4" s="157"/>
      <c r="CJ4" s="157"/>
      <c r="CK4" s="157"/>
      <c r="CL4" s="157"/>
      <c r="CM4" s="157"/>
      <c r="CN4" s="157"/>
      <c r="CO4" s="157"/>
      <c r="CP4" s="157"/>
      <c r="CQ4" s="157"/>
      <c r="CR4" s="157"/>
      <c r="CS4" s="157"/>
      <c r="CT4" s="157"/>
      <c r="CU4" s="157"/>
      <c r="CV4" s="157"/>
      <c r="CW4" s="157"/>
      <c r="CX4" s="157"/>
      <c r="CY4" s="157"/>
      <c r="CZ4" s="157"/>
      <c r="DA4" s="157"/>
      <c r="DB4" s="157"/>
      <c r="DC4" s="157"/>
      <c r="DD4" s="157"/>
      <c r="DE4" s="157"/>
      <c r="DF4" s="157"/>
      <c r="DG4" s="157"/>
      <c r="DH4" s="157"/>
      <c r="DI4" s="157"/>
      <c r="DJ4" s="157"/>
      <c r="DK4" s="157"/>
      <c r="DL4" s="157"/>
      <c r="DM4" s="157"/>
      <c r="DN4" s="157"/>
      <c r="DO4" s="157"/>
      <c r="DP4" s="157"/>
      <c r="DQ4" s="157"/>
      <c r="DR4" s="157"/>
      <c r="DS4" s="157"/>
      <c r="DT4" s="157"/>
      <c r="DU4" s="157"/>
      <c r="DV4" s="157"/>
      <c r="DW4" s="157"/>
      <c r="DX4" s="157"/>
      <c r="DY4" s="157"/>
      <c r="DZ4" s="157"/>
      <c r="EA4" s="157"/>
      <c r="EB4" s="157"/>
      <c r="EC4" s="157"/>
      <c r="ED4" s="157"/>
      <c r="EE4" s="157"/>
      <c r="EF4" s="157"/>
      <c r="EG4" s="157"/>
      <c r="EH4" s="157"/>
      <c r="EI4" s="157"/>
      <c r="EJ4" s="157"/>
      <c r="EK4" s="157"/>
      <c r="EL4" s="157"/>
      <c r="EM4" s="157"/>
      <c r="EN4" s="157"/>
      <c r="EO4" s="157"/>
      <c r="EP4" s="157"/>
      <c r="EQ4" s="157"/>
      <c r="ER4" s="157"/>
      <c r="ES4" s="157"/>
      <c r="ET4" s="157"/>
      <c r="EU4" s="157"/>
      <c r="EV4" s="157"/>
      <c r="EW4" s="157"/>
      <c r="EX4" s="157"/>
      <c r="EY4" s="157"/>
      <c r="EZ4" s="157"/>
      <c r="FA4" s="157"/>
      <c r="FB4" s="157"/>
      <c r="FC4" s="157"/>
      <c r="FD4" s="157"/>
      <c r="FE4" s="157"/>
      <c r="FF4" s="157"/>
      <c r="FG4" s="157"/>
      <c r="FH4" s="157"/>
      <c r="FI4" s="157"/>
      <c r="FJ4" s="157"/>
      <c r="FK4" s="157"/>
      <c r="FL4" s="157"/>
      <c r="FM4" s="157"/>
      <c r="FN4" s="157"/>
      <c r="FO4" s="157"/>
      <c r="FP4" s="157"/>
      <c r="FQ4" s="157"/>
      <c r="FR4" s="157"/>
      <c r="FS4" s="157"/>
      <c r="FT4" s="157"/>
      <c r="FU4" s="157"/>
      <c r="FV4" s="157"/>
      <c r="FW4" s="157"/>
      <c r="FX4" s="157"/>
      <c r="FY4" s="157"/>
      <c r="FZ4" s="157"/>
      <c r="GA4" s="157"/>
      <c r="GB4" s="157"/>
      <c r="GC4" s="157"/>
      <c r="GD4" s="157"/>
      <c r="GE4" s="157"/>
      <c r="GF4" s="157"/>
      <c r="GG4" s="157"/>
      <c r="GH4" s="157"/>
      <c r="GI4" s="157"/>
      <c r="GJ4" s="157"/>
      <c r="GK4" s="157"/>
      <c r="GL4" s="157"/>
      <c r="GM4" s="157"/>
      <c r="GN4" s="157"/>
      <c r="GO4" s="157"/>
      <c r="GP4" s="157"/>
      <c r="GQ4" s="157"/>
      <c r="GR4" s="157"/>
      <c r="GS4" s="157"/>
      <c r="GT4" s="157"/>
      <c r="GU4" s="157"/>
      <c r="GV4" s="157"/>
      <c r="GW4" s="157"/>
      <c r="GX4" s="157"/>
      <c r="GY4" s="157"/>
      <c r="GZ4" s="157"/>
      <c r="HA4" s="157"/>
      <c r="HB4" s="157"/>
      <c r="HC4" s="157"/>
      <c r="HD4" s="157"/>
      <c r="HE4" s="157"/>
      <c r="HF4" s="157"/>
      <c r="HG4" s="157"/>
      <c r="HH4" s="157"/>
      <c r="HI4" s="157"/>
      <c r="HJ4" s="157"/>
      <c r="HK4" s="157"/>
      <c r="HL4" s="157"/>
      <c r="HM4" s="157"/>
      <c r="HN4" s="157"/>
      <c r="HO4" s="157"/>
      <c r="HP4" s="157"/>
      <c r="HQ4" s="157"/>
      <c r="HR4" s="157"/>
      <c r="HS4" s="157"/>
      <c r="HT4" s="157"/>
      <c r="HU4" s="157"/>
      <c r="HV4" s="157"/>
      <c r="HW4" s="157"/>
      <c r="HX4" s="157"/>
      <c r="HY4" s="157"/>
      <c r="HZ4" s="157"/>
      <c r="IA4" s="157"/>
      <c r="IB4" s="157"/>
      <c r="IC4" s="157"/>
      <c r="ID4" s="157"/>
      <c r="IE4" s="157"/>
      <c r="IF4" s="157"/>
      <c r="IG4" s="157"/>
      <c r="IH4" s="157"/>
      <c r="II4" s="157"/>
      <c r="IJ4" s="157"/>
      <c r="IK4" s="157"/>
      <c r="IL4" s="157"/>
      <c r="IM4" s="157"/>
      <c r="IN4" s="157"/>
      <c r="IO4" s="157"/>
      <c r="IP4" s="157"/>
      <c r="IQ4" s="157"/>
    </row>
    <row r="5" spans="1:251" ht="62.25" customHeight="1">
      <c r="A5" s="157"/>
      <c r="B5" s="157"/>
      <c r="C5" s="157"/>
      <c r="D5" s="157"/>
      <c r="E5" s="216" t="s">
        <v>112</v>
      </c>
      <c r="F5" s="216" t="s">
        <v>421</v>
      </c>
      <c r="G5" s="216" t="s">
        <v>231</v>
      </c>
      <c r="H5" s="216" t="s">
        <v>60</v>
      </c>
      <c r="I5" s="216" t="s">
        <v>268</v>
      </c>
      <c r="J5" s="216" t="s">
        <v>77</v>
      </c>
      <c r="K5" s="216" t="s">
        <v>269</v>
      </c>
      <c r="L5" s="217" t="s">
        <v>61</v>
      </c>
      <c r="M5" s="217" t="s">
        <v>270</v>
      </c>
      <c r="N5" s="217" t="s">
        <v>784</v>
      </c>
      <c r="O5" s="216" t="s">
        <v>271</v>
      </c>
      <c r="P5" s="216" t="s">
        <v>62</v>
      </c>
      <c r="Q5" s="6" t="s">
        <v>272</v>
      </c>
      <c r="R5" s="6" t="s">
        <v>63</v>
      </c>
      <c r="S5" s="275" t="s">
        <v>1001</v>
      </c>
      <c r="T5" s="216" t="s">
        <v>64</v>
      </c>
      <c r="U5" s="216" t="s">
        <v>273</v>
      </c>
      <c r="V5" s="216" t="s">
        <v>55</v>
      </c>
      <c r="W5" s="216" t="s">
        <v>274</v>
      </c>
      <c r="X5" s="216" t="s">
        <v>65</v>
      </c>
      <c r="Y5" s="216" t="s">
        <v>275</v>
      </c>
      <c r="Z5" s="216" t="s">
        <v>33</v>
      </c>
      <c r="AA5" s="216" t="s">
        <v>276</v>
      </c>
      <c r="AB5" s="216" t="s">
        <v>66</v>
      </c>
      <c r="AC5" s="216" t="s">
        <v>277</v>
      </c>
      <c r="AD5" s="216" t="s">
        <v>67</v>
      </c>
      <c r="AE5" s="216" t="s">
        <v>278</v>
      </c>
      <c r="AF5" s="217" t="s">
        <v>68</v>
      </c>
      <c r="AG5" s="216" t="s">
        <v>279</v>
      </c>
      <c r="AH5" s="218" t="s">
        <v>69</v>
      </c>
      <c r="AI5" s="218" t="s">
        <v>280</v>
      </c>
      <c r="AJ5" s="574"/>
      <c r="AK5" s="574"/>
      <c r="AL5" s="550"/>
      <c r="AM5" s="574"/>
      <c r="AN5" s="7" t="s">
        <v>281</v>
      </c>
      <c r="AO5" s="8" t="s">
        <v>282</v>
      </c>
      <c r="AP5" s="8" t="s">
        <v>70</v>
      </c>
      <c r="AQ5" s="219" t="s">
        <v>283</v>
      </c>
      <c r="AR5" s="7" t="s">
        <v>281</v>
      </c>
      <c r="AS5" s="8" t="s">
        <v>282</v>
      </c>
      <c r="AT5" s="8" t="s">
        <v>70</v>
      </c>
      <c r="AU5" s="219" t="s">
        <v>283</v>
      </c>
      <c r="AV5" s="7" t="s">
        <v>281</v>
      </c>
      <c r="AW5" s="8" t="s">
        <v>282</v>
      </c>
      <c r="AX5" s="8" t="s">
        <v>70</v>
      </c>
      <c r="AY5" s="219" t="s">
        <v>283</v>
      </c>
      <c r="AZ5" s="550"/>
      <c r="BA5" s="7" t="s">
        <v>281</v>
      </c>
      <c r="BB5" s="8" t="s">
        <v>282</v>
      </c>
      <c r="BC5" s="8" t="s">
        <v>70</v>
      </c>
      <c r="BD5" s="219" t="s">
        <v>283</v>
      </c>
      <c r="BE5" s="7" t="s">
        <v>281</v>
      </c>
      <c r="BF5" s="8" t="s">
        <v>282</v>
      </c>
      <c r="BG5" s="8" t="s">
        <v>70</v>
      </c>
      <c r="BH5" s="219" t="s">
        <v>283</v>
      </c>
      <c r="BI5" s="7" t="s">
        <v>281</v>
      </c>
      <c r="BJ5" s="8" t="s">
        <v>282</v>
      </c>
      <c r="BK5" s="8" t="s">
        <v>70</v>
      </c>
      <c r="BL5" s="219" t="s">
        <v>283</v>
      </c>
      <c r="BM5" s="550"/>
      <c r="BN5" s="550"/>
      <c r="BO5" s="219" t="s">
        <v>71</v>
      </c>
      <c r="BP5" s="219" t="s">
        <v>284</v>
      </c>
      <c r="BQ5" s="219" t="s">
        <v>73</v>
      </c>
      <c r="BR5" s="219" t="s">
        <v>285</v>
      </c>
      <c r="BS5" s="219" t="s">
        <v>72</v>
      </c>
      <c r="BT5" s="219" t="s">
        <v>286</v>
      </c>
      <c r="BU5" s="219" t="s">
        <v>74</v>
      </c>
      <c r="BV5" s="219" t="s">
        <v>72</v>
      </c>
      <c r="BW5" s="219" t="s">
        <v>73</v>
      </c>
      <c r="BX5" s="219" t="s">
        <v>75</v>
      </c>
      <c r="BY5" s="219" t="s">
        <v>76</v>
      </c>
      <c r="BZ5" s="219" t="s">
        <v>75</v>
      </c>
      <c r="CA5" s="219" t="s">
        <v>76</v>
      </c>
      <c r="CB5" s="219" t="s">
        <v>75</v>
      </c>
      <c r="CC5" s="219" t="s">
        <v>76</v>
      </c>
      <c r="CD5" s="290" t="s">
        <v>75</v>
      </c>
      <c r="CE5" s="290" t="s">
        <v>76</v>
      </c>
      <c r="CF5" s="290" t="s">
        <v>75</v>
      </c>
      <c r="CG5" s="290" t="s">
        <v>76</v>
      </c>
      <c r="CH5" s="157"/>
      <c r="CI5" s="157"/>
      <c r="CJ5" s="157"/>
      <c r="CK5" s="157"/>
      <c r="CL5" s="157"/>
      <c r="CM5" s="157"/>
      <c r="CN5" s="157"/>
      <c r="CO5" s="157"/>
      <c r="CP5" s="157"/>
      <c r="CQ5" s="157"/>
      <c r="CR5" s="157"/>
      <c r="CS5" s="157"/>
      <c r="CT5" s="157"/>
      <c r="CU5" s="157"/>
      <c r="CV5" s="157"/>
      <c r="CW5" s="157"/>
      <c r="CX5" s="157"/>
      <c r="CY5" s="157"/>
      <c r="CZ5" s="157"/>
      <c r="DA5" s="157"/>
      <c r="DB5" s="157"/>
      <c r="DC5" s="157"/>
      <c r="DD5" s="157"/>
      <c r="DE5" s="157"/>
      <c r="DF5" s="157"/>
      <c r="DG5" s="157"/>
      <c r="DH5" s="157"/>
      <c r="DI5" s="157"/>
      <c r="DJ5" s="157"/>
      <c r="DK5" s="157"/>
      <c r="DL5" s="157"/>
      <c r="DM5" s="157"/>
      <c r="DN5" s="157"/>
      <c r="DO5" s="157"/>
      <c r="DP5" s="157"/>
      <c r="DQ5" s="157"/>
      <c r="DR5" s="157"/>
      <c r="DS5" s="157"/>
      <c r="DT5" s="157"/>
      <c r="DU5" s="157"/>
      <c r="DV5" s="157"/>
      <c r="DW5" s="157"/>
      <c r="DX5" s="157"/>
      <c r="DY5" s="157"/>
      <c r="DZ5" s="157"/>
      <c r="EA5" s="157"/>
      <c r="EB5" s="157"/>
      <c r="EC5" s="157"/>
      <c r="ED5" s="157"/>
      <c r="EE5" s="157"/>
      <c r="EF5" s="157"/>
      <c r="EG5" s="157"/>
      <c r="EH5" s="157"/>
      <c r="EI5" s="157"/>
      <c r="EJ5" s="157"/>
      <c r="EK5" s="157"/>
      <c r="EL5" s="157"/>
      <c r="EM5" s="157"/>
      <c r="EN5" s="157"/>
      <c r="EO5" s="157"/>
      <c r="EP5" s="157"/>
      <c r="EQ5" s="157"/>
      <c r="ER5" s="157"/>
      <c r="ES5" s="157"/>
      <c r="ET5" s="157"/>
      <c r="EU5" s="157"/>
      <c r="EV5" s="157"/>
      <c r="EW5" s="157"/>
      <c r="EX5" s="157"/>
      <c r="EY5" s="157"/>
      <c r="EZ5" s="157"/>
      <c r="FA5" s="157"/>
      <c r="FB5" s="157"/>
      <c r="FC5" s="157"/>
      <c r="FD5" s="157"/>
      <c r="FE5" s="157"/>
      <c r="FF5" s="157"/>
      <c r="FG5" s="157"/>
      <c r="FH5" s="157"/>
      <c r="FI5" s="157"/>
      <c r="FJ5" s="157"/>
      <c r="FK5" s="157"/>
      <c r="FL5" s="157"/>
      <c r="FM5" s="157"/>
      <c r="FN5" s="157"/>
      <c r="FO5" s="157"/>
      <c r="FP5" s="157"/>
      <c r="FQ5" s="157"/>
      <c r="FR5" s="157"/>
      <c r="FS5" s="157"/>
      <c r="FT5" s="157"/>
      <c r="FU5" s="157"/>
      <c r="FV5" s="157"/>
      <c r="FW5" s="157"/>
      <c r="FX5" s="157"/>
      <c r="FY5" s="157"/>
      <c r="FZ5" s="157"/>
      <c r="GA5" s="157"/>
      <c r="GB5" s="157"/>
      <c r="GC5" s="157"/>
      <c r="GD5" s="157"/>
      <c r="GE5" s="157"/>
      <c r="GF5" s="157"/>
      <c r="GG5" s="157"/>
      <c r="GH5" s="157"/>
      <c r="GI5" s="157"/>
      <c r="GJ5" s="157"/>
      <c r="GK5" s="157"/>
      <c r="GL5" s="157"/>
      <c r="GM5" s="157"/>
      <c r="GN5" s="157"/>
      <c r="GO5" s="157"/>
      <c r="GP5" s="157"/>
      <c r="GQ5" s="157"/>
      <c r="GR5" s="157"/>
      <c r="GS5" s="157"/>
      <c r="GT5" s="157"/>
      <c r="GU5" s="157"/>
      <c r="GV5" s="157"/>
      <c r="GW5" s="157"/>
      <c r="GX5" s="157"/>
      <c r="GY5" s="157"/>
      <c r="GZ5" s="157"/>
      <c r="HA5" s="157"/>
      <c r="HB5" s="157"/>
      <c r="HC5" s="157"/>
      <c r="HD5" s="157"/>
      <c r="HE5" s="157"/>
      <c r="HF5" s="157"/>
      <c r="HG5" s="157"/>
      <c r="HH5" s="157"/>
      <c r="HI5" s="157"/>
      <c r="HJ5" s="157"/>
      <c r="HK5" s="157"/>
      <c r="HL5" s="157"/>
      <c r="HM5" s="157"/>
      <c r="HN5" s="157"/>
      <c r="HO5" s="157"/>
      <c r="HP5" s="157"/>
      <c r="HQ5" s="157"/>
      <c r="HR5" s="157"/>
      <c r="HS5" s="157"/>
      <c r="HT5" s="157"/>
      <c r="HU5" s="157"/>
      <c r="HV5" s="157"/>
      <c r="HW5" s="157"/>
      <c r="HX5" s="157"/>
      <c r="HY5" s="157"/>
      <c r="HZ5" s="157"/>
      <c r="IA5" s="157"/>
      <c r="IB5" s="157"/>
      <c r="IC5" s="157"/>
      <c r="ID5" s="157"/>
      <c r="IE5" s="157"/>
      <c r="IF5" s="157"/>
      <c r="IG5" s="157"/>
      <c r="IH5" s="157"/>
      <c r="II5" s="157"/>
      <c r="IJ5" s="157"/>
      <c r="IK5" s="157"/>
      <c r="IL5" s="157"/>
      <c r="IM5" s="157"/>
      <c r="IN5" s="157"/>
      <c r="IO5" s="157"/>
      <c r="IP5" s="157"/>
      <c r="IQ5" s="157"/>
    </row>
    <row r="6" spans="1:251" ht="18" hidden="1" customHeight="1">
      <c r="E6" s="168"/>
      <c r="F6" s="36"/>
      <c r="G6" s="114"/>
      <c r="H6" s="34"/>
      <c r="I6" s="115"/>
      <c r="J6" s="39"/>
      <c r="K6" s="39"/>
      <c r="L6" s="116"/>
      <c r="M6" s="116"/>
      <c r="N6" s="171"/>
      <c r="O6" s="178"/>
      <c r="P6" s="178"/>
      <c r="Q6" s="46"/>
      <c r="R6" s="46"/>
      <c r="S6" s="46"/>
      <c r="T6" s="51"/>
      <c r="U6" s="117"/>
      <c r="V6" s="39"/>
      <c r="W6" s="39"/>
      <c r="X6" s="111"/>
      <c r="Y6" s="118"/>
      <c r="Z6" s="109"/>
      <c r="AA6" s="119"/>
      <c r="AB6" s="119"/>
      <c r="AC6" s="119"/>
      <c r="AD6" s="119"/>
      <c r="AE6" s="119"/>
      <c r="AF6" s="120"/>
      <c r="AG6" s="121"/>
      <c r="AH6" s="122"/>
      <c r="AI6" s="122"/>
      <c r="AJ6" s="121"/>
      <c r="AK6" s="121"/>
      <c r="AL6" s="123"/>
      <c r="AM6" s="124"/>
      <c r="AN6" s="125"/>
      <c r="AO6" s="126"/>
      <c r="AP6" s="126"/>
      <c r="AQ6" s="90"/>
      <c r="AR6" s="125"/>
      <c r="AS6" s="126"/>
      <c r="AT6" s="126"/>
      <c r="AU6" s="90"/>
      <c r="AV6" s="125"/>
      <c r="AW6" s="126"/>
      <c r="AX6" s="126"/>
      <c r="AY6" s="90"/>
      <c r="AZ6" s="127"/>
      <c r="BA6" s="128"/>
      <c r="BB6" s="46"/>
      <c r="BC6" s="46"/>
      <c r="BD6" s="90"/>
      <c r="BE6" s="128"/>
      <c r="BF6" s="46"/>
      <c r="BG6" s="46"/>
      <c r="BH6" s="90"/>
      <c r="BI6" s="128"/>
      <c r="BJ6" s="46"/>
      <c r="BK6" s="46"/>
      <c r="BL6" s="90"/>
      <c r="BM6" s="129"/>
      <c r="BN6" s="90"/>
      <c r="BO6" s="102"/>
      <c r="BP6" s="130"/>
      <c r="BQ6" s="37"/>
      <c r="BR6" s="131"/>
      <c r="BS6" s="130"/>
      <c r="BT6" s="37"/>
      <c r="BU6" s="131"/>
      <c r="BV6" s="130"/>
      <c r="BW6" s="37"/>
      <c r="BX6" s="132"/>
      <c r="BY6" s="130"/>
      <c r="BZ6" s="132"/>
      <c r="CA6" s="130"/>
      <c r="CB6" s="132"/>
      <c r="CC6" s="130"/>
      <c r="CD6" s="132"/>
      <c r="CE6" s="130"/>
      <c r="CF6" s="132"/>
      <c r="CG6" s="130"/>
    </row>
    <row r="7" spans="1:251" s="157" customFormat="1" ht="16.5" hidden="1" customHeight="1">
      <c r="E7" s="168"/>
      <c r="F7" s="36"/>
      <c r="G7" s="114"/>
      <c r="H7" s="34"/>
      <c r="I7" s="115"/>
      <c r="J7" s="39"/>
      <c r="K7" s="39"/>
      <c r="L7" s="116"/>
      <c r="M7" s="116"/>
      <c r="N7" s="171"/>
      <c r="O7" s="178"/>
      <c r="P7" s="178"/>
      <c r="Q7" s="46"/>
      <c r="R7" s="46"/>
      <c r="S7" s="46"/>
      <c r="T7" s="51"/>
      <c r="U7" s="117"/>
      <c r="V7" s="39"/>
      <c r="W7" s="39"/>
      <c r="X7" s="111"/>
      <c r="Y7" s="118"/>
      <c r="Z7" s="109"/>
      <c r="AA7" s="119"/>
      <c r="AB7" s="119"/>
      <c r="AC7" s="119"/>
      <c r="AD7" s="119"/>
      <c r="AE7" s="119"/>
      <c r="AF7" s="120"/>
      <c r="AG7" s="121"/>
      <c r="AH7" s="122"/>
      <c r="AI7" s="122"/>
      <c r="AJ7" s="121"/>
      <c r="AK7" s="121"/>
      <c r="AL7" s="123"/>
      <c r="AM7" s="124"/>
      <c r="AN7" s="125"/>
      <c r="AO7" s="126"/>
      <c r="AP7" s="126"/>
      <c r="AQ7" s="90"/>
      <c r="AR7" s="125"/>
      <c r="AS7" s="126"/>
      <c r="AT7" s="126"/>
      <c r="AU7" s="90"/>
      <c r="AV7" s="125"/>
      <c r="AW7" s="126"/>
      <c r="AX7" s="126"/>
      <c r="AY7" s="90"/>
      <c r="AZ7" s="127"/>
      <c r="BA7" s="128"/>
      <c r="BB7" s="46"/>
      <c r="BC7" s="46"/>
      <c r="BD7" s="90"/>
      <c r="BE7" s="128"/>
      <c r="BF7" s="46"/>
      <c r="BG7" s="46"/>
      <c r="BH7" s="90"/>
      <c r="BI7" s="128"/>
      <c r="BJ7" s="46"/>
      <c r="BK7" s="46"/>
      <c r="BL7" s="90"/>
      <c r="BM7" s="129"/>
      <c r="BN7" s="90"/>
      <c r="BO7" s="102"/>
      <c r="BP7" s="130"/>
      <c r="BQ7" s="37"/>
      <c r="BR7" s="131"/>
      <c r="BS7" s="130"/>
      <c r="BT7" s="37"/>
      <c r="BU7" s="131"/>
      <c r="BV7" s="130"/>
      <c r="BW7" s="37"/>
      <c r="BX7" s="132"/>
      <c r="BY7" s="130"/>
      <c r="BZ7" s="132"/>
      <c r="CA7" s="130"/>
      <c r="CB7" s="132"/>
      <c r="CC7" s="130"/>
      <c r="CD7" s="132"/>
      <c r="CE7" s="130"/>
      <c r="CF7" s="132"/>
      <c r="CG7" s="130"/>
    </row>
    <row r="8" spans="1:251" s="157" customFormat="1" hidden="1">
      <c r="E8" s="168"/>
      <c r="F8" s="36"/>
      <c r="G8" s="114"/>
      <c r="H8" s="34"/>
      <c r="I8" s="115"/>
      <c r="J8" s="39"/>
      <c r="K8" s="39"/>
      <c r="L8" s="116"/>
      <c r="M8" s="116"/>
      <c r="N8" s="171"/>
      <c r="O8" s="178"/>
      <c r="P8" s="178"/>
      <c r="Q8" s="46"/>
      <c r="R8" s="46"/>
      <c r="S8" s="46"/>
      <c r="T8" s="51"/>
      <c r="U8" s="117"/>
      <c r="V8" s="39"/>
      <c r="W8" s="39"/>
      <c r="X8" s="111"/>
      <c r="Y8" s="118"/>
      <c r="Z8" s="109"/>
      <c r="AA8" s="119"/>
      <c r="AB8" s="119"/>
      <c r="AC8" s="119"/>
      <c r="AD8" s="119"/>
      <c r="AE8" s="119"/>
      <c r="AF8" s="120"/>
      <c r="AG8" s="121"/>
      <c r="AH8" s="122"/>
      <c r="AI8" s="122"/>
      <c r="AJ8" s="121"/>
      <c r="AK8" s="121"/>
      <c r="AL8" s="123"/>
      <c r="AM8" s="124"/>
      <c r="AN8" s="125"/>
      <c r="AO8" s="126"/>
      <c r="AP8" s="126"/>
      <c r="AQ8" s="90"/>
      <c r="AR8" s="125"/>
      <c r="AS8" s="126"/>
      <c r="AT8" s="126"/>
      <c r="AU8" s="90"/>
      <c r="AV8" s="125"/>
      <c r="AW8" s="126"/>
      <c r="AX8" s="126"/>
      <c r="AY8" s="90"/>
      <c r="AZ8" s="127"/>
      <c r="BA8" s="128"/>
      <c r="BB8" s="46"/>
      <c r="BC8" s="46"/>
      <c r="BD8" s="90"/>
      <c r="BE8" s="128"/>
      <c r="BF8" s="46"/>
      <c r="BG8" s="46"/>
      <c r="BH8" s="90"/>
      <c r="BI8" s="128"/>
      <c r="BJ8" s="46"/>
      <c r="BK8" s="46"/>
      <c r="BL8" s="90"/>
      <c r="BM8" s="129"/>
      <c r="BN8" s="90"/>
      <c r="BO8" s="102"/>
      <c r="BP8" s="130"/>
      <c r="BQ8" s="37"/>
      <c r="BR8" s="131"/>
      <c r="BS8" s="130"/>
      <c r="BT8" s="37"/>
      <c r="BU8" s="131"/>
      <c r="BV8" s="130"/>
      <c r="BW8" s="37"/>
      <c r="BX8" s="132"/>
      <c r="BY8" s="130"/>
      <c r="BZ8" s="132"/>
      <c r="CA8" s="130"/>
      <c r="CB8" s="132"/>
      <c r="CC8" s="130"/>
      <c r="CD8" s="132"/>
      <c r="CE8" s="130"/>
      <c r="CF8" s="132"/>
      <c r="CG8" s="130"/>
    </row>
    <row r="9" spans="1:251" s="157" customFormat="1" hidden="1">
      <c r="E9" s="168"/>
      <c r="F9" s="36"/>
      <c r="G9" s="114"/>
      <c r="H9" s="34"/>
      <c r="I9" s="115"/>
      <c r="J9" s="39"/>
      <c r="K9" s="39"/>
      <c r="L9" s="116"/>
      <c r="M9" s="116"/>
      <c r="N9" s="171"/>
      <c r="O9" s="178"/>
      <c r="P9" s="178"/>
      <c r="Q9" s="46"/>
      <c r="R9" s="46"/>
      <c r="S9" s="46"/>
      <c r="T9" s="51"/>
      <c r="U9" s="117"/>
      <c r="V9" s="39"/>
      <c r="W9" s="39"/>
      <c r="X9" s="111"/>
      <c r="Y9" s="118"/>
      <c r="Z9" s="109"/>
      <c r="AA9" s="119"/>
      <c r="AB9" s="119"/>
      <c r="AC9" s="119"/>
      <c r="AD9" s="119"/>
      <c r="AE9" s="119"/>
      <c r="AF9" s="120"/>
      <c r="AG9" s="121"/>
      <c r="AH9" s="122"/>
      <c r="AI9" s="122"/>
      <c r="AJ9" s="121"/>
      <c r="AK9" s="121"/>
      <c r="AL9" s="123"/>
      <c r="AM9" s="124"/>
      <c r="AN9" s="125"/>
      <c r="AO9" s="126"/>
      <c r="AP9" s="126"/>
      <c r="AQ9" s="90"/>
      <c r="AR9" s="125"/>
      <c r="AS9" s="126"/>
      <c r="AT9" s="126"/>
      <c r="AU9" s="90"/>
      <c r="AV9" s="125"/>
      <c r="AW9" s="126"/>
      <c r="AX9" s="126"/>
      <c r="AY9" s="90"/>
      <c r="AZ9" s="127"/>
      <c r="BA9" s="128"/>
      <c r="BB9" s="46"/>
      <c r="BC9" s="46"/>
      <c r="BD9" s="90"/>
      <c r="BE9" s="128"/>
      <c r="BF9" s="46"/>
      <c r="BG9" s="46"/>
      <c r="BH9" s="90"/>
      <c r="BI9" s="128"/>
      <c r="BJ9" s="46"/>
      <c r="BK9" s="46"/>
      <c r="BL9" s="90"/>
      <c r="BM9" s="129"/>
      <c r="BN9" s="90"/>
      <c r="BO9" s="102"/>
      <c r="BP9" s="130"/>
      <c r="BQ9" s="37"/>
      <c r="BR9" s="131"/>
      <c r="BS9" s="130"/>
      <c r="BT9" s="37"/>
      <c r="BU9" s="131"/>
      <c r="BV9" s="130"/>
      <c r="BW9" s="37"/>
      <c r="BX9" s="132"/>
      <c r="BY9" s="130"/>
      <c r="BZ9" s="132"/>
      <c r="CA9" s="130"/>
      <c r="CB9" s="132"/>
      <c r="CC9" s="130"/>
      <c r="CD9" s="132"/>
      <c r="CE9" s="130"/>
      <c r="CF9" s="132"/>
      <c r="CG9" s="130"/>
    </row>
    <row r="10" spans="1:251" s="157" customFormat="1" hidden="1">
      <c r="E10" s="168"/>
      <c r="F10" s="36"/>
      <c r="G10" s="114"/>
      <c r="H10" s="34"/>
      <c r="I10" s="115"/>
      <c r="J10" s="39"/>
      <c r="K10" s="39"/>
      <c r="L10" s="116"/>
      <c r="M10" s="116"/>
      <c r="N10" s="171"/>
      <c r="O10" s="178"/>
      <c r="P10" s="178"/>
      <c r="Q10" s="46"/>
      <c r="R10" s="46"/>
      <c r="S10" s="46"/>
      <c r="T10" s="51"/>
      <c r="U10" s="117"/>
      <c r="V10" s="39"/>
      <c r="W10" s="39"/>
      <c r="X10" s="111"/>
      <c r="Y10" s="118"/>
      <c r="Z10" s="109"/>
      <c r="AA10" s="119"/>
      <c r="AB10" s="119"/>
      <c r="AC10" s="119"/>
      <c r="AD10" s="119"/>
      <c r="AE10" s="119"/>
      <c r="AF10" s="120"/>
      <c r="AG10" s="121"/>
      <c r="AH10" s="122"/>
      <c r="AI10" s="122"/>
      <c r="AJ10" s="121"/>
      <c r="AK10" s="121"/>
      <c r="AL10" s="123"/>
      <c r="AM10" s="124"/>
      <c r="AN10" s="125"/>
      <c r="AO10" s="126"/>
      <c r="AP10" s="126"/>
      <c r="AQ10" s="90"/>
      <c r="AR10" s="125"/>
      <c r="AS10" s="126"/>
      <c r="AT10" s="126"/>
      <c r="AU10" s="90"/>
      <c r="AV10" s="125"/>
      <c r="AW10" s="126"/>
      <c r="AX10" s="126"/>
      <c r="AY10" s="90"/>
      <c r="AZ10" s="127"/>
      <c r="BA10" s="128"/>
      <c r="BB10" s="46"/>
      <c r="BC10" s="46"/>
      <c r="BD10" s="90"/>
      <c r="BE10" s="128"/>
      <c r="BF10" s="46"/>
      <c r="BG10" s="46"/>
      <c r="BH10" s="90"/>
      <c r="BI10" s="128"/>
      <c r="BJ10" s="46"/>
      <c r="BK10" s="46"/>
      <c r="BL10" s="90"/>
      <c r="BM10" s="129"/>
      <c r="BN10" s="90"/>
      <c r="BO10" s="102"/>
      <c r="BP10" s="130"/>
      <c r="BQ10" s="37"/>
      <c r="BR10" s="131"/>
      <c r="BS10" s="130"/>
      <c r="BT10" s="37"/>
      <c r="BU10" s="131"/>
      <c r="BV10" s="130"/>
      <c r="BW10" s="37"/>
      <c r="BX10" s="132"/>
      <c r="BY10" s="130"/>
      <c r="BZ10" s="132"/>
      <c r="CA10" s="130"/>
      <c r="CB10" s="132"/>
      <c r="CC10" s="130"/>
      <c r="CD10" s="132"/>
      <c r="CE10" s="130"/>
      <c r="CF10" s="132"/>
      <c r="CG10" s="130"/>
    </row>
    <row r="11" spans="1:251" s="157" customFormat="1" ht="27">
      <c r="E11" s="244" t="s">
        <v>1002</v>
      </c>
      <c r="F11" s="177" t="s">
        <v>1006</v>
      </c>
      <c r="G11" s="114" t="s">
        <v>1009</v>
      </c>
      <c r="H11" s="2" t="s">
        <v>138</v>
      </c>
      <c r="I11" s="115" t="s">
        <v>1010</v>
      </c>
      <c r="J11" s="39" t="s">
        <v>136</v>
      </c>
      <c r="K11" s="241" t="s">
        <v>1014</v>
      </c>
      <c r="L11" s="116" t="s">
        <v>58</v>
      </c>
      <c r="M11" s="116" t="s">
        <v>59</v>
      </c>
      <c r="N11" s="171" t="s">
        <v>100</v>
      </c>
      <c r="O11" s="276">
        <v>3000</v>
      </c>
      <c r="P11" s="276">
        <v>3000</v>
      </c>
      <c r="Q11" s="246">
        <v>39814</v>
      </c>
      <c r="R11" s="246">
        <v>41263</v>
      </c>
      <c r="S11" s="246">
        <v>42724</v>
      </c>
      <c r="T11" s="51">
        <f>IF(ISBLANK(Q11),"",DATEDIF(Q11,S11,"d")/365)</f>
        <v>7.9726027397260273</v>
      </c>
      <c r="U11" s="117">
        <v>0.1</v>
      </c>
      <c r="V11" s="241" t="s">
        <v>1015</v>
      </c>
      <c r="W11" s="241" t="s">
        <v>1016</v>
      </c>
      <c r="X11" s="111">
        <f ca="1">IF(ISBLANK($E11), "",    IF(   ISERROR(  XIRR( OFFSET(펀드_거래,MATCH($E11,OFFSET(펀드_거래,0,0,ROWS(펀드_거래),1),0)-1,2,COUNTIF(펀드_거래,$E11),1), OFFSET(펀드_거래,MATCH($E11,OFFSET(펀드_거래,0,0,ROWS(펀드_거래),1),0)-1,3,COUNTIF(펀드_거래,$E11),1) )  ),   "N/A",   XIRR( OFFSET(펀드_거래,MATCH($E11,OFFSET(펀드_거래,0,0,ROWS(펀드_거래),1),0)-1,2,COUNTIF(펀드_거래,$E11),1), OFFSET(펀드_거래,MATCH($E11,OFFSET(펀드_거래,0,0,ROWS(펀드_거래),1),0)-1,3,COUNTIF(펀드_거래,$E11),1), IF(SUM(OFFSET(펀드_거래,MATCH($E11,OFFSET(펀드_거래,0,0,ROWS(펀드_거래),1),0)-1,2,COUNTIF(펀드_거래,$E11),1))&gt;0, 1%, -1%) )   )   )</f>
        <v>0.32997314929962152</v>
      </c>
      <c r="Y11" s="118">
        <f ca="1">IF( ISBLANK($E11), "", IF(ISNUMBER(P11), (AD11+AE11+AF11+AJ11-AK11)/P11, "N/A")  )</f>
        <v>7.0666666666666664</v>
      </c>
      <c r="Z11" s="109" cm="1">
        <f t="array" aca="1" ref="Z11" ca="1">IF( ISBLANK($E11), "", SUMPRODUCT( (OFFSET(제안사_투자현황,0,1,ROWS(제안사_투자현황),1)=$E11)*1, ISTEXT(OFFSET(제안사_투자현황,0,4,ROWS(제안사_투자현황),1))*1 ) )</f>
        <v>8</v>
      </c>
      <c r="AA11" s="119" cm="1">
        <f t="array" aca="1" ref="AA11" ca="1">IF( ISBLANK($E11), "", SUMPRODUCT( (OFFSET(제안사_투자현황,0,1,ROWS(제안사_투자현황),1)=$E11)*1, OFFSET(제안사_투자현황,0,9,ROWS(제안사_투자현황),1)) )</f>
        <v>25000</v>
      </c>
      <c r="AB11" s="119" cm="1">
        <f t="array" aca="1" ref="AB11" ca="1">IF( ISBLANK($E11), "", SUMPRODUCT( (OFFSET(제안사_투자현황,0,1,ROWS(제안사_투자현황),1)=$E11)*1, OFFSET(제안사_투자현황,0,14,ROWS(제안사_투자현황),1)) )</f>
        <v>25700</v>
      </c>
      <c r="AC11" s="119" cm="1">
        <f t="array" aca="1" ref="AC11" ca="1">IF( ISBLANK($E11), "", SUMPRODUCT( (OFFSET(제안사_투자현황,0,1,ROWS(제안사_투자현황),1)=$E11)*1, OFFSET(제안사_투자현황,0,21,ROWS(제안사_투자현황),1)) )</f>
        <v>5000</v>
      </c>
      <c r="AD11" s="119" cm="1">
        <f t="array" aca="1" ref="AD11" ca="1">IF( ISBLANK($E11), "", SUMPRODUCT( (OFFSET(제안사_투자현황,0,1,ROWS(제안사_투자현황),1)=$E11)*1, OFFSET(제안사_투자현황,0,22,ROWS(제안사_투자현황),1)) )</f>
        <v>3500</v>
      </c>
      <c r="AE11" s="330" cm="1">
        <f t="array" aca="1" ref="AE11" ca="1">IF(   ISBLANK($E11),  "",   SUMPRODUCT( (OFFSET(펀드_거래,0,0,ROWS(펀드_거래),1)=$E11)*1, (OFFSET(펀드_거래,0,1,ROWS(펀드_거래),1)="현금분배")*1, OFFSET(펀드_거래,0,2,ROWS(펀드_거래),1)/1000000 )  +  SUMPRODUCT( (OFFSET(펀드_거래,0,0,ROWS(펀드_거래),1)=$E11)*1, (OFFSET(펀드_거래,0,1,ROWS(펀드_거래),1)="현물분배")*1, OFFSET(펀드_거래,0,2,ROWS(펀드_거래),1)/1000000 )  )</f>
        <v>17700</v>
      </c>
      <c r="AF11" s="120" cm="1">
        <f t="array" aca="1" ref="AF11" ca="1">IF( ISBLANK($E11), "", SUMPRODUCT( (OFFSET(펀드_거래,0,0,ROWS(펀드_거래),1)=$E11)*1, (OFFSET(펀드_거래,0,1,ROWS(펀드_거래),1)="성과보수")*1, OFFSET(펀드_거래,0,2,ROWS(펀드_거래),1)/1000000) )</f>
        <v>0</v>
      </c>
      <c r="AG11" s="121"/>
      <c r="AH11" s="122"/>
      <c r="AI11" s="122"/>
      <c r="AJ11" s="121"/>
      <c r="AK11" s="121"/>
      <c r="AL11" s="123">
        <f ca="1">IF( ISERROR(AD11+AJ11-AK11), "", AD11+AJ11-AK11 )</f>
        <v>3500</v>
      </c>
      <c r="AM11" s="124"/>
      <c r="AN11" s="125"/>
      <c r="AO11" s="126"/>
      <c r="AP11" s="126"/>
      <c r="AQ11" s="90"/>
      <c r="AR11" s="125"/>
      <c r="AS11" s="126"/>
      <c r="AT11" s="126"/>
      <c r="AU11" s="90"/>
      <c r="AV11" s="125"/>
      <c r="AW11" s="126"/>
      <c r="AX11" s="126"/>
      <c r="AY11" s="90"/>
      <c r="AZ11" s="127"/>
      <c r="BA11" s="128"/>
      <c r="BB11" s="246">
        <v>36892</v>
      </c>
      <c r="BC11" s="246">
        <v>39814</v>
      </c>
      <c r="BD11" s="90"/>
      <c r="BE11" s="128"/>
      <c r="BF11" s="46"/>
      <c r="BG11" s="179"/>
      <c r="BH11" s="9"/>
      <c r="BI11" s="202"/>
      <c r="BJ11" s="179"/>
      <c r="BK11" s="179"/>
      <c r="BL11" s="9"/>
      <c r="BM11" s="203" cm="1">
        <f t="array" aca="1" ref="BM11" ca="1">IF(ISBLANK($E11),"",SUMPRODUCT((OFFSET(핵심운용인력_변경내역,0,0,ROWS(핵심운용인력_변경내역),1)=$E11)*1,(OFFSET(핵심운용인력_변경내역,0,1,ROWS(핵심운용인력_변경내역),1)="유출")*1))</f>
        <v>3</v>
      </c>
      <c r="BN11" s="9"/>
      <c r="BP11" s="130">
        <v>500</v>
      </c>
      <c r="BQ11" s="37">
        <v>500</v>
      </c>
      <c r="BR11" s="206"/>
      <c r="BS11" s="130">
        <v>500</v>
      </c>
      <c r="BT11" s="37">
        <v>500</v>
      </c>
      <c r="BU11" s="206"/>
      <c r="BV11" s="130">
        <v>500</v>
      </c>
      <c r="BW11" s="37">
        <v>500</v>
      </c>
      <c r="BX11" s="207"/>
      <c r="BY11" s="205"/>
      <c r="BZ11" s="207"/>
      <c r="CA11" s="205"/>
      <c r="CB11" s="207"/>
      <c r="CC11" s="205"/>
      <c r="CD11" s="207"/>
      <c r="CE11" s="205"/>
      <c r="CF11" s="207"/>
      <c r="CG11" s="205"/>
      <c r="CH11" s="156"/>
      <c r="CI11" s="156"/>
      <c r="CJ11" s="156"/>
      <c r="CK11" s="156"/>
      <c r="CL11" s="156"/>
      <c r="CM11" s="156"/>
      <c r="CN11" s="156"/>
      <c r="CO11" s="156"/>
      <c r="CP11" s="156"/>
      <c r="CQ11" s="156"/>
      <c r="CR11" s="156"/>
      <c r="CS11" s="156"/>
      <c r="CT11" s="156"/>
      <c r="CU11" s="156"/>
      <c r="CV11" s="156"/>
      <c r="CW11" s="156"/>
      <c r="CX11" s="156"/>
      <c r="CY11" s="156"/>
      <c r="CZ11" s="156"/>
      <c r="DA11" s="156"/>
      <c r="DB11" s="156"/>
      <c r="DC11" s="156"/>
      <c r="DD11" s="156"/>
      <c r="DE11" s="156"/>
      <c r="DF11" s="156"/>
      <c r="DG11" s="156"/>
      <c r="DH11" s="156"/>
      <c r="DI11" s="156"/>
      <c r="DJ11" s="156"/>
      <c r="DK11" s="156"/>
      <c r="DL11" s="156"/>
      <c r="DM11" s="156"/>
      <c r="DN11" s="156"/>
      <c r="DO11" s="156"/>
      <c r="DP11" s="156"/>
      <c r="DQ11" s="156"/>
      <c r="DR11" s="156"/>
      <c r="DS11" s="156"/>
      <c r="DT11" s="156"/>
      <c r="DU11" s="156"/>
      <c r="DV11" s="156"/>
      <c r="DW11" s="156"/>
      <c r="DX11" s="156"/>
      <c r="DY11" s="156"/>
      <c r="DZ11" s="156"/>
      <c r="EA11" s="156"/>
      <c r="EB11" s="156"/>
      <c r="EC11" s="156"/>
      <c r="ED11" s="156"/>
      <c r="EE11" s="156"/>
      <c r="EF11" s="156"/>
      <c r="EG11" s="156"/>
      <c r="EH11" s="156"/>
      <c r="EI11" s="156"/>
      <c r="EJ11" s="156"/>
      <c r="EK11" s="156"/>
      <c r="EL11" s="156"/>
      <c r="EM11" s="156"/>
      <c r="EN11" s="156"/>
      <c r="EO11" s="156"/>
      <c r="EP11" s="156"/>
      <c r="EQ11" s="156"/>
      <c r="ER11" s="156"/>
      <c r="ES11" s="156"/>
      <c r="ET11" s="156"/>
      <c r="EU11" s="156"/>
      <c r="EV11" s="156"/>
      <c r="EW11" s="156"/>
      <c r="EX11" s="156"/>
      <c r="EY11" s="156"/>
      <c r="EZ11" s="156"/>
      <c r="FA11" s="156"/>
      <c r="FB11" s="156"/>
      <c r="FC11" s="156"/>
      <c r="FD11" s="156"/>
      <c r="FE11" s="156"/>
      <c r="FF11" s="156"/>
      <c r="FG11" s="156"/>
      <c r="FH11" s="156"/>
      <c r="FI11" s="156"/>
      <c r="FJ11" s="156"/>
      <c r="FK11" s="156"/>
      <c r="FL11" s="156"/>
      <c r="FM11" s="156"/>
      <c r="FN11" s="156"/>
      <c r="FO11" s="156"/>
      <c r="FP11" s="156"/>
      <c r="FQ11" s="156"/>
      <c r="FR11" s="156"/>
      <c r="FS11" s="156"/>
      <c r="FT11" s="156"/>
      <c r="FU11" s="156"/>
      <c r="FV11" s="156"/>
      <c r="FW11" s="156"/>
      <c r="FX11" s="156"/>
      <c r="FY11" s="156"/>
      <c r="FZ11" s="156"/>
      <c r="GA11" s="156"/>
      <c r="GB11" s="156"/>
      <c r="GC11" s="156"/>
      <c r="GD11" s="156"/>
      <c r="GE11" s="156"/>
      <c r="GF11" s="156"/>
      <c r="GG11" s="156"/>
      <c r="GH11" s="156"/>
      <c r="GI11" s="156"/>
      <c r="GJ11" s="156"/>
      <c r="GK11" s="156"/>
      <c r="GL11" s="156"/>
      <c r="GM11" s="156"/>
      <c r="GN11" s="156"/>
      <c r="GO11" s="156"/>
      <c r="GP11" s="156"/>
      <c r="GQ11" s="156"/>
      <c r="GR11" s="156"/>
      <c r="GS11" s="156"/>
      <c r="GT11" s="156"/>
      <c r="GU11" s="156"/>
      <c r="GV11" s="156"/>
      <c r="GW11" s="156"/>
      <c r="GX11" s="156"/>
      <c r="GY11" s="156"/>
      <c r="GZ11" s="156"/>
      <c r="HA11" s="156"/>
      <c r="HB11" s="156"/>
      <c r="HC11" s="156"/>
      <c r="HD11" s="156"/>
      <c r="HE11" s="156"/>
      <c r="HF11" s="156"/>
      <c r="HG11" s="156"/>
      <c r="HH11" s="156"/>
      <c r="HI11" s="156"/>
      <c r="HJ11" s="156"/>
      <c r="HK11" s="156"/>
      <c r="HL11" s="156"/>
      <c r="HM11" s="156"/>
      <c r="HN11" s="156"/>
      <c r="HO11" s="156"/>
      <c r="HP11" s="156"/>
      <c r="HQ11" s="156"/>
      <c r="HR11" s="156"/>
      <c r="HS11" s="156"/>
      <c r="HT11" s="156"/>
      <c r="HU11" s="156"/>
      <c r="HV11" s="156"/>
      <c r="HW11" s="156"/>
      <c r="HX11" s="156"/>
      <c r="HY11" s="156"/>
      <c r="HZ11" s="156"/>
      <c r="IA11" s="156"/>
      <c r="IB11" s="156"/>
      <c r="IC11" s="156"/>
      <c r="ID11" s="156"/>
      <c r="IE11" s="156"/>
      <c r="IF11" s="156"/>
      <c r="IG11" s="156"/>
      <c r="IH11" s="156"/>
      <c r="II11" s="156"/>
      <c r="IJ11" s="156"/>
      <c r="IK11" s="156"/>
      <c r="IL11" s="156"/>
      <c r="IM11" s="156"/>
      <c r="IN11" s="156"/>
      <c r="IO11" s="156"/>
      <c r="IP11" s="156"/>
      <c r="IQ11" s="156"/>
    </row>
    <row r="12" spans="1:251" ht="27">
      <c r="A12" s="204" t="s">
        <v>835</v>
      </c>
      <c r="D12" s="157"/>
      <c r="E12" s="244" t="s">
        <v>1003</v>
      </c>
      <c r="F12" s="177" t="s">
        <v>1007</v>
      </c>
      <c r="G12" s="114" t="s">
        <v>991</v>
      </c>
      <c r="H12" s="2" t="s">
        <v>140</v>
      </c>
      <c r="I12" s="115" t="s">
        <v>1011</v>
      </c>
      <c r="J12" s="39" t="s">
        <v>57</v>
      </c>
      <c r="K12" s="241" t="s">
        <v>1014</v>
      </c>
      <c r="L12" s="249" t="s">
        <v>98</v>
      </c>
      <c r="M12" s="249" t="s">
        <v>864</v>
      </c>
      <c r="N12" s="171" t="s">
        <v>100</v>
      </c>
      <c r="O12" s="276">
        <v>3000</v>
      </c>
      <c r="P12" s="276">
        <v>2500</v>
      </c>
      <c r="Q12" s="246">
        <v>40168</v>
      </c>
      <c r="R12" s="246">
        <v>41628</v>
      </c>
      <c r="S12" s="246">
        <v>43089</v>
      </c>
      <c r="T12" s="51">
        <f>IF(ISBLANK(Q12),"",DATEDIF(Q12,S12,"d")/365)</f>
        <v>8.0027397260273965</v>
      </c>
      <c r="U12" s="117">
        <v>0.1</v>
      </c>
      <c r="V12" s="241" t="s">
        <v>1017</v>
      </c>
      <c r="W12" s="241" t="s">
        <v>1018</v>
      </c>
      <c r="X12" s="111">
        <f ca="1">IF(ISBLANK($E12), "",    IF(   ISERROR(  XIRR( OFFSET(펀드_거래,MATCH($E12,OFFSET(펀드_거래,0,0,ROWS(펀드_거래),1),0)-1,2,COUNTIF(펀드_거래,$E12),1), OFFSET(펀드_거래,MATCH($E12,OFFSET(펀드_거래,0,0,ROWS(펀드_거래),1),0)-1,3,COUNTIF(펀드_거래,$E12),1) )  ),   "N/A",   XIRR( OFFSET(펀드_거래,MATCH($E12,OFFSET(펀드_거래,0,0,ROWS(펀드_거래),1),0)-1,2,COUNTIF(펀드_거래,$E12),1), OFFSET(펀드_거래,MATCH($E12,OFFSET(펀드_거래,0,0,ROWS(펀드_거래),1),0)-1,3,COUNTIF(펀드_거래,$E12),1), IF(SUM(OFFSET(펀드_거래,MATCH($E12,OFFSET(펀드_거래,0,0,ROWS(펀드_거래),1),0)-1,2,COUNTIF(펀드_거래,$E12),1))&gt;0, 1%, -1%) )   )   )</f>
        <v>3.4640803337097167E-2</v>
      </c>
      <c r="Y12" s="118">
        <f ca="1">IF( ISBLANK($E12), "", IF(ISNUMBER(P12), (AD12+AE12+AF12+AJ12-AK12)/P12, "N/A")  )</f>
        <v>1.4359999999999999</v>
      </c>
      <c r="Z12" s="109" cm="1">
        <f t="array" aca="1" ref="Z12" ca="1">IF( ISBLANK($E12), "", SUMPRODUCT( (OFFSET(제안사_투자현황,0,1,ROWS(제안사_투자현황),1)=$E12)*1, ISTEXT(OFFSET(제안사_투자현황,0,4,ROWS(제안사_투자현황),1))*1 ) )</f>
        <v>2</v>
      </c>
      <c r="AA12" s="119" cm="1">
        <f t="array" aca="1" ref="AA12" ca="1">IF( ISBLANK($E12), "", SUMPRODUCT( (OFFSET(제안사_투자현황,0,1,ROWS(제안사_투자현황),1)=$E12)*1, OFFSET(제안사_투자현황,0,9,ROWS(제안사_투자현황),1)) )</f>
        <v>5000</v>
      </c>
      <c r="AB12" s="119" cm="1">
        <f t="array" aca="1" ref="AB12" ca="1">IF( ISBLANK($E12), "", SUMPRODUCT( (OFFSET(제안사_투자현황,0,1,ROWS(제안사_투자현황),1)=$E12)*1, OFFSET(제안사_투자현황,0,14,ROWS(제안사_투자현황),1)) )</f>
        <v>6000</v>
      </c>
      <c r="AC12" s="119" cm="1">
        <f t="array" aca="1" ref="AC12" ca="1">IF( ISBLANK($E12), "", SUMPRODUCT( (OFFSET(제안사_투자현황,0,1,ROWS(제안사_투자현황),1)=$E12)*1, OFFSET(제안사_투자현황,0,21,ROWS(제안사_투자현황),1)) )</f>
        <v>0</v>
      </c>
      <c r="AD12" s="119" cm="1">
        <f t="array" aca="1" ref="AD12" ca="1">IF( ISBLANK($E12), "", SUMPRODUCT( (OFFSET(제안사_투자현황,0,1,ROWS(제안사_투자현황),1)=$E12)*1, OFFSET(제안사_투자현황,0,22,ROWS(제안사_투자현황),1)) )</f>
        <v>0</v>
      </c>
      <c r="AE12" s="330" cm="1">
        <f t="array" aca="1" ref="AE12" ca="1">IF(   ISBLANK($E12),  "",   SUMPRODUCT( (OFFSET(펀드_거래,0,0,ROWS(펀드_거래),1)=$E12)*1, (OFFSET(펀드_거래,0,1,ROWS(펀드_거래),1)="현금분배")*1, OFFSET(펀드_거래,0,2,ROWS(펀드_거래),1)/1000000 )  +  SUMPRODUCT( (OFFSET(펀드_거래,0,0,ROWS(펀드_거래),1)=$E12)*1, (OFFSET(펀드_거래,0,1,ROWS(펀드_거래),1)="현물분배")*1, OFFSET(펀드_거래,0,2,ROWS(펀드_거래),1)/1000000 )  )</f>
        <v>3590</v>
      </c>
      <c r="AF12" s="120" cm="1">
        <f t="array" aca="1" ref="AF12" ca="1">IF( ISBLANK($E12), "", SUMPRODUCT( (OFFSET(펀드_거래,0,0,ROWS(펀드_거래),1)=$E12)*1, (OFFSET(펀드_거래,0,1,ROWS(펀드_거래),1)="성과보수")*1, OFFSET(펀드_거래,0,2,ROWS(펀드_거래),1)/1000000) )</f>
        <v>0</v>
      </c>
      <c r="AG12" s="121"/>
      <c r="AH12" s="122"/>
      <c r="AI12" s="122"/>
      <c r="AJ12" s="121"/>
      <c r="AK12" s="121"/>
      <c r="AL12" s="123">
        <f ca="1">IF( ISERROR(AD12+AJ12-AK12), "", AD12+AJ12-AK12 )</f>
        <v>0</v>
      </c>
      <c r="AM12" s="124"/>
      <c r="AN12" s="125"/>
      <c r="AO12" s="126"/>
      <c r="AP12" s="126"/>
      <c r="AQ12" s="90"/>
      <c r="AR12" s="125"/>
      <c r="AS12" s="126"/>
      <c r="AT12" s="126"/>
      <c r="AU12" s="90"/>
      <c r="AV12" s="125"/>
      <c r="AW12" s="126"/>
      <c r="AX12" s="126"/>
      <c r="AY12" s="90"/>
      <c r="AZ12" s="127"/>
      <c r="BA12" s="128"/>
      <c r="BB12" s="246">
        <v>36892</v>
      </c>
      <c r="BC12" s="246">
        <v>39814</v>
      </c>
      <c r="BD12" s="90"/>
      <c r="BE12" s="128"/>
      <c r="BF12" s="46"/>
      <c r="BG12" s="179"/>
      <c r="BH12" s="9"/>
      <c r="BI12" s="202"/>
      <c r="BJ12" s="179"/>
      <c r="BK12" s="179"/>
      <c r="BL12" s="9"/>
      <c r="BM12" s="203" cm="1">
        <f t="array" aca="1" ref="BM12" ca="1">IF(ISBLANK($E12),"",SUMPRODUCT((OFFSET(핵심운용인력_변경내역,0,0,ROWS(핵심운용인력_변경내역),1)=$E12)*1,(OFFSET(핵심운용인력_변경내역,0,1,ROWS(핵심운용인력_변경내역),1)="유출")*1))</f>
        <v>0</v>
      </c>
      <c r="BN12" s="9"/>
      <c r="BO12" s="204"/>
      <c r="BP12" s="130">
        <v>500</v>
      </c>
      <c r="BQ12" s="37">
        <v>500</v>
      </c>
      <c r="BR12" s="206"/>
      <c r="BS12" s="130">
        <v>500</v>
      </c>
      <c r="BT12" s="37">
        <v>500</v>
      </c>
      <c r="BU12" s="206"/>
      <c r="BV12" s="130">
        <v>500</v>
      </c>
      <c r="BW12" s="37">
        <v>500</v>
      </c>
      <c r="BX12" s="207"/>
      <c r="BY12" s="205"/>
      <c r="BZ12" s="207"/>
      <c r="CA12" s="205"/>
      <c r="CB12" s="207"/>
      <c r="CC12" s="205"/>
      <c r="CD12" s="207"/>
      <c r="CE12" s="205"/>
      <c r="CF12" s="207"/>
      <c r="CG12" s="205"/>
      <c r="CH12" s="156"/>
      <c r="CI12" s="156"/>
      <c r="CJ12" s="156"/>
      <c r="CK12" s="156"/>
      <c r="CL12" s="156"/>
      <c r="CM12" s="156"/>
      <c r="CN12" s="156"/>
      <c r="CO12" s="156"/>
      <c r="CP12" s="156"/>
      <c r="CQ12" s="156"/>
      <c r="CR12" s="156"/>
      <c r="CS12" s="156"/>
      <c r="CT12" s="156"/>
      <c r="CU12" s="156"/>
      <c r="CV12" s="156"/>
      <c r="CW12" s="156"/>
      <c r="CX12" s="156"/>
      <c r="CY12" s="156"/>
      <c r="CZ12" s="156"/>
      <c r="DA12" s="156"/>
      <c r="DB12" s="156"/>
      <c r="DC12" s="156"/>
      <c r="DD12" s="156"/>
      <c r="DE12" s="156"/>
      <c r="DF12" s="156"/>
      <c r="DG12" s="156"/>
      <c r="DH12" s="156"/>
      <c r="DI12" s="156"/>
      <c r="DJ12" s="156"/>
      <c r="DK12" s="156"/>
      <c r="DL12" s="156"/>
      <c r="DM12" s="156"/>
      <c r="DN12" s="156"/>
      <c r="DO12" s="156"/>
      <c r="DP12" s="156"/>
      <c r="DQ12" s="156"/>
      <c r="DR12" s="156"/>
      <c r="DS12" s="156"/>
      <c r="DT12" s="156"/>
      <c r="DU12" s="156"/>
      <c r="DV12" s="156"/>
      <c r="DW12" s="156"/>
      <c r="DX12" s="156"/>
      <c r="DY12" s="156"/>
      <c r="DZ12" s="156"/>
      <c r="EA12" s="156"/>
      <c r="EB12" s="156"/>
      <c r="EC12" s="156"/>
      <c r="ED12" s="156"/>
      <c r="EE12" s="156"/>
      <c r="EF12" s="156"/>
      <c r="EG12" s="156"/>
      <c r="EH12" s="156"/>
      <c r="EI12" s="156"/>
      <c r="EJ12" s="156"/>
      <c r="EK12" s="156"/>
      <c r="EL12" s="156"/>
      <c r="EM12" s="156"/>
      <c r="EN12" s="156"/>
      <c r="EO12" s="156"/>
      <c r="EP12" s="156"/>
      <c r="EQ12" s="156"/>
      <c r="ER12" s="156"/>
      <c r="ES12" s="156"/>
      <c r="ET12" s="156"/>
      <c r="EU12" s="156"/>
      <c r="EV12" s="156"/>
      <c r="EW12" s="156"/>
      <c r="EX12" s="156"/>
      <c r="EY12" s="156"/>
      <c r="EZ12" s="156"/>
      <c r="FA12" s="156"/>
      <c r="FB12" s="156"/>
      <c r="FC12" s="156"/>
      <c r="FD12" s="156"/>
      <c r="FE12" s="156"/>
      <c r="FF12" s="156"/>
      <c r="FG12" s="156"/>
      <c r="FH12" s="156"/>
      <c r="FI12" s="156"/>
      <c r="FJ12" s="156"/>
      <c r="FK12" s="156"/>
      <c r="FL12" s="156"/>
      <c r="FM12" s="156"/>
      <c r="FN12" s="156"/>
      <c r="FO12" s="156"/>
      <c r="FP12" s="156"/>
      <c r="FQ12" s="156"/>
      <c r="FR12" s="156"/>
      <c r="FS12" s="156"/>
      <c r="FT12" s="156"/>
      <c r="FU12" s="156"/>
      <c r="FV12" s="156"/>
      <c r="FW12" s="156"/>
      <c r="FX12" s="156"/>
      <c r="FY12" s="156"/>
      <c r="FZ12" s="156"/>
      <c r="GA12" s="156"/>
      <c r="GB12" s="156"/>
      <c r="GC12" s="156"/>
      <c r="GD12" s="156"/>
      <c r="GE12" s="156"/>
      <c r="GF12" s="156"/>
      <c r="GG12" s="156"/>
      <c r="GH12" s="156"/>
      <c r="GI12" s="156"/>
      <c r="GJ12" s="156"/>
      <c r="GK12" s="156"/>
      <c r="GL12" s="156"/>
      <c r="GM12" s="156"/>
      <c r="GN12" s="156"/>
      <c r="GO12" s="156"/>
      <c r="GP12" s="156"/>
      <c r="GQ12" s="156"/>
      <c r="GR12" s="156"/>
      <c r="GS12" s="156"/>
      <c r="GT12" s="156"/>
      <c r="GU12" s="156"/>
      <c r="GV12" s="156"/>
      <c r="GW12" s="156"/>
      <c r="GX12" s="156"/>
      <c r="GY12" s="156"/>
      <c r="GZ12" s="156"/>
      <c r="HA12" s="156"/>
      <c r="HB12" s="156"/>
      <c r="HC12" s="156"/>
      <c r="HD12" s="156"/>
      <c r="HE12" s="156"/>
      <c r="HF12" s="156"/>
      <c r="HG12" s="156"/>
      <c r="HH12" s="156"/>
      <c r="HI12" s="156"/>
      <c r="HJ12" s="156"/>
      <c r="HK12" s="156"/>
      <c r="HL12" s="156"/>
      <c r="HM12" s="156"/>
      <c r="HN12" s="156"/>
      <c r="HO12" s="156"/>
      <c r="HP12" s="156"/>
      <c r="HQ12" s="156"/>
      <c r="HR12" s="156"/>
      <c r="HS12" s="156"/>
      <c r="HT12" s="156"/>
      <c r="HU12" s="156"/>
      <c r="HV12" s="156"/>
      <c r="HW12" s="156"/>
      <c r="HX12" s="156"/>
      <c r="HY12" s="156"/>
      <c r="HZ12" s="156"/>
      <c r="IA12" s="156"/>
      <c r="IB12" s="156"/>
      <c r="IC12" s="156"/>
      <c r="ID12" s="156"/>
      <c r="IE12" s="156"/>
      <c r="IF12" s="156"/>
      <c r="IG12" s="156"/>
      <c r="IH12" s="156"/>
      <c r="II12" s="156"/>
      <c r="IJ12" s="156"/>
      <c r="IK12" s="156"/>
      <c r="IL12" s="156"/>
      <c r="IM12" s="156"/>
      <c r="IN12" s="156"/>
      <c r="IO12" s="156"/>
      <c r="IP12" s="156"/>
      <c r="IQ12" s="156"/>
    </row>
    <row r="13" spans="1:251" ht="27">
      <c r="D13" s="157"/>
      <c r="E13" s="244" t="s">
        <v>1004</v>
      </c>
      <c r="F13" s="177" t="s">
        <v>1008</v>
      </c>
      <c r="G13" s="114" t="s">
        <v>991</v>
      </c>
      <c r="H13" s="2" t="s">
        <v>56</v>
      </c>
      <c r="I13" s="115" t="s">
        <v>1012</v>
      </c>
      <c r="J13" s="39" t="s">
        <v>57</v>
      </c>
      <c r="K13" s="241" t="s">
        <v>1014</v>
      </c>
      <c r="L13" s="249" t="s">
        <v>116</v>
      </c>
      <c r="M13" s="249" t="s">
        <v>151</v>
      </c>
      <c r="N13" s="171" t="s">
        <v>113</v>
      </c>
      <c r="O13" s="276">
        <v>3000</v>
      </c>
      <c r="P13" s="276">
        <v>3000</v>
      </c>
      <c r="Q13" s="246">
        <v>40168</v>
      </c>
      <c r="R13" s="246">
        <v>41628</v>
      </c>
      <c r="S13" s="246">
        <v>43089</v>
      </c>
      <c r="T13" s="51">
        <f>IF(ISBLANK(Q13),"",DATEDIF(Q13,S13,"d")/365)</f>
        <v>8.0027397260273965</v>
      </c>
      <c r="U13" s="117">
        <v>0.1</v>
      </c>
      <c r="V13" s="241" t="s">
        <v>1017</v>
      </c>
      <c r="W13" s="241" t="s">
        <v>1018</v>
      </c>
      <c r="X13" s="111">
        <f ca="1">IF(ISBLANK($E13), "",    IF(   ISERROR(  XIRR( OFFSET(펀드_거래,MATCH($E13,OFFSET(펀드_거래,0,0,ROWS(펀드_거래),1),0)-1,2,COUNTIF(펀드_거래,$E13),1), OFFSET(펀드_거래,MATCH($E13,OFFSET(펀드_거래,0,0,ROWS(펀드_거래),1),0)-1,3,COUNTIF(펀드_거래,$E13),1) )  ),   "N/A",   XIRR( OFFSET(펀드_거래,MATCH($E13,OFFSET(펀드_거래,0,0,ROWS(펀드_거래),1),0)-1,2,COUNTIF(펀드_거래,$E13),1), OFFSET(펀드_거래,MATCH($E13,OFFSET(펀드_거래,0,0,ROWS(펀드_거래),1),0)-1,3,COUNTIF(펀드_거래,$E13),1), IF(SUM(OFFSET(펀드_거래,MATCH($E13,OFFSET(펀드_거래,0,0,ROWS(펀드_거래),1),0)-1,2,COUNTIF(펀드_거래,$E13),1))&gt;0, 1%, -1%) )   )   )</f>
        <v>0.13875514507293707</v>
      </c>
      <c r="Y13" s="118">
        <f ca="1">IF( ISBLANK($E13), "", IF(ISNUMBER(P13), (AD13+AE13+AF13+AJ13-AK13)/P13, "N/A")  )</f>
        <v>5.2</v>
      </c>
      <c r="Z13" s="109" cm="1">
        <f t="array" aca="1" ref="Z13" ca="1">IF( ISBLANK($E13), "", SUMPRODUCT( (OFFSET(제안사_투자현황,0,1,ROWS(제안사_투자현황),1)=$E13)*1, ISTEXT(OFFSET(제안사_투자현황,0,4,ROWS(제안사_투자현황),1))*1 ) )</f>
        <v>0</v>
      </c>
      <c r="AA13" s="119" cm="1">
        <f t="array" aca="1" ref="AA13" ca="1">IF( ISBLANK($E13), "", SUMPRODUCT( (OFFSET(제안사_투자현황,0,1,ROWS(제안사_투자현황),1)=$E13)*1, OFFSET(제안사_투자현황,0,9,ROWS(제안사_투자현황),1)) )</f>
        <v>0</v>
      </c>
      <c r="AB13" s="119" cm="1">
        <f t="array" aca="1" ref="AB13" ca="1">IF( ISBLANK($E13), "", SUMPRODUCT( (OFFSET(제안사_투자현황,0,1,ROWS(제안사_투자현황),1)=$E13)*1, OFFSET(제안사_투자현황,0,14,ROWS(제안사_투자현황),1)) )</f>
        <v>0</v>
      </c>
      <c r="AC13" s="119" cm="1">
        <f t="array" aca="1" ref="AC13" ca="1">IF( ISBLANK($E13), "", SUMPRODUCT( (OFFSET(제안사_투자현황,0,1,ROWS(제안사_투자현황),1)=$E13)*1, OFFSET(제안사_투자현황,0,21,ROWS(제안사_투자현황),1)) )</f>
        <v>0</v>
      </c>
      <c r="AD13" s="119" cm="1">
        <f t="array" aca="1" ref="AD13" ca="1">IF( ISBLANK($E13), "", SUMPRODUCT( (OFFSET(제안사_투자현황,0,1,ROWS(제안사_투자현황),1)=$E13)*1, OFFSET(제안사_투자현황,0,22,ROWS(제안사_투자현황),1)) )</f>
        <v>0</v>
      </c>
      <c r="AE13" s="330" cm="1">
        <f t="array" aca="1" ref="AE13" ca="1">IF(   ISBLANK($E13),  "",   SUMPRODUCT( (OFFSET(펀드_거래,0,0,ROWS(펀드_거래),1)=$E13)*1, (OFFSET(펀드_거래,0,1,ROWS(펀드_거래),1)="현금분배")*1, OFFSET(펀드_거래,0,2,ROWS(펀드_거래),1)/1000000 )  +  SUMPRODUCT( (OFFSET(펀드_거래,0,0,ROWS(펀드_거래),1)=$E13)*1, (OFFSET(펀드_거래,0,1,ROWS(펀드_거래),1)="현물분배")*1, OFFSET(펀드_거래,0,2,ROWS(펀드_거래),1)/1000000 )  )</f>
        <v>15600</v>
      </c>
      <c r="AF13" s="120" cm="1">
        <f t="array" aca="1" ref="AF13" ca="1">IF( ISBLANK($E13), "", SUMPRODUCT( (OFFSET(펀드_거래,0,0,ROWS(펀드_거래),1)=$E13)*1, (OFFSET(펀드_거래,0,1,ROWS(펀드_거래),1)="성과보수")*1, OFFSET(펀드_거래,0,2,ROWS(펀드_거래),1)/1000000) )</f>
        <v>0</v>
      </c>
      <c r="AG13" s="121"/>
      <c r="AH13" s="122"/>
      <c r="AI13" s="122"/>
      <c r="AJ13" s="121"/>
      <c r="AK13" s="121"/>
      <c r="AL13" s="123">
        <f ca="1">IF( ISERROR(AD13+AJ13-AK13), "", AD13+AJ13-AK13 )</f>
        <v>0</v>
      </c>
      <c r="AM13" s="124"/>
      <c r="AN13" s="125"/>
      <c r="AO13" s="126"/>
      <c r="AP13" s="126"/>
      <c r="AQ13" s="90"/>
      <c r="AR13" s="125"/>
      <c r="AS13" s="126"/>
      <c r="AT13" s="126"/>
      <c r="AU13" s="90"/>
      <c r="AV13" s="125"/>
      <c r="AW13" s="126"/>
      <c r="AX13" s="126"/>
      <c r="AY13" s="90"/>
      <c r="AZ13" s="127"/>
      <c r="BA13" s="128"/>
      <c r="BB13" s="246">
        <v>36892</v>
      </c>
      <c r="BC13" s="246">
        <v>39814</v>
      </c>
      <c r="BD13" s="90"/>
      <c r="BE13" s="128"/>
      <c r="BF13" s="46"/>
      <c r="BG13" s="179"/>
      <c r="BH13" s="9"/>
      <c r="BI13" s="202"/>
      <c r="BJ13" s="179"/>
      <c r="BK13" s="179"/>
      <c r="BL13" s="9"/>
      <c r="BM13" s="203" cm="1">
        <f t="array" aca="1" ref="BM13" ca="1">IF(ISBLANK($E13),"",SUMPRODUCT((OFFSET(핵심운용인력_변경내역,0,0,ROWS(핵심운용인력_변경내역),1)=$E13)*1,(OFFSET(핵심운용인력_변경내역,0,1,ROWS(핵심운용인력_변경내역),1)="유출")*1))</f>
        <v>1</v>
      </c>
      <c r="BN13" s="9"/>
      <c r="BO13" s="204"/>
      <c r="BP13" s="130">
        <v>500</v>
      </c>
      <c r="BQ13" s="37">
        <v>500</v>
      </c>
      <c r="BR13" s="206"/>
      <c r="BS13" s="130">
        <v>500</v>
      </c>
      <c r="BT13" s="37">
        <v>500</v>
      </c>
      <c r="BU13" s="206"/>
      <c r="BV13" s="130">
        <v>500</v>
      </c>
      <c r="BW13" s="37">
        <v>500</v>
      </c>
      <c r="BX13" s="207"/>
      <c r="BY13" s="205"/>
      <c r="BZ13" s="207"/>
      <c r="CA13" s="205"/>
      <c r="CB13" s="207"/>
      <c r="CC13" s="205"/>
      <c r="CD13" s="207"/>
      <c r="CE13" s="205"/>
      <c r="CF13" s="207"/>
      <c r="CG13" s="205"/>
      <c r="CH13" s="156"/>
      <c r="CI13" s="156"/>
      <c r="CJ13" s="156"/>
      <c r="CK13" s="156"/>
      <c r="CL13" s="156"/>
      <c r="CM13" s="156"/>
      <c r="CN13" s="156"/>
      <c r="CO13" s="156"/>
      <c r="CP13" s="156"/>
      <c r="CQ13" s="156"/>
      <c r="CR13" s="156"/>
      <c r="CS13" s="156"/>
      <c r="CT13" s="156"/>
      <c r="CU13" s="156"/>
      <c r="CV13" s="156"/>
      <c r="CW13" s="156"/>
      <c r="CX13" s="156"/>
      <c r="CY13" s="156"/>
      <c r="CZ13" s="156"/>
      <c r="DA13" s="156"/>
      <c r="DB13" s="156"/>
      <c r="DC13" s="156"/>
      <c r="DD13" s="156"/>
      <c r="DE13" s="156"/>
      <c r="DF13" s="156"/>
      <c r="DG13" s="156"/>
      <c r="DH13" s="156"/>
      <c r="DI13" s="156"/>
      <c r="DJ13" s="156"/>
      <c r="DK13" s="156"/>
      <c r="DL13" s="156"/>
      <c r="DM13" s="156"/>
      <c r="DN13" s="156"/>
      <c r="DO13" s="156"/>
      <c r="DP13" s="156"/>
      <c r="DQ13" s="156"/>
      <c r="DR13" s="156"/>
      <c r="DS13" s="156"/>
      <c r="DT13" s="156"/>
      <c r="DU13" s="156"/>
      <c r="DV13" s="156"/>
      <c r="DW13" s="156"/>
      <c r="DX13" s="156"/>
      <c r="DY13" s="156"/>
      <c r="DZ13" s="156"/>
      <c r="EA13" s="156"/>
      <c r="EB13" s="156"/>
      <c r="EC13" s="156"/>
      <c r="ED13" s="156"/>
      <c r="EE13" s="156"/>
      <c r="EF13" s="156"/>
      <c r="EG13" s="156"/>
      <c r="EH13" s="156"/>
      <c r="EI13" s="156"/>
      <c r="EJ13" s="156"/>
      <c r="EK13" s="156"/>
      <c r="EL13" s="156"/>
      <c r="EM13" s="156"/>
      <c r="EN13" s="156"/>
      <c r="EO13" s="156"/>
      <c r="EP13" s="156"/>
      <c r="EQ13" s="156"/>
      <c r="ER13" s="156"/>
      <c r="ES13" s="156"/>
      <c r="ET13" s="156"/>
      <c r="EU13" s="156"/>
      <c r="EV13" s="156"/>
      <c r="EW13" s="156"/>
      <c r="EX13" s="156"/>
      <c r="EY13" s="156"/>
      <c r="EZ13" s="156"/>
      <c r="FA13" s="156"/>
      <c r="FB13" s="156"/>
      <c r="FC13" s="156"/>
      <c r="FD13" s="156"/>
      <c r="FE13" s="156"/>
      <c r="FF13" s="156"/>
      <c r="FG13" s="156"/>
      <c r="FH13" s="156"/>
      <c r="FI13" s="156"/>
      <c r="FJ13" s="156"/>
      <c r="FK13" s="156"/>
      <c r="FL13" s="156"/>
      <c r="FM13" s="156"/>
      <c r="FN13" s="156"/>
      <c r="FO13" s="156"/>
      <c r="FP13" s="156"/>
      <c r="FQ13" s="156"/>
      <c r="FR13" s="156"/>
      <c r="FS13" s="156"/>
      <c r="FT13" s="156"/>
      <c r="FU13" s="156"/>
      <c r="FV13" s="156"/>
      <c r="FW13" s="156"/>
      <c r="FX13" s="156"/>
      <c r="FY13" s="156"/>
      <c r="FZ13" s="156"/>
      <c r="GA13" s="156"/>
      <c r="GB13" s="156"/>
      <c r="GC13" s="156"/>
      <c r="GD13" s="156"/>
      <c r="GE13" s="156"/>
      <c r="GF13" s="156"/>
      <c r="GG13" s="156"/>
      <c r="GH13" s="156"/>
      <c r="GI13" s="156"/>
      <c r="GJ13" s="156"/>
      <c r="GK13" s="156"/>
      <c r="GL13" s="156"/>
      <c r="GM13" s="156"/>
      <c r="GN13" s="156"/>
      <c r="GO13" s="156"/>
      <c r="GP13" s="156"/>
      <c r="GQ13" s="156"/>
      <c r="GR13" s="156"/>
      <c r="GS13" s="156"/>
      <c r="GT13" s="156"/>
      <c r="GU13" s="156"/>
      <c r="GV13" s="156"/>
      <c r="GW13" s="156"/>
      <c r="GX13" s="156"/>
      <c r="GY13" s="156"/>
      <c r="GZ13" s="156"/>
      <c r="HA13" s="156"/>
      <c r="HB13" s="156"/>
      <c r="HC13" s="156"/>
      <c r="HD13" s="156"/>
      <c r="HE13" s="156"/>
      <c r="HF13" s="156"/>
      <c r="HG13" s="156"/>
      <c r="HH13" s="156"/>
      <c r="HI13" s="156"/>
      <c r="HJ13" s="156"/>
      <c r="HK13" s="156"/>
      <c r="HL13" s="156"/>
      <c r="HM13" s="156"/>
      <c r="HN13" s="156"/>
      <c r="HO13" s="156"/>
      <c r="HP13" s="156"/>
      <c r="HQ13" s="156"/>
      <c r="HR13" s="156"/>
      <c r="HS13" s="156"/>
      <c r="HT13" s="156"/>
      <c r="HU13" s="156"/>
      <c r="HV13" s="156"/>
      <c r="HW13" s="156"/>
      <c r="HX13" s="156"/>
      <c r="HY13" s="156"/>
      <c r="HZ13" s="156"/>
      <c r="IA13" s="156"/>
      <c r="IB13" s="156"/>
      <c r="IC13" s="156"/>
      <c r="ID13" s="156"/>
      <c r="IE13" s="156"/>
      <c r="IF13" s="156"/>
      <c r="IG13" s="156"/>
      <c r="IH13" s="156"/>
      <c r="II13" s="156"/>
      <c r="IJ13" s="156"/>
      <c r="IK13" s="156"/>
      <c r="IL13" s="156"/>
      <c r="IM13" s="156"/>
      <c r="IN13" s="156"/>
      <c r="IO13" s="156"/>
      <c r="IP13" s="156"/>
      <c r="IQ13" s="156"/>
    </row>
    <row r="14" spans="1:251" s="157" customFormat="1" ht="27">
      <c r="E14" s="244" t="s">
        <v>1005</v>
      </c>
      <c r="F14" s="177" t="s">
        <v>1008</v>
      </c>
      <c r="G14" s="114" t="s">
        <v>991</v>
      </c>
      <c r="H14" s="2" t="s">
        <v>56</v>
      </c>
      <c r="I14" s="115" t="s">
        <v>1013</v>
      </c>
      <c r="J14" s="241" t="s">
        <v>57</v>
      </c>
      <c r="K14" s="241" t="s">
        <v>1014</v>
      </c>
      <c r="L14" s="249" t="s">
        <v>58</v>
      </c>
      <c r="M14" s="249" t="s">
        <v>59</v>
      </c>
      <c r="N14" s="171" t="s">
        <v>100</v>
      </c>
      <c r="O14" s="276">
        <v>3000</v>
      </c>
      <c r="P14" s="276">
        <v>3000</v>
      </c>
      <c r="Q14" s="246">
        <v>40168</v>
      </c>
      <c r="R14" s="246">
        <v>41628</v>
      </c>
      <c r="S14" s="246">
        <v>43089</v>
      </c>
      <c r="T14" s="51">
        <f>IF(ISBLANK(Q14),"",DATEDIF(Q14,S14,"d")/365)</f>
        <v>8.0027397260273965</v>
      </c>
      <c r="U14" s="117">
        <v>0.1</v>
      </c>
      <c r="V14" s="241" t="s">
        <v>1017</v>
      </c>
      <c r="W14" s="241" t="s">
        <v>1018</v>
      </c>
      <c r="X14" s="111">
        <f ca="1">IF(ISBLANK($E14), "",    IF(   ISERROR(  XIRR( OFFSET(펀드_거래,MATCH($E14,OFFSET(펀드_거래,0,0,ROWS(펀드_거래),1),0)-1,2,COUNTIF(펀드_거래,$E14),1), OFFSET(펀드_거래,MATCH($E14,OFFSET(펀드_거래,0,0,ROWS(펀드_거래),1),0)-1,3,COUNTIF(펀드_거래,$E14),1) )  ),   "N/A",   XIRR( OFFSET(펀드_거래,MATCH($E14,OFFSET(펀드_거래,0,0,ROWS(펀드_거래),1),0)-1,2,COUNTIF(펀드_거래,$E14),1), OFFSET(펀드_거래,MATCH($E14,OFFSET(펀드_거래,0,0,ROWS(펀드_거래),1),0)-1,3,COUNTIF(펀드_거래,$E14),1), IF(SUM(OFFSET(펀드_거래,MATCH($E14,OFFSET(펀드_거래,0,0,ROWS(펀드_거래),1),0)-1,2,COUNTIF(펀드_거래,$E14),1))&gt;0, 1%, -1%) )   )   )</f>
        <v>0.43292170047760015</v>
      </c>
      <c r="Y14" s="118">
        <f ca="1">IF( ISBLANK($E14), "", IF(ISNUMBER(P14), (AD14+AE14+AF14+AJ14-AK14)/P14, "N/A")  )</f>
        <v>2</v>
      </c>
      <c r="Z14" s="109" cm="1">
        <f t="array" aca="1" ref="Z14" ca="1">IF( ISBLANK($E14), "", SUMPRODUCT( (OFFSET(제안사_투자현황,0,1,ROWS(제안사_투자현황),1)=$E14)*1, ISTEXT(OFFSET(제안사_투자현황,0,4,ROWS(제안사_투자현황),1))*1 ) )</f>
        <v>0</v>
      </c>
      <c r="AA14" s="119" cm="1">
        <f t="array" aca="1" ref="AA14" ca="1">IF( ISBLANK($E14), "", SUMPRODUCT( (OFFSET(제안사_투자현황,0,1,ROWS(제안사_투자현황),1)=$E14)*1, OFFSET(제안사_투자현황,0,9,ROWS(제안사_투자현황),1)) )</f>
        <v>0</v>
      </c>
      <c r="AB14" s="119" cm="1">
        <f t="array" aca="1" ref="AB14" ca="1">IF( ISBLANK($E14), "", SUMPRODUCT( (OFFSET(제안사_투자현황,0,1,ROWS(제안사_투자현황),1)=$E14)*1, OFFSET(제안사_투자현황,0,14,ROWS(제안사_투자현황),1)) )</f>
        <v>0</v>
      </c>
      <c r="AC14" s="119" cm="1">
        <f t="array" aca="1" ref="AC14" ca="1">IF( ISBLANK($E14), "", SUMPRODUCT( (OFFSET(제안사_투자현황,0,1,ROWS(제안사_투자현황),1)=$E14)*1, OFFSET(제안사_투자현황,0,21,ROWS(제안사_투자현황),1)) )</f>
        <v>0</v>
      </c>
      <c r="AD14" s="119" cm="1">
        <f t="array" aca="1" ref="AD14" ca="1">IF( ISBLANK($E14), "", SUMPRODUCT( (OFFSET(제안사_투자현황,0,1,ROWS(제안사_투자현황),1)=$E14)*1, OFFSET(제안사_투자현황,0,22,ROWS(제안사_투자현황),1)) )</f>
        <v>0</v>
      </c>
      <c r="AE14" s="330" cm="1">
        <f t="array" aca="1" ref="AE14" ca="1">IF(   ISBLANK($E14),  "",   SUMPRODUCT( (OFFSET(펀드_거래,0,0,ROWS(펀드_거래),1)=$E14)*1, (OFFSET(펀드_거래,0,1,ROWS(펀드_거래),1)="현금분배")*1, OFFSET(펀드_거래,0,2,ROWS(펀드_거래),1)/1000000 )  +  SUMPRODUCT( (OFFSET(펀드_거래,0,0,ROWS(펀드_거래),1)=$E14)*1, (OFFSET(펀드_거래,0,1,ROWS(펀드_거래),1)="현물분배")*1, OFFSET(펀드_거래,0,2,ROWS(펀드_거래),1)/1000000 )  )</f>
        <v>6000</v>
      </c>
      <c r="AF14" s="120" cm="1">
        <f t="array" aca="1" ref="AF14" ca="1">IF( ISBLANK($E14), "", SUMPRODUCT( (OFFSET(펀드_거래,0,0,ROWS(펀드_거래),1)=$E14)*1, (OFFSET(펀드_거래,0,1,ROWS(펀드_거래),1)="성과보수")*1, OFFSET(펀드_거래,0,2,ROWS(펀드_거래),1)/1000000) )</f>
        <v>0</v>
      </c>
      <c r="AG14" s="121"/>
      <c r="AH14" s="122"/>
      <c r="AI14" s="122"/>
      <c r="AJ14" s="121"/>
      <c r="AK14" s="121"/>
      <c r="AL14" s="123">
        <f ca="1">IF( ISERROR(AD14+AJ14-AK14), "", AD14+AJ14-AK14 )</f>
        <v>0</v>
      </c>
      <c r="AM14" s="124"/>
      <c r="AN14" s="125"/>
      <c r="AO14" s="126"/>
      <c r="AP14" s="126"/>
      <c r="AQ14" s="90"/>
      <c r="AR14" s="125"/>
      <c r="AS14" s="126"/>
      <c r="AT14" s="126"/>
      <c r="AU14" s="90"/>
      <c r="AV14" s="125"/>
      <c r="AW14" s="126"/>
      <c r="AX14" s="126"/>
      <c r="AY14" s="90"/>
      <c r="AZ14" s="127"/>
      <c r="BA14" s="128"/>
      <c r="BB14" s="246">
        <v>36892</v>
      </c>
      <c r="BC14" s="246">
        <v>39814</v>
      </c>
      <c r="BD14" s="90"/>
      <c r="BE14" s="128"/>
      <c r="BF14" s="246"/>
      <c r="BG14" s="179"/>
      <c r="BH14" s="9"/>
      <c r="BI14" s="202"/>
      <c r="BJ14" s="179"/>
      <c r="BK14" s="179"/>
      <c r="BL14" s="9"/>
      <c r="BM14" s="203" cm="1">
        <f t="array" aca="1" ref="BM14" ca="1">IF(ISBLANK($E14),"",SUMPRODUCT((OFFSET(핵심운용인력_변경내역,0,0,ROWS(핵심운용인력_변경내역),1)=$E14)*1,(OFFSET(핵심운용인력_변경내역,0,1,ROWS(핵심운용인력_변경내역),1)="유출")*1))</f>
        <v>0</v>
      </c>
      <c r="BN14" s="9"/>
      <c r="BO14" s="204"/>
      <c r="BP14" s="130">
        <v>500</v>
      </c>
      <c r="BQ14" s="37">
        <v>500</v>
      </c>
      <c r="BR14" s="206"/>
      <c r="BS14" s="130">
        <v>500</v>
      </c>
      <c r="BT14" s="37">
        <v>500</v>
      </c>
      <c r="BU14" s="206"/>
      <c r="BV14" s="130">
        <v>500</v>
      </c>
      <c r="BW14" s="37">
        <v>500</v>
      </c>
      <c r="BX14" s="207"/>
      <c r="BY14" s="205"/>
      <c r="BZ14" s="207"/>
      <c r="CA14" s="205"/>
      <c r="CB14" s="207"/>
      <c r="CC14" s="205"/>
      <c r="CD14" s="207"/>
      <c r="CE14" s="205"/>
      <c r="CF14" s="207"/>
      <c r="CG14" s="205"/>
      <c r="CH14" s="156"/>
      <c r="CI14" s="156"/>
      <c r="CJ14" s="156"/>
      <c r="CK14" s="156"/>
      <c r="CL14" s="156"/>
      <c r="CM14" s="156"/>
      <c r="CN14" s="156"/>
      <c r="CO14" s="156"/>
      <c r="CP14" s="156"/>
      <c r="CQ14" s="156"/>
      <c r="CR14" s="156"/>
      <c r="CS14" s="156"/>
      <c r="CT14" s="156"/>
      <c r="CU14" s="156"/>
      <c r="CV14" s="156"/>
      <c r="CW14" s="156"/>
      <c r="CX14" s="156"/>
      <c r="CY14" s="156"/>
      <c r="CZ14" s="156"/>
      <c r="DA14" s="156"/>
      <c r="DB14" s="156"/>
      <c r="DC14" s="156"/>
      <c r="DD14" s="156"/>
      <c r="DE14" s="156"/>
      <c r="DF14" s="156"/>
      <c r="DG14" s="156"/>
      <c r="DH14" s="156"/>
      <c r="DI14" s="156"/>
      <c r="DJ14" s="156"/>
      <c r="DK14" s="156"/>
      <c r="DL14" s="156"/>
      <c r="DM14" s="156"/>
      <c r="DN14" s="156"/>
      <c r="DO14" s="156"/>
      <c r="DP14" s="156"/>
      <c r="DQ14" s="156"/>
      <c r="DR14" s="156"/>
      <c r="DS14" s="156"/>
      <c r="DT14" s="156"/>
      <c r="DU14" s="156"/>
      <c r="DV14" s="156"/>
      <c r="DW14" s="156"/>
      <c r="DX14" s="156"/>
      <c r="DY14" s="156"/>
      <c r="DZ14" s="156"/>
      <c r="EA14" s="156"/>
      <c r="EB14" s="156"/>
      <c r="EC14" s="156"/>
      <c r="ED14" s="156"/>
      <c r="EE14" s="156"/>
      <c r="EF14" s="156"/>
      <c r="EG14" s="156"/>
      <c r="EH14" s="156"/>
      <c r="EI14" s="156"/>
      <c r="EJ14" s="156"/>
      <c r="EK14" s="156"/>
      <c r="EL14" s="156"/>
      <c r="EM14" s="156"/>
      <c r="EN14" s="156"/>
      <c r="EO14" s="156"/>
      <c r="EP14" s="156"/>
      <c r="EQ14" s="156"/>
      <c r="ER14" s="156"/>
      <c r="ES14" s="156"/>
      <c r="ET14" s="156"/>
      <c r="EU14" s="156"/>
      <c r="EV14" s="156"/>
      <c r="EW14" s="156"/>
      <c r="EX14" s="156"/>
      <c r="EY14" s="156"/>
      <c r="EZ14" s="156"/>
      <c r="FA14" s="156"/>
      <c r="FB14" s="156"/>
      <c r="FC14" s="156"/>
      <c r="FD14" s="156"/>
      <c r="FE14" s="156"/>
      <c r="FF14" s="156"/>
      <c r="FG14" s="156"/>
      <c r="FH14" s="156"/>
      <c r="FI14" s="156"/>
      <c r="FJ14" s="156"/>
      <c r="FK14" s="156"/>
      <c r="FL14" s="156"/>
      <c r="FM14" s="156"/>
      <c r="FN14" s="156"/>
      <c r="FO14" s="156"/>
      <c r="FP14" s="156"/>
      <c r="FQ14" s="156"/>
      <c r="FR14" s="156"/>
      <c r="FS14" s="156"/>
      <c r="FT14" s="156"/>
      <c r="FU14" s="156"/>
      <c r="FV14" s="156"/>
      <c r="FW14" s="156"/>
      <c r="FX14" s="156"/>
      <c r="FY14" s="156"/>
      <c r="FZ14" s="156"/>
      <c r="GA14" s="156"/>
      <c r="GB14" s="156"/>
      <c r="GC14" s="156"/>
      <c r="GD14" s="156"/>
      <c r="GE14" s="156"/>
      <c r="GF14" s="156"/>
      <c r="GG14" s="156"/>
      <c r="GH14" s="156"/>
      <c r="GI14" s="156"/>
      <c r="GJ14" s="156"/>
      <c r="GK14" s="156"/>
      <c r="GL14" s="156"/>
      <c r="GM14" s="156"/>
      <c r="GN14" s="156"/>
      <c r="GO14" s="156"/>
      <c r="GP14" s="156"/>
      <c r="GQ14" s="156"/>
      <c r="GR14" s="156"/>
      <c r="GS14" s="156"/>
      <c r="GT14" s="156"/>
      <c r="GU14" s="156"/>
      <c r="GV14" s="156"/>
      <c r="GW14" s="156"/>
      <c r="GX14" s="156"/>
      <c r="GY14" s="156"/>
      <c r="GZ14" s="156"/>
      <c r="HA14" s="156"/>
      <c r="HB14" s="156"/>
      <c r="HC14" s="156"/>
      <c r="HD14" s="156"/>
      <c r="HE14" s="156"/>
      <c r="HF14" s="156"/>
      <c r="HG14" s="156"/>
      <c r="HH14" s="156"/>
      <c r="HI14" s="156"/>
      <c r="HJ14" s="156"/>
      <c r="HK14" s="156"/>
      <c r="HL14" s="156"/>
      <c r="HM14" s="156"/>
      <c r="HN14" s="156"/>
      <c r="HO14" s="156"/>
      <c r="HP14" s="156"/>
      <c r="HQ14" s="156"/>
      <c r="HR14" s="156"/>
      <c r="HS14" s="156"/>
      <c r="HT14" s="156"/>
      <c r="HU14" s="156"/>
      <c r="HV14" s="156"/>
      <c r="HW14" s="156"/>
      <c r="HX14" s="156"/>
      <c r="HY14" s="156"/>
      <c r="HZ14" s="156"/>
      <c r="IA14" s="156"/>
      <c r="IB14" s="156"/>
      <c r="IC14" s="156"/>
      <c r="ID14" s="156"/>
      <c r="IE14" s="156"/>
      <c r="IF14" s="156"/>
      <c r="IG14" s="156"/>
      <c r="IH14" s="156"/>
      <c r="II14" s="156"/>
      <c r="IJ14" s="156"/>
      <c r="IK14" s="156"/>
      <c r="IL14" s="156"/>
      <c r="IM14" s="156"/>
      <c r="IN14" s="156"/>
      <c r="IO14" s="156"/>
      <c r="IP14" s="156"/>
      <c r="IQ14" s="156"/>
    </row>
  </sheetData>
  <mergeCells count="30">
    <mergeCell ref="H4:N4"/>
    <mergeCell ref="E4:G4"/>
    <mergeCell ref="BA4:BD4"/>
    <mergeCell ref="Z4:AB4"/>
    <mergeCell ref="AC4:AD4"/>
    <mergeCell ref="AE4:AI4"/>
    <mergeCell ref="AJ4:AJ5"/>
    <mergeCell ref="AK4:AK5"/>
    <mergeCell ref="AL4:AL5"/>
    <mergeCell ref="AM4:AM5"/>
    <mergeCell ref="AN4:AQ4"/>
    <mergeCell ref="AR4:AU4"/>
    <mergeCell ref="AV4:AY4"/>
    <mergeCell ref="AZ4:AZ5"/>
    <mergeCell ref="O4:P4"/>
    <mergeCell ref="Q4:T4"/>
    <mergeCell ref="U4:W4"/>
    <mergeCell ref="BU4:BW4"/>
    <mergeCell ref="BX4:BY4"/>
    <mergeCell ref="X4:Y4"/>
    <mergeCell ref="BZ4:CA4"/>
    <mergeCell ref="CD4:CE4"/>
    <mergeCell ref="CF4:CG4"/>
    <mergeCell ref="CB4:CC4"/>
    <mergeCell ref="BE4:BH4"/>
    <mergeCell ref="BI4:BL4"/>
    <mergeCell ref="BM4:BM5"/>
    <mergeCell ref="BN4:BN5"/>
    <mergeCell ref="BO4:BQ4"/>
    <mergeCell ref="BR4:BT4"/>
  </mergeCells>
  <phoneticPr fontId="1" type="noConversion"/>
  <dataValidations count="8">
    <dataValidation type="list" allowBlank="1" showInputMessage="1" showErrorMessage="1" sqref="N6:N14 AY6:AY14 AU6:AU14 AQ6:AQ14 BD6:BD14 BL6:BL14 BH6:BH14">
      <formula1>여부</formula1>
    </dataValidation>
    <dataValidation allowBlank="1" showInputMessage="1" showErrorMessage="1" error="연월일을 입력" sqref="I5:N5 AJ4:AM4 BA4:BL5 AV5:AY5 BO4:CG5 AN4:AU5 BM4:BN4 F5:G5 H4:H5 O4:AI5 E4:E5 AV4:AZ4"/>
    <dataValidation type="list" allowBlank="1" showInputMessage="1" showErrorMessage="1" sqref="H6:H14">
      <formula1>펀드상태</formula1>
    </dataValidation>
    <dataValidation type="list" allowBlank="1" showInputMessage="1" showErrorMessage="1" sqref="J6:J14">
      <formula1>펀드유형__투자대상확정여부</formula1>
    </dataValidation>
    <dataValidation type="list" allowBlank="1" showInputMessage="1" showErrorMessage="1" sqref="L6:L14">
      <formula1>투자기업_법인유형</formula1>
    </dataValidation>
    <dataValidation type="list" allowBlank="1" showInputMessage="1" showErrorMessage="1" sqref="M6:M14">
      <formula1>투자유형</formula1>
    </dataValidation>
    <dataValidation type="list" allowBlank="1" showInputMessage="1" showErrorMessage="1" sqref="I6:I10">
      <formula1>펀드법적유형</formula1>
    </dataValidation>
    <dataValidation type="list" allowBlank="1" showInputMessage="1" showErrorMessage="1" sqref="F6:F14">
      <formula1>펀드구분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목록값'!$C$29:$C$46</xm:f>
          </x14:formula1>
          <xm:sqref>I11:I14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5" tint="0.39997558519241921"/>
  </sheetPr>
  <dimension ref="E1:AH20"/>
  <sheetViews>
    <sheetView topLeftCell="E4" zoomScaleNormal="100" workbookViewId="0">
      <selection activeCell="E5" sqref="E5"/>
    </sheetView>
  </sheetViews>
  <sheetFormatPr defaultColWidth="9" defaultRowHeight="13.5"/>
  <cols>
    <col min="1" max="4" width="0" style="16" hidden="1" customWidth="1"/>
    <col min="5" max="5" width="12.75" style="16" customWidth="1"/>
    <col min="6" max="6" width="23.625" style="16" customWidth="1"/>
    <col min="7" max="7" width="14.875" style="16" customWidth="1"/>
    <col min="8" max="8" width="18.875" style="16" customWidth="1"/>
    <col min="9" max="9" width="18.625" style="16" customWidth="1"/>
    <col min="10" max="10" width="12" style="16" customWidth="1"/>
    <col min="11" max="11" width="19.625" style="16" customWidth="1"/>
    <col min="12" max="13" width="10.625" style="16" customWidth="1"/>
    <col min="14" max="14" width="8.375" style="16" customWidth="1"/>
    <col min="15" max="15" width="8" style="16" customWidth="1"/>
    <col min="16" max="16" width="7.625" style="16" customWidth="1"/>
    <col min="17" max="17" width="25.625" style="16" customWidth="1"/>
    <col min="18" max="18" width="10.625" style="16" customWidth="1"/>
    <col min="19" max="20" width="7.625" style="16" customWidth="1"/>
    <col min="21" max="21" width="10.625" style="16" customWidth="1"/>
    <col min="22" max="22" width="4.625" style="16" customWidth="1"/>
    <col min="23" max="23" width="6" style="16" customWidth="1"/>
    <col min="24" max="24" width="7.25" style="16" customWidth="1"/>
    <col min="25" max="25" width="5.875" style="16" customWidth="1"/>
    <col min="26" max="27" width="7.625" style="16" customWidth="1"/>
    <col min="28" max="28" width="27.875" style="16" customWidth="1"/>
    <col min="29" max="29" width="6.625" style="16" customWidth="1"/>
    <col min="30" max="32" width="8.375" style="16" customWidth="1"/>
    <col min="33" max="33" width="15.625" style="16" customWidth="1"/>
    <col min="34" max="16384" width="9" style="16"/>
  </cols>
  <sheetData>
    <row r="1" spans="5:34" hidden="1"/>
    <row r="2" spans="5:34" ht="18.75" hidden="1" customHeight="1"/>
    <row r="3" spans="5:34" ht="24" hidden="1" customHeight="1"/>
    <row r="4" spans="5:34" ht="45.75" customHeight="1">
      <c r="E4" s="551"/>
      <c r="F4" s="552"/>
      <c r="G4" s="552"/>
      <c r="H4" s="552"/>
      <c r="I4" s="552"/>
      <c r="J4" s="552"/>
      <c r="K4" s="552"/>
      <c r="L4" s="552"/>
      <c r="M4" s="552"/>
      <c r="N4" s="552"/>
      <c r="O4" s="552"/>
      <c r="P4" s="552"/>
      <c r="Q4" s="553"/>
      <c r="R4" s="575" t="s">
        <v>80</v>
      </c>
      <c r="S4" s="576"/>
      <c r="T4" s="576"/>
      <c r="U4" s="576"/>
      <c r="V4" s="577"/>
      <c r="W4" s="565" t="s">
        <v>101</v>
      </c>
      <c r="X4" s="553"/>
      <c r="Y4" s="578" t="s">
        <v>54</v>
      </c>
      <c r="Z4" s="579"/>
      <c r="AA4" s="579"/>
      <c r="AB4" s="579"/>
      <c r="AC4" s="580"/>
      <c r="AD4" s="578" t="s">
        <v>102</v>
      </c>
      <c r="AE4" s="579"/>
      <c r="AF4" s="580"/>
      <c r="AG4" s="549" t="s">
        <v>81</v>
      </c>
    </row>
    <row r="5" spans="5:34" ht="45.95" customHeight="1">
      <c r="E5" s="61" t="s">
        <v>189</v>
      </c>
      <c r="F5" s="61" t="s">
        <v>0</v>
      </c>
      <c r="G5" s="63" t="s">
        <v>1124</v>
      </c>
      <c r="H5" s="61" t="s">
        <v>183</v>
      </c>
      <c r="I5" s="61" t="s">
        <v>103</v>
      </c>
      <c r="J5" s="63" t="s">
        <v>82</v>
      </c>
      <c r="K5" s="61" t="s">
        <v>104</v>
      </c>
      <c r="L5" s="10" t="s">
        <v>105</v>
      </c>
      <c r="M5" s="61" t="s">
        <v>166</v>
      </c>
      <c r="N5" s="61" t="s">
        <v>106</v>
      </c>
      <c r="O5" s="63" t="s">
        <v>83</v>
      </c>
      <c r="P5" s="11" t="s">
        <v>84</v>
      </c>
      <c r="Q5" s="61" t="s">
        <v>85</v>
      </c>
      <c r="R5" s="12" t="s">
        <v>86</v>
      </c>
      <c r="S5" s="61" t="s">
        <v>31</v>
      </c>
      <c r="T5" s="61" t="s">
        <v>87</v>
      </c>
      <c r="U5" s="63" t="s">
        <v>88</v>
      </c>
      <c r="V5" s="63" t="s">
        <v>107</v>
      </c>
      <c r="W5" s="61" t="s">
        <v>89</v>
      </c>
      <c r="X5" s="61" t="s">
        <v>108</v>
      </c>
      <c r="Y5" s="61" t="s">
        <v>167</v>
      </c>
      <c r="Z5" s="61" t="s">
        <v>238</v>
      </c>
      <c r="AA5" s="213" t="s">
        <v>90</v>
      </c>
      <c r="AB5" s="220" t="s">
        <v>239</v>
      </c>
      <c r="AC5" s="61" t="s">
        <v>91</v>
      </c>
      <c r="AD5" s="61" t="s">
        <v>92</v>
      </c>
      <c r="AE5" s="61" t="s">
        <v>93</v>
      </c>
      <c r="AF5" s="61" t="s">
        <v>94</v>
      </c>
      <c r="AG5" s="550"/>
      <c r="AH5" s="156"/>
    </row>
    <row r="6" spans="5:34" ht="26.1" hidden="1" customHeight="1">
      <c r="E6" s="244"/>
      <c r="F6" s="241"/>
      <c r="G6" s="45"/>
      <c r="H6" s="237"/>
      <c r="I6" s="241"/>
      <c r="J6" s="245"/>
      <c r="K6" s="241"/>
      <c r="L6" s="246"/>
      <c r="M6" s="240"/>
      <c r="N6" s="242"/>
      <c r="O6" s="240"/>
      <c r="P6" s="247"/>
      <c r="Q6" s="248"/>
      <c r="R6" s="243"/>
      <c r="S6" s="242"/>
      <c r="T6" s="242"/>
      <c r="U6" s="241"/>
      <c r="V6" s="51"/>
      <c r="W6" s="236"/>
      <c r="X6" s="238"/>
      <c r="Y6" s="236"/>
      <c r="Z6" s="242"/>
      <c r="AA6" s="242"/>
      <c r="AB6" s="241"/>
      <c r="AC6" s="240"/>
      <c r="AD6" s="240"/>
      <c r="AE6" s="240"/>
      <c r="AF6" s="240"/>
      <c r="AG6" s="241"/>
      <c r="AH6" s="156"/>
    </row>
    <row r="7" spans="5:34" s="157" customFormat="1" ht="26.1" hidden="1" customHeight="1">
      <c r="E7" s="244"/>
      <c r="F7" s="241"/>
      <c r="G7" s="45"/>
      <c r="H7" s="237"/>
      <c r="I7" s="241"/>
      <c r="J7" s="245"/>
      <c r="K7" s="241"/>
      <c r="L7" s="246"/>
      <c r="M7" s="240"/>
      <c r="N7" s="242"/>
      <c r="O7" s="240"/>
      <c r="P7" s="247"/>
      <c r="Q7" s="248"/>
      <c r="R7" s="243"/>
      <c r="S7" s="242"/>
      <c r="T7" s="242"/>
      <c r="U7" s="241"/>
      <c r="V7" s="51"/>
      <c r="W7" s="236"/>
      <c r="X7" s="238"/>
      <c r="Y7" s="236"/>
      <c r="Z7" s="242"/>
      <c r="AA7" s="242"/>
      <c r="AB7" s="241"/>
      <c r="AC7" s="240"/>
      <c r="AD7" s="240"/>
      <c r="AE7" s="240"/>
      <c r="AF7" s="240"/>
      <c r="AG7" s="241"/>
      <c r="AH7" s="156"/>
    </row>
    <row r="8" spans="5:34" s="157" customFormat="1" ht="26.1" hidden="1" customHeight="1">
      <c r="E8" s="244"/>
      <c r="F8" s="241"/>
      <c r="G8" s="45"/>
      <c r="H8" s="237"/>
      <c r="I8" s="241"/>
      <c r="J8" s="245"/>
      <c r="K8" s="241"/>
      <c r="L8" s="246"/>
      <c r="M8" s="240"/>
      <c r="N8" s="242"/>
      <c r="O8" s="240"/>
      <c r="P8" s="247"/>
      <c r="Q8" s="248"/>
      <c r="R8" s="243"/>
      <c r="S8" s="242"/>
      <c r="T8" s="242"/>
      <c r="U8" s="241"/>
      <c r="V8" s="51"/>
      <c r="W8" s="236"/>
      <c r="X8" s="238"/>
      <c r="Y8" s="236"/>
      <c r="Z8" s="242"/>
      <c r="AA8" s="242"/>
      <c r="AB8" s="241"/>
      <c r="AC8" s="240"/>
      <c r="AD8" s="240"/>
      <c r="AE8" s="240"/>
      <c r="AF8" s="240"/>
      <c r="AG8" s="241"/>
      <c r="AH8" s="156"/>
    </row>
    <row r="9" spans="5:34" s="157" customFormat="1" ht="26.1" hidden="1" customHeight="1">
      <c r="E9" s="244"/>
      <c r="F9" s="241"/>
      <c r="G9" s="45"/>
      <c r="H9" s="237"/>
      <c r="I9" s="241"/>
      <c r="J9" s="245"/>
      <c r="K9" s="241"/>
      <c r="L9" s="246"/>
      <c r="M9" s="240"/>
      <c r="N9" s="242"/>
      <c r="O9" s="240"/>
      <c r="P9" s="247"/>
      <c r="Q9" s="248"/>
      <c r="R9" s="243"/>
      <c r="S9" s="242"/>
      <c r="T9" s="242"/>
      <c r="U9" s="241"/>
      <c r="V9" s="51"/>
      <c r="W9" s="236"/>
      <c r="X9" s="238"/>
      <c r="Y9" s="236"/>
      <c r="Z9" s="242"/>
      <c r="AA9" s="242"/>
      <c r="AB9" s="241"/>
      <c r="AC9" s="240"/>
      <c r="AD9" s="240"/>
      <c r="AE9" s="240"/>
      <c r="AF9" s="240"/>
      <c r="AG9" s="241"/>
      <c r="AH9" s="156"/>
    </row>
    <row r="10" spans="5:34" s="157" customFormat="1" ht="26.1" hidden="1" customHeight="1">
      <c r="E10" s="244"/>
      <c r="F10" s="241"/>
      <c r="G10" s="45"/>
      <c r="H10" s="237"/>
      <c r="I10" s="241"/>
      <c r="J10" s="245"/>
      <c r="K10" s="241"/>
      <c r="L10" s="246"/>
      <c r="M10" s="240"/>
      <c r="N10" s="242"/>
      <c r="O10" s="240"/>
      <c r="P10" s="247"/>
      <c r="Q10" s="248"/>
      <c r="R10" s="243"/>
      <c r="S10" s="242"/>
      <c r="T10" s="242"/>
      <c r="U10" s="241"/>
      <c r="V10" s="51"/>
      <c r="W10" s="236"/>
      <c r="X10" s="238"/>
      <c r="Y10" s="236"/>
      <c r="Z10" s="242"/>
      <c r="AA10" s="242"/>
      <c r="AB10" s="241"/>
      <c r="AC10" s="240"/>
      <c r="AD10" s="240"/>
      <c r="AE10" s="240"/>
      <c r="AF10" s="240"/>
      <c r="AG10" s="241"/>
      <c r="AH10" s="156"/>
    </row>
    <row r="11" spans="5:34" s="157" customFormat="1" ht="26.1" customHeight="1">
      <c r="E11" s="244" t="s">
        <v>95</v>
      </c>
      <c r="F11" s="241" t="s">
        <v>1019</v>
      </c>
      <c r="G11" s="45" t="str">
        <f t="shared" ref="G11:G20" si="0">IF(ISBLANK($F11),"",VLOOKUP($F11,제안사_펀드현황,3,FALSE))</f>
        <v>123-45-67899</v>
      </c>
      <c r="H11" s="237" t="s">
        <v>1010</v>
      </c>
      <c r="I11" s="241" t="s">
        <v>1022</v>
      </c>
      <c r="J11" s="245" t="s">
        <v>58</v>
      </c>
      <c r="K11" s="241" t="s">
        <v>96</v>
      </c>
      <c r="L11" s="246">
        <v>39815</v>
      </c>
      <c r="M11" s="240" t="s">
        <v>433</v>
      </c>
      <c r="N11" s="242">
        <v>5000</v>
      </c>
      <c r="O11" s="240" t="s">
        <v>114</v>
      </c>
      <c r="P11" s="247">
        <v>0.02</v>
      </c>
      <c r="Q11" s="248" t="s">
        <v>161</v>
      </c>
      <c r="R11" s="243">
        <v>40526</v>
      </c>
      <c r="S11" s="242">
        <v>4000</v>
      </c>
      <c r="T11" s="242">
        <v>1000</v>
      </c>
      <c r="U11" s="241" t="s">
        <v>97</v>
      </c>
      <c r="V11" s="51">
        <f t="shared" ref="V11:V20" si="1">IF(ISBLANK(R11),"",DATEDIF(L11,R11,"d")/365)</f>
        <v>1.9479452054794522</v>
      </c>
      <c r="W11" s="236" t="s">
        <v>113</v>
      </c>
      <c r="X11" s="238">
        <v>2000</v>
      </c>
      <c r="Y11" s="236" t="s">
        <v>100</v>
      </c>
      <c r="Z11" s="242">
        <v>2000</v>
      </c>
      <c r="AA11" s="242">
        <v>1500</v>
      </c>
      <c r="AB11" s="291" t="s">
        <v>1187</v>
      </c>
      <c r="AC11" s="240"/>
      <c r="AD11" s="240"/>
      <c r="AE11" s="240"/>
      <c r="AF11" s="240"/>
      <c r="AG11" s="241"/>
      <c r="AH11" s="156"/>
    </row>
    <row r="12" spans="5:34" ht="26.1" customHeight="1">
      <c r="E12" s="244" t="s">
        <v>95</v>
      </c>
      <c r="F12" s="241" t="s">
        <v>1019</v>
      </c>
      <c r="G12" s="45" t="str">
        <f t="shared" si="0"/>
        <v>123-45-67899</v>
      </c>
      <c r="H12" s="237" t="s">
        <v>1010</v>
      </c>
      <c r="I12" s="241" t="s">
        <v>1023</v>
      </c>
      <c r="J12" s="245" t="s">
        <v>58</v>
      </c>
      <c r="K12" s="241" t="s">
        <v>1025</v>
      </c>
      <c r="L12" s="246">
        <v>39816</v>
      </c>
      <c r="M12" s="240" t="s">
        <v>59</v>
      </c>
      <c r="N12" s="242">
        <v>2000</v>
      </c>
      <c r="O12" s="240" t="s">
        <v>178</v>
      </c>
      <c r="P12" s="247"/>
      <c r="Q12" s="248"/>
      <c r="R12" s="243"/>
      <c r="S12" s="242">
        <v>0</v>
      </c>
      <c r="T12" s="242">
        <v>0</v>
      </c>
      <c r="U12" s="241"/>
      <c r="V12" s="51" t="str">
        <f t="shared" si="1"/>
        <v/>
      </c>
      <c r="W12" s="236"/>
      <c r="X12" s="238"/>
      <c r="Y12" s="236"/>
      <c r="Z12" s="242">
        <v>2000</v>
      </c>
      <c r="AA12" s="242">
        <v>2000</v>
      </c>
      <c r="AB12" s="291" t="s">
        <v>1187</v>
      </c>
      <c r="AC12" s="240" t="s">
        <v>1026</v>
      </c>
      <c r="AD12" s="240" t="s">
        <v>1027</v>
      </c>
      <c r="AE12" s="240" t="s">
        <v>1027</v>
      </c>
      <c r="AF12" s="240" t="s">
        <v>1027</v>
      </c>
      <c r="AG12" s="241"/>
      <c r="AH12" s="156"/>
    </row>
    <row r="13" spans="5:34" ht="26.1" customHeight="1">
      <c r="E13" s="244" t="s">
        <v>95</v>
      </c>
      <c r="F13" s="241" t="s">
        <v>1019</v>
      </c>
      <c r="G13" s="45" t="str">
        <f t="shared" si="0"/>
        <v>123-45-67899</v>
      </c>
      <c r="H13" s="237" t="s">
        <v>1010</v>
      </c>
      <c r="I13" s="241" t="s">
        <v>1023</v>
      </c>
      <c r="J13" s="245" t="s">
        <v>58</v>
      </c>
      <c r="K13" s="241" t="s">
        <v>1025</v>
      </c>
      <c r="L13" s="246">
        <v>39817</v>
      </c>
      <c r="M13" s="240" t="s">
        <v>59</v>
      </c>
      <c r="N13" s="242">
        <v>3000</v>
      </c>
      <c r="O13" s="240" t="s">
        <v>177</v>
      </c>
      <c r="P13" s="247">
        <v>0.2</v>
      </c>
      <c r="Q13" s="248"/>
      <c r="R13" s="243">
        <v>40228</v>
      </c>
      <c r="S13" s="242">
        <v>5000</v>
      </c>
      <c r="T13" s="242">
        <v>2000</v>
      </c>
      <c r="U13" s="241" t="s">
        <v>97</v>
      </c>
      <c r="V13" s="51">
        <f t="shared" si="1"/>
        <v>1.1260273972602739</v>
      </c>
      <c r="W13" s="236"/>
      <c r="X13" s="238"/>
      <c r="Y13" s="236" t="s">
        <v>113</v>
      </c>
      <c r="Z13" s="242">
        <v>1000</v>
      </c>
      <c r="AA13" s="242">
        <v>0</v>
      </c>
      <c r="AB13" s="291" t="s">
        <v>1188</v>
      </c>
      <c r="AC13" s="240" t="s">
        <v>1026</v>
      </c>
      <c r="AD13" s="240" t="s">
        <v>1027</v>
      </c>
      <c r="AE13" s="240" t="s">
        <v>1027</v>
      </c>
      <c r="AF13" s="240" t="s">
        <v>1027</v>
      </c>
      <c r="AG13" s="241"/>
      <c r="AH13" s="156"/>
    </row>
    <row r="14" spans="5:34" ht="26.1" customHeight="1">
      <c r="E14" s="244" t="s">
        <v>95</v>
      </c>
      <c r="F14" s="241" t="s">
        <v>1019</v>
      </c>
      <c r="G14" s="45" t="str">
        <f t="shared" si="0"/>
        <v>123-45-67899</v>
      </c>
      <c r="H14" s="237" t="s">
        <v>975</v>
      </c>
      <c r="I14" s="241" t="s">
        <v>1023</v>
      </c>
      <c r="J14" s="245" t="s">
        <v>58</v>
      </c>
      <c r="K14" s="241" t="s">
        <v>1025</v>
      </c>
      <c r="L14" s="246">
        <v>39818</v>
      </c>
      <c r="M14" s="240" t="s">
        <v>59</v>
      </c>
      <c r="N14" s="242">
        <v>4000</v>
      </c>
      <c r="O14" s="240" t="s">
        <v>114</v>
      </c>
      <c r="P14" s="247">
        <v>0.03</v>
      </c>
      <c r="Q14" s="248"/>
      <c r="R14" s="243">
        <v>40228</v>
      </c>
      <c r="S14" s="242">
        <v>4500</v>
      </c>
      <c r="T14" s="242">
        <v>4000</v>
      </c>
      <c r="U14" s="241" t="s">
        <v>171</v>
      </c>
      <c r="V14" s="51">
        <f t="shared" si="1"/>
        <v>1.1232876712328768</v>
      </c>
      <c r="W14" s="236"/>
      <c r="X14" s="238"/>
      <c r="Y14" s="236"/>
      <c r="Z14" s="242">
        <v>0</v>
      </c>
      <c r="AA14" s="242">
        <v>0</v>
      </c>
      <c r="AB14" s="241"/>
      <c r="AC14" s="240" t="s">
        <v>1026</v>
      </c>
      <c r="AD14" s="240" t="s">
        <v>1027</v>
      </c>
      <c r="AE14" s="240" t="s">
        <v>1027</v>
      </c>
      <c r="AF14" s="240" t="s">
        <v>1027</v>
      </c>
      <c r="AG14" s="241"/>
      <c r="AH14" s="156"/>
    </row>
    <row r="15" spans="5:34" ht="26.1" customHeight="1">
      <c r="E15" s="244" t="s">
        <v>95</v>
      </c>
      <c r="F15" s="241" t="s">
        <v>1019</v>
      </c>
      <c r="G15" s="45" t="str">
        <f t="shared" si="0"/>
        <v>123-45-67899</v>
      </c>
      <c r="H15" s="237" t="s">
        <v>1010</v>
      </c>
      <c r="I15" s="241" t="s">
        <v>1023</v>
      </c>
      <c r="J15" s="245" t="s">
        <v>58</v>
      </c>
      <c r="K15" s="241" t="s">
        <v>1025</v>
      </c>
      <c r="L15" s="246">
        <v>39819</v>
      </c>
      <c r="M15" s="240" t="s">
        <v>59</v>
      </c>
      <c r="N15" s="242">
        <v>5000</v>
      </c>
      <c r="O15" s="240" t="s">
        <v>114</v>
      </c>
      <c r="P15" s="247">
        <v>0.03</v>
      </c>
      <c r="Q15" s="248"/>
      <c r="R15" s="243">
        <v>40228</v>
      </c>
      <c r="S15" s="242">
        <v>5600</v>
      </c>
      <c r="T15" s="242">
        <v>5000</v>
      </c>
      <c r="U15" s="241" t="s">
        <v>97</v>
      </c>
      <c r="V15" s="51">
        <f t="shared" si="1"/>
        <v>1.1205479452054794</v>
      </c>
      <c r="W15" s="236"/>
      <c r="X15" s="238"/>
      <c r="Y15" s="236"/>
      <c r="Z15" s="242">
        <v>0</v>
      </c>
      <c r="AA15" s="242">
        <v>0</v>
      </c>
      <c r="AB15" s="241"/>
      <c r="AC15" s="240" t="s">
        <v>1026</v>
      </c>
      <c r="AD15" s="240" t="s">
        <v>1027</v>
      </c>
      <c r="AE15" s="240" t="s">
        <v>1027</v>
      </c>
      <c r="AF15" s="240" t="s">
        <v>1027</v>
      </c>
      <c r="AG15" s="241"/>
      <c r="AH15" s="156"/>
    </row>
    <row r="16" spans="5:34" ht="26.1" customHeight="1">
      <c r="E16" s="244" t="s">
        <v>95</v>
      </c>
      <c r="F16" s="241" t="s">
        <v>1019</v>
      </c>
      <c r="G16" s="45" t="str">
        <f t="shared" si="0"/>
        <v>123-45-67899</v>
      </c>
      <c r="H16" s="237" t="s">
        <v>1010</v>
      </c>
      <c r="I16" s="241" t="s">
        <v>1023</v>
      </c>
      <c r="J16" s="245" t="s">
        <v>58</v>
      </c>
      <c r="K16" s="241" t="s">
        <v>1025</v>
      </c>
      <c r="L16" s="246">
        <v>39820</v>
      </c>
      <c r="M16" s="240" t="s">
        <v>59</v>
      </c>
      <c r="N16" s="242">
        <v>2000</v>
      </c>
      <c r="O16" s="240" t="s">
        <v>114</v>
      </c>
      <c r="P16" s="247">
        <v>0.03</v>
      </c>
      <c r="Q16" s="248"/>
      <c r="R16" s="243">
        <v>40228</v>
      </c>
      <c r="S16" s="242">
        <v>2500</v>
      </c>
      <c r="T16" s="242">
        <v>2000</v>
      </c>
      <c r="U16" s="241" t="s">
        <v>97</v>
      </c>
      <c r="V16" s="51">
        <f t="shared" si="1"/>
        <v>1.1178082191780823</v>
      </c>
      <c r="W16" s="236"/>
      <c r="X16" s="238"/>
      <c r="Y16" s="236"/>
      <c r="Z16" s="242">
        <v>0</v>
      </c>
      <c r="AA16" s="242">
        <v>0</v>
      </c>
      <c r="AB16" s="241"/>
      <c r="AC16" s="240" t="s">
        <v>1026</v>
      </c>
      <c r="AD16" s="240" t="s">
        <v>1027</v>
      </c>
      <c r="AE16" s="240" t="s">
        <v>1027</v>
      </c>
      <c r="AF16" s="240" t="s">
        <v>1027</v>
      </c>
      <c r="AG16" s="241"/>
      <c r="AH16" s="156"/>
    </row>
    <row r="17" spans="5:34" ht="26.1" customHeight="1">
      <c r="E17" s="244" t="s">
        <v>95</v>
      </c>
      <c r="F17" s="241" t="s">
        <v>1019</v>
      </c>
      <c r="G17" s="45" t="str">
        <f t="shared" si="0"/>
        <v>123-45-67899</v>
      </c>
      <c r="H17" s="237" t="s">
        <v>1010</v>
      </c>
      <c r="I17" s="241" t="s">
        <v>1023</v>
      </c>
      <c r="J17" s="245" t="s">
        <v>58</v>
      </c>
      <c r="K17" s="241" t="s">
        <v>1025</v>
      </c>
      <c r="L17" s="246">
        <v>39821</v>
      </c>
      <c r="M17" s="240" t="s">
        <v>864</v>
      </c>
      <c r="N17" s="242">
        <v>2000</v>
      </c>
      <c r="O17" s="240" t="s">
        <v>114</v>
      </c>
      <c r="P17" s="247">
        <v>0</v>
      </c>
      <c r="Q17" s="248"/>
      <c r="R17" s="243">
        <v>40228</v>
      </c>
      <c r="S17" s="242">
        <v>2000</v>
      </c>
      <c r="T17" s="242">
        <v>2000</v>
      </c>
      <c r="U17" s="241" t="s">
        <v>97</v>
      </c>
      <c r="V17" s="51">
        <f t="shared" si="1"/>
        <v>1.1150684931506849</v>
      </c>
      <c r="W17" s="236"/>
      <c r="X17" s="238"/>
      <c r="Y17" s="236"/>
      <c r="Z17" s="242">
        <v>0</v>
      </c>
      <c r="AA17" s="242">
        <v>0</v>
      </c>
      <c r="AB17" s="241"/>
      <c r="AC17" s="240" t="s">
        <v>1026</v>
      </c>
      <c r="AD17" s="240" t="s">
        <v>1027</v>
      </c>
      <c r="AE17" s="240" t="s">
        <v>1027</v>
      </c>
      <c r="AF17" s="240" t="s">
        <v>1027</v>
      </c>
      <c r="AG17" s="241"/>
      <c r="AH17" s="156"/>
    </row>
    <row r="18" spans="5:34" ht="26.1" customHeight="1">
      <c r="E18" s="244" t="s">
        <v>95</v>
      </c>
      <c r="F18" s="241" t="s">
        <v>1019</v>
      </c>
      <c r="G18" s="45" t="str">
        <f t="shared" si="0"/>
        <v>123-45-67899</v>
      </c>
      <c r="H18" s="237" t="s">
        <v>1010</v>
      </c>
      <c r="I18" s="241" t="s">
        <v>1024</v>
      </c>
      <c r="J18" s="245" t="s">
        <v>58</v>
      </c>
      <c r="K18" s="241" t="s">
        <v>1025</v>
      </c>
      <c r="L18" s="246">
        <v>39822</v>
      </c>
      <c r="M18" s="240" t="s">
        <v>59</v>
      </c>
      <c r="N18" s="242">
        <v>2000</v>
      </c>
      <c r="O18" s="240" t="s">
        <v>114</v>
      </c>
      <c r="P18" s="247">
        <v>0.03</v>
      </c>
      <c r="Q18" s="248"/>
      <c r="R18" s="243">
        <v>40228</v>
      </c>
      <c r="S18" s="242">
        <v>2100</v>
      </c>
      <c r="T18" s="242">
        <v>2000</v>
      </c>
      <c r="U18" s="241" t="s">
        <v>97</v>
      </c>
      <c r="V18" s="51">
        <f t="shared" si="1"/>
        <v>1.1123287671232878</v>
      </c>
      <c r="W18" s="236"/>
      <c r="X18" s="238"/>
      <c r="Y18" s="236"/>
      <c r="Z18" s="242">
        <v>0</v>
      </c>
      <c r="AA18" s="242">
        <v>0</v>
      </c>
      <c r="AB18" s="241"/>
      <c r="AC18" s="240" t="s">
        <v>1026</v>
      </c>
      <c r="AD18" s="240" t="s">
        <v>1027</v>
      </c>
      <c r="AE18" s="240" t="s">
        <v>1027</v>
      </c>
      <c r="AF18" s="240" t="s">
        <v>1027</v>
      </c>
      <c r="AG18" s="241"/>
      <c r="AH18" s="156"/>
    </row>
    <row r="19" spans="5:34" ht="26.1" customHeight="1">
      <c r="E19" s="244" t="s">
        <v>170</v>
      </c>
      <c r="F19" s="241" t="s">
        <v>1020</v>
      </c>
      <c r="G19" s="45" t="str">
        <f t="shared" si="0"/>
        <v>000-00-00000</v>
      </c>
      <c r="H19" s="237" t="s">
        <v>1021</v>
      </c>
      <c r="I19" s="241" t="s">
        <v>1022</v>
      </c>
      <c r="J19" s="245" t="s">
        <v>58</v>
      </c>
      <c r="K19" s="241" t="s">
        <v>96</v>
      </c>
      <c r="L19" s="246">
        <v>39823</v>
      </c>
      <c r="M19" s="240" t="s">
        <v>59</v>
      </c>
      <c r="N19" s="242">
        <v>3000</v>
      </c>
      <c r="O19" s="240" t="s">
        <v>177</v>
      </c>
      <c r="P19" s="247">
        <v>0.02</v>
      </c>
      <c r="Q19" s="248" t="s">
        <v>428</v>
      </c>
      <c r="R19" s="243">
        <v>40161</v>
      </c>
      <c r="S19" s="242">
        <v>4000</v>
      </c>
      <c r="T19" s="242">
        <v>3000</v>
      </c>
      <c r="U19" s="241" t="s">
        <v>97</v>
      </c>
      <c r="V19" s="51">
        <f t="shared" si="1"/>
        <v>0.92602739726027394</v>
      </c>
      <c r="W19" s="236"/>
      <c r="X19" s="238"/>
      <c r="Y19" s="236"/>
      <c r="Z19" s="242">
        <v>0</v>
      </c>
      <c r="AA19" s="242">
        <v>0</v>
      </c>
      <c r="AB19" s="241"/>
      <c r="AC19" s="240"/>
      <c r="AD19" s="240"/>
      <c r="AE19" s="240"/>
      <c r="AF19" s="240"/>
      <c r="AG19" s="241"/>
      <c r="AH19" s="156"/>
    </row>
    <row r="20" spans="5:34" ht="26.1" customHeight="1">
      <c r="E20" s="244" t="s">
        <v>170</v>
      </c>
      <c r="F20" s="241" t="s">
        <v>1020</v>
      </c>
      <c r="G20" s="45" t="str">
        <f t="shared" si="0"/>
        <v>000-00-00000</v>
      </c>
      <c r="H20" s="237" t="s">
        <v>796</v>
      </c>
      <c r="I20" s="241" t="s">
        <v>1093</v>
      </c>
      <c r="J20" s="245" t="s">
        <v>58</v>
      </c>
      <c r="K20" s="241" t="s">
        <v>1025</v>
      </c>
      <c r="L20" s="246">
        <v>39824</v>
      </c>
      <c r="M20" s="240" t="s">
        <v>59</v>
      </c>
      <c r="N20" s="242">
        <v>2000</v>
      </c>
      <c r="O20" s="240" t="s">
        <v>114</v>
      </c>
      <c r="P20" s="247">
        <v>0.03</v>
      </c>
      <c r="Q20" s="248" t="s">
        <v>429</v>
      </c>
      <c r="R20" s="243">
        <v>40228</v>
      </c>
      <c r="S20" s="242">
        <v>2000</v>
      </c>
      <c r="T20" s="242">
        <v>2000</v>
      </c>
      <c r="U20" s="241" t="s">
        <v>97</v>
      </c>
      <c r="V20" s="51">
        <f t="shared" si="1"/>
        <v>1.106849315068493</v>
      </c>
      <c r="W20" s="236"/>
      <c r="X20" s="238"/>
      <c r="Y20" s="236"/>
      <c r="Z20" s="242">
        <v>0</v>
      </c>
      <c r="AA20" s="242">
        <v>0</v>
      </c>
      <c r="AB20" s="241"/>
      <c r="AC20" s="240" t="s">
        <v>1026</v>
      </c>
      <c r="AD20" s="240" t="s">
        <v>1027</v>
      </c>
      <c r="AE20" s="240" t="s">
        <v>1027</v>
      </c>
      <c r="AF20" s="240" t="s">
        <v>1027</v>
      </c>
      <c r="AG20" s="241"/>
      <c r="AH20" s="156"/>
    </row>
  </sheetData>
  <mergeCells count="6">
    <mergeCell ref="E4:Q4"/>
    <mergeCell ref="AG4:AG5"/>
    <mergeCell ref="R4:V4"/>
    <mergeCell ref="W4:X4"/>
    <mergeCell ref="Y4:AC4"/>
    <mergeCell ref="AD4:AF4"/>
  </mergeCells>
  <phoneticPr fontId="1" type="noConversion"/>
  <dataValidations count="9">
    <dataValidation type="list" allowBlank="1" showInputMessage="1" showErrorMessage="1" sqref="Q6:Q20">
      <formula1>동반투자자유형</formula1>
    </dataValidation>
    <dataValidation type="list" allowBlank="1" showInputMessage="1" showErrorMessage="1" sqref="U6:U20">
      <formula1>회수유형</formula1>
    </dataValidation>
    <dataValidation type="list" allowBlank="1" showInputMessage="1" showErrorMessage="1" sqref="O6:O20">
      <formula1>회수구분</formula1>
    </dataValidation>
    <dataValidation type="list" allowBlank="1" showInputMessage="1" showErrorMessage="1" sqref="Y6:Y20 W6:W20">
      <formula1>여부</formula1>
    </dataValidation>
    <dataValidation type="list" allowBlank="1" showInputMessage="1" showErrorMessage="1" sqref="M6:M20">
      <formula1>투자유형</formula1>
    </dataValidation>
    <dataValidation type="list" allowBlank="1" showInputMessage="1" showErrorMessage="1" sqref="J6:J20">
      <formula1>투자기업_법인유형</formula1>
    </dataValidation>
    <dataValidation type="list" allowBlank="1" showInputMessage="1" showErrorMessage="1" sqref="H6:H20">
      <formula1>펀드법적유형</formula1>
    </dataValidation>
    <dataValidation type="list" allowBlank="1" showInputMessage="1" showErrorMessage="1" sqref="E6:E20">
      <formula1>펀드계정구분</formula1>
    </dataValidation>
    <dataValidation allowBlank="1" showInputMessage="1" showErrorMessage="1" error="연월일을 입력" sqref="G5"/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92D050"/>
  </sheetPr>
  <dimension ref="A1:BF15"/>
  <sheetViews>
    <sheetView topLeftCell="E4" zoomScaleNormal="100" workbookViewId="0">
      <selection activeCell="E5" sqref="E5"/>
    </sheetView>
  </sheetViews>
  <sheetFormatPr defaultColWidth="9" defaultRowHeight="16.5"/>
  <cols>
    <col min="1" max="4" width="0" style="67" hidden="1" customWidth="1"/>
    <col min="5" max="5" width="8.625" style="67" customWidth="1"/>
    <col min="6" max="7" width="10.625" style="67" customWidth="1"/>
    <col min="8" max="8" width="15.625" style="67" customWidth="1"/>
    <col min="9" max="9" width="10.625" style="67" customWidth="1"/>
    <col min="10" max="12" width="8.625" style="67" customWidth="1"/>
    <col min="13" max="13" width="12.375" style="67" customWidth="1"/>
    <col min="14" max="14" width="12.625" style="67" bestFit="1" customWidth="1"/>
    <col min="15" max="15" width="14.625" style="67" customWidth="1"/>
    <col min="16" max="16" width="18.625" style="67" customWidth="1"/>
    <col min="17" max="17" width="8.625" style="67" customWidth="1"/>
    <col min="18" max="18" width="7.375" style="67" customWidth="1"/>
    <col min="19" max="19" width="7.75" style="67" customWidth="1"/>
    <col min="20" max="20" width="20.625" style="67" customWidth="1"/>
    <col min="21" max="22" width="8.625" style="67" customWidth="1"/>
    <col min="23" max="23" width="4.625" style="67" customWidth="1"/>
    <col min="24" max="24" width="8.125" style="67" customWidth="1"/>
    <col min="25" max="29" width="7.625" style="67" customWidth="1"/>
    <col min="30" max="31" width="8.125" style="67" customWidth="1"/>
    <col min="32" max="34" width="7.625" style="67" customWidth="1"/>
    <col min="35" max="16384" width="9" style="67"/>
  </cols>
  <sheetData>
    <row r="1" spans="1:58" hidden="1"/>
    <row r="2" spans="1:58" hidden="1"/>
    <row r="3" spans="1:58" ht="22.5" hidden="1" customHeight="1"/>
    <row r="4" spans="1:58" ht="22.5" customHeight="1">
      <c r="E4" s="564" t="s">
        <v>325</v>
      </c>
      <c r="F4" s="564"/>
      <c r="G4" s="564"/>
      <c r="H4" s="564" t="s">
        <v>675</v>
      </c>
      <c r="I4" s="564"/>
      <c r="J4" s="564"/>
      <c r="K4" s="564"/>
      <c r="L4" s="564"/>
      <c r="M4" s="564"/>
      <c r="N4" s="564"/>
      <c r="O4" s="564"/>
      <c r="P4" s="564"/>
      <c r="Q4" s="564" t="s">
        <v>676</v>
      </c>
      <c r="R4" s="549" t="s">
        <v>677</v>
      </c>
      <c r="S4" s="564" t="s">
        <v>326</v>
      </c>
      <c r="T4" s="564"/>
      <c r="U4" s="564" t="s">
        <v>327</v>
      </c>
      <c r="V4" s="549" t="s">
        <v>328</v>
      </c>
      <c r="W4" s="565" t="s">
        <v>329</v>
      </c>
      <c r="X4" s="552"/>
      <c r="Y4" s="552"/>
      <c r="Z4" s="552"/>
      <c r="AA4" s="552"/>
      <c r="AB4" s="552"/>
      <c r="AC4" s="552"/>
      <c r="AD4" s="552"/>
      <c r="AE4" s="553"/>
      <c r="AF4" s="581" t="s">
        <v>330</v>
      </c>
      <c r="AG4" s="581"/>
      <c r="AH4" s="581"/>
    </row>
    <row r="5" spans="1:58" ht="54">
      <c r="E5" s="61" t="s">
        <v>331</v>
      </c>
      <c r="F5" s="13" t="s">
        <v>332</v>
      </c>
      <c r="G5" s="12" t="s">
        <v>333</v>
      </c>
      <c r="H5" s="61" t="s">
        <v>678</v>
      </c>
      <c r="I5" s="61" t="s">
        <v>679</v>
      </c>
      <c r="J5" s="61" t="s">
        <v>680</v>
      </c>
      <c r="K5" s="61" t="s">
        <v>681</v>
      </c>
      <c r="L5" s="61" t="s">
        <v>682</v>
      </c>
      <c r="M5" s="61" t="s">
        <v>683</v>
      </c>
      <c r="N5" s="61" t="s">
        <v>684</v>
      </c>
      <c r="O5" s="61" t="s">
        <v>685</v>
      </c>
      <c r="P5" s="61" t="s">
        <v>686</v>
      </c>
      <c r="Q5" s="564"/>
      <c r="R5" s="550"/>
      <c r="S5" s="61" t="s">
        <v>334</v>
      </c>
      <c r="T5" s="61" t="s">
        <v>335</v>
      </c>
      <c r="U5" s="564"/>
      <c r="V5" s="550"/>
      <c r="W5" s="61" t="s">
        <v>336</v>
      </c>
      <c r="X5" s="61" t="s">
        <v>337</v>
      </c>
      <c r="Y5" s="61" t="s">
        <v>338</v>
      </c>
      <c r="Z5" s="61" t="s">
        <v>339</v>
      </c>
      <c r="AA5" s="61" t="s">
        <v>340</v>
      </c>
      <c r="AB5" s="61" t="s">
        <v>341</v>
      </c>
      <c r="AC5" s="61" t="s">
        <v>342</v>
      </c>
      <c r="AD5" s="61" t="s">
        <v>343</v>
      </c>
      <c r="AE5" s="61" t="s">
        <v>710</v>
      </c>
      <c r="AF5" s="61" t="s">
        <v>344</v>
      </c>
      <c r="AG5" s="61" t="s">
        <v>345</v>
      </c>
      <c r="AH5" s="61" t="s">
        <v>346</v>
      </c>
    </row>
    <row r="6" spans="1:58" hidden="1">
      <c r="E6" s="34"/>
      <c r="F6" s="47"/>
      <c r="G6" s="34"/>
      <c r="H6" s="39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9"/>
      <c r="U6" s="108"/>
      <c r="V6" s="108"/>
      <c r="W6" s="109"/>
      <c r="X6" s="109"/>
      <c r="Y6" s="110"/>
      <c r="Z6" s="110"/>
      <c r="AA6" s="110"/>
      <c r="AB6" s="110"/>
      <c r="AC6" s="111"/>
      <c r="AD6" s="111"/>
      <c r="AE6" s="111"/>
      <c r="AF6" s="112"/>
      <c r="AG6" s="113"/>
      <c r="AH6" s="113"/>
    </row>
    <row r="7" spans="1:58" hidden="1">
      <c r="E7" s="34"/>
      <c r="F7" s="47"/>
      <c r="G7" s="34"/>
      <c r="H7" s="39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9"/>
      <c r="U7" s="108"/>
      <c r="V7" s="108"/>
      <c r="W7" s="109"/>
      <c r="X7" s="109"/>
      <c r="Y7" s="110"/>
      <c r="Z7" s="110"/>
      <c r="AA7" s="110"/>
      <c r="AB7" s="110"/>
      <c r="AC7" s="111"/>
      <c r="AD7" s="111"/>
      <c r="AE7" s="111"/>
      <c r="AF7" s="112"/>
      <c r="AG7" s="113"/>
      <c r="AH7" s="113"/>
    </row>
    <row r="8" spans="1:58" hidden="1">
      <c r="E8" s="34"/>
      <c r="F8" s="47"/>
      <c r="G8" s="34"/>
      <c r="H8" s="39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9"/>
      <c r="U8" s="108"/>
      <c r="V8" s="108"/>
      <c r="W8" s="109"/>
      <c r="X8" s="109"/>
      <c r="Y8" s="110"/>
      <c r="Z8" s="110"/>
      <c r="AA8" s="110"/>
      <c r="AB8" s="110"/>
      <c r="AC8" s="111"/>
      <c r="AD8" s="111"/>
      <c r="AE8" s="111"/>
      <c r="AF8" s="112"/>
      <c r="AG8" s="113"/>
      <c r="AH8" s="113"/>
    </row>
    <row r="9" spans="1:58" hidden="1">
      <c r="E9" s="34"/>
      <c r="F9" s="47"/>
      <c r="G9" s="34"/>
      <c r="H9" s="39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9"/>
      <c r="U9" s="108"/>
      <c r="V9" s="108"/>
      <c r="W9" s="109"/>
      <c r="X9" s="109"/>
      <c r="Y9" s="110"/>
      <c r="Z9" s="110"/>
      <c r="AA9" s="110"/>
      <c r="AB9" s="110"/>
      <c r="AC9" s="111"/>
      <c r="AD9" s="111"/>
      <c r="AE9" s="111"/>
      <c r="AF9" s="112"/>
      <c r="AG9" s="113"/>
      <c r="AH9" s="113"/>
    </row>
    <row r="10" spans="1:58" hidden="1">
      <c r="E10" s="34"/>
      <c r="F10" s="47"/>
      <c r="G10" s="34"/>
      <c r="H10" s="39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9"/>
      <c r="U10" s="108"/>
      <c r="V10" s="108"/>
      <c r="W10" s="109"/>
      <c r="X10" s="109"/>
      <c r="Y10" s="110"/>
      <c r="Z10" s="110"/>
      <c r="AA10" s="110"/>
      <c r="AB10" s="110"/>
      <c r="AC10" s="111"/>
      <c r="AD10" s="111"/>
      <c r="AE10" s="111"/>
      <c r="AF10" s="112"/>
      <c r="AG10" s="113"/>
      <c r="AH10" s="113"/>
    </row>
    <row r="11" spans="1:58" ht="27" customHeight="1">
      <c r="E11" s="2" t="s">
        <v>1026</v>
      </c>
      <c r="F11" s="2">
        <v>700101</v>
      </c>
      <c r="G11" s="2" t="s">
        <v>1028</v>
      </c>
      <c r="H11" s="280" t="s">
        <v>979</v>
      </c>
      <c r="I11" s="2"/>
      <c r="J11" s="2" t="s">
        <v>1029</v>
      </c>
      <c r="K11" s="2">
        <v>50</v>
      </c>
      <c r="L11" s="2" t="s">
        <v>113</v>
      </c>
      <c r="M11" s="2" t="s">
        <v>1029</v>
      </c>
      <c r="N11" s="2" t="s">
        <v>1036</v>
      </c>
      <c r="O11" s="2" t="s">
        <v>1037</v>
      </c>
      <c r="P11" s="2"/>
      <c r="Q11" s="2" t="s">
        <v>109</v>
      </c>
      <c r="R11" s="2" t="s">
        <v>113</v>
      </c>
      <c r="S11" s="2" t="s">
        <v>100</v>
      </c>
      <c r="T11" s="280"/>
      <c r="U11" s="281" cm="1">
        <f t="array" aca="1" ref="U11" ca="1">IF(ISBLANK($E11), "", SUMPRODUCT((OFFSET(대표이사_참여인력_경력,0,0,ROWS(대표이사_참여인력_경력),1)=$E11)*1, OFFSET(대표이사_참여인력_경력,0,13,ROWS(대표이사_참여인력_경력),1), (OFFSET(대표이사_참여인력_경력,0,14,ROWS(대표이사_참여인력_경력),1)="YES")*1) )</f>
        <v>23.75342465753425</v>
      </c>
      <c r="V11" s="281" cm="1">
        <f t="array" aca="1" ref="V11" ca="1">IF(ISBLANK($E11), "", SUMPRODUCT((OFFSET(대표이사_참여인력_경력,0,0,ROWS(대표이사_참여인력_경력),1)=$E11)*1,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1" s="282" cm="1">
        <f t="array" aca="1" ref="W11" ca="1">IF(ISBLANK($E11), "", SUMPRODUCT((OFFSET(대표이사_참여인력_투자현황,0,0,ROWS(대표이사_참여인력_투자현황),1)=$E11)*1, ISTEXT(OFFSET(대표이사_참여인력_투자현황,0,8,ROWS(대표이사_참여인력_투자현황),1))*1))</f>
        <v>3</v>
      </c>
      <c r="X11" s="282" cm="1">
        <f t="array" aca="1" ref="X11" ca="1">IF(ISBLANK($E11), "", SUMPRODUCT((OFFSET(대표이사_참여인력_투자현황,0,0,ROWS(대표이사_참여인력_투자현황),1)=$E11)*1, (OFFSET(대표이사_참여인력_투자현황,0,17,ROWS(대표이사_참여인력_투자현황),1)="회수료")*1))</f>
        <v>1</v>
      </c>
      <c r="Y11" s="283" cm="1">
        <f t="array" aca="1" ref="Y11" ca="1">IF(ISBLANK($E11), "", SUMPRODUCT((OFFSET(대표이사_참여인력_투자현황,0,0,ROWS(대표이사_참여인력_투자현황),1)=$E11)*1, OFFSET(대표이사_참여인력_투자현황,0,15,ROWS(대표이사_참여인력_투자현황),1)))</f>
        <v>1900</v>
      </c>
      <c r="Z11" s="283">
        <f t="shared" ref="Z11:Z15" ca="1" si="0">IF(ISBLANK($E11), "", SUMPRODUCT((OFFSET(대표이사_참여인력_투자현황,0,0,ROWS(대표이사_참여인력_투자현황),1)=$E11)*1, OFFSET(대표이사_참여인력_투자현황,0,21,ROWS(대표이사_참여인력_투자현황),1)))</f>
        <v>1546</v>
      </c>
      <c r="AA11" s="283">
        <f t="shared" ref="AA11:AA15" ca="1" si="1">IF(ISBLANK($E11), "", SUMPRODUCT((OFFSET(대표이사_참여인력_투자현황,0,0,ROWS(대표이사_참여인력_투자현황),1)=$E11)*1, OFFSET(대표이사_참여인력_투자현황,0,28,ROWS(대표이사_참여인력_투자현황),1)))</f>
        <v>650</v>
      </c>
      <c r="AB11" s="283">
        <f t="shared" ref="AB11:AB15" ca="1" si="2">IF(ISBLANK($E11), "", SUMPRODUCT((OFFSET(대표이사_참여인력_투자현황,0,0,ROWS(대표이사_참여인력_투자현황),1)=$E11)*1, OFFSET(대표이사_참여인력_투자현황,0,29,ROWS(대표이사_참여인력_투자현황),1)))</f>
        <v>850</v>
      </c>
      <c r="AC11" s="284">
        <f t="shared" ref="AC11:AC15" ca="1" si="3">IFERROR(IF(ISBLANK($E11), "", SUMPRODUCT((OFFSET(대표이사_참여인력_투자현황,0,0,ROWS(대표이사_참여인력_투자현황),1)=$E11)*1, OFFSET(대표이사_참여인력_투자현황,0,15,ROWS(대표이사_참여인력_투자현황),1), OFFSET(대표이사_참여인력_투자현황,0,18,ROWS(대표이사_참여인력_투자현황),1))/Y11),0)</f>
        <v>0.12010526315789473</v>
      </c>
      <c r="AD11" s="284">
        <f t="shared" ref="AD11:AD15" ca="1" si="4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OFFSET(대표이사_참여인력_투자현황,0,18,ROWS(대표이사_참여인력_투자현황),1)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>0.14599999999999999</v>
      </c>
      <c r="AE11" s="284">
        <f t="shared" ref="AE11:AE15" ca="1" si="5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OFFSET(대표이사_참여인력_투자현황,0,19,ROWS(대표이사_참여인력_투자현황),1)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>1.1459999999999999</v>
      </c>
      <c r="AF11" s="285">
        <f t="shared" ref="AF11:AF15" ca="1" si="6">IF(ISBLANK($E11), "", SUMPRODUCT( (OFFSET(제안사_투자현황,0,24,ROWS(제안사_투자현황),1)=$E11)*1, (OFFSET(제안사_투자현황,0,10,ROWS(제안사_투자현황),1)&lt;&gt;"회수료")*1 ) )</f>
        <v>2</v>
      </c>
      <c r="AG11" s="286">
        <f t="shared" ref="AG11:AG15" ca="1" si="7">IF(ISBLANK($E11), "",  SUMPRODUCT( (OFFSET(제안사_투자현황,0,24,ROWS(제안사_투자현황),1)=$E11)*1, (OFFSET(제안사_투자현황,0,10,ROWS(제안사_투자현황),1)&lt;&gt;"회수료")*1, OFFSET(제안사_투자현황,0,21,ROWS(제안사_투자현황),1) ) )</f>
        <v>3000</v>
      </c>
      <c r="AH11" s="286">
        <f t="shared" ref="AH11:AH15" ca="1" si="8">IF(ISBLANK($E11), "",  SUMPRODUCT( (OFFSET(제안사_투자현황,0,24,ROWS(제안사_투자현황),1)=$E11)*1, (OFFSET(제안사_투자현황,0,10,ROWS(제안사_투자현황),1)&lt;&gt;"회수료")*1, OFFSET(제안사_투자현황,0,22,ROWS(제안사_투자현황),1) ) )</f>
        <v>2000</v>
      </c>
    </row>
    <row r="12" spans="1:58" s="190" customFormat="1" ht="27" customHeight="1">
      <c r="A12" s="164"/>
      <c r="B12" s="164"/>
      <c r="C12" s="164"/>
      <c r="D12" s="164"/>
      <c r="E12" s="2" t="s">
        <v>1030</v>
      </c>
      <c r="F12" s="2">
        <v>710101</v>
      </c>
      <c r="G12" s="2" t="s">
        <v>1028</v>
      </c>
      <c r="H12" s="280" t="s">
        <v>979</v>
      </c>
      <c r="I12" s="2" t="s">
        <v>1031</v>
      </c>
      <c r="J12" s="2" t="s">
        <v>1032</v>
      </c>
      <c r="K12" s="2"/>
      <c r="L12" s="177"/>
      <c r="M12" s="2"/>
      <c r="N12" s="2" t="s">
        <v>1038</v>
      </c>
      <c r="O12" s="2" t="s">
        <v>1039</v>
      </c>
      <c r="P12" s="2"/>
      <c r="Q12" s="177" t="s">
        <v>110</v>
      </c>
      <c r="R12" s="2" t="s">
        <v>113</v>
      </c>
      <c r="S12" s="2" t="s">
        <v>100</v>
      </c>
      <c r="T12" s="287"/>
      <c r="U12" s="281" cm="1">
        <f t="array" aca="1" ref="U12" ca="1">IF(ISBLANK($E12), "", SUMPRODUCT((OFFSET(대표이사_참여인력_경력,0,0,ROWS(대표이사_참여인력_경력),1)=$E12)*1, OFFSET(대표이사_참여인력_경력,0,13,ROWS(대표이사_참여인력_경력),1), (OFFSET(대표이사_참여인력_경력,0,14,ROWS(대표이사_참여인력_경력),1)="YES")*1) )</f>
        <v>14.008219178082191</v>
      </c>
      <c r="V12" s="281" cm="1">
        <f t="array" aca="1" ref="V12" ca="1">IF(ISBLANK($E12), "", SUMPRODUCT((OFFSET(대표이사_참여인력_경력,0,0,ROWS(대표이사_참여인력_경력),1)=$E12)*1,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2" s="282" cm="1">
        <f t="array" aca="1" ref="W12" ca="1">IF(ISBLANK($E12), "", SUMPRODUCT((OFFSET(대표이사_참여인력_투자현황,0,0,ROWS(대표이사_참여인력_투자현황),1)=$E12)*1, ISTEXT(OFFSET(대표이사_참여인력_투자현황,0,8,ROWS(대표이사_참여인력_투자현황),1))*1))</f>
        <v>1</v>
      </c>
      <c r="X12" s="282" cm="1">
        <f t="array" aca="1" ref="X12" ca="1">IF(ISBLANK($E12), "", SUMPRODUCT((OFFSET(대표이사_참여인력_투자현황,0,0,ROWS(대표이사_참여인력_투자현황),1)=$E12)*1, (OFFSET(대표이사_참여인력_투자현황,0,17,ROWS(대표이사_참여인력_투자현황),1)="회수료")*1))</f>
        <v>1</v>
      </c>
      <c r="Y12" s="283" cm="1">
        <f t="array" aca="1" ref="Y12" ca="1">IF(ISBLANK($E12), "", SUMPRODUCT((OFFSET(대표이사_참여인력_투자현황,0,0,ROWS(대표이사_참여인력_투자현황),1)=$E12)*1, OFFSET(대표이사_참여인력_투자현황,0,15,ROWS(대표이사_참여인력_투자현황),1)))</f>
        <v>50000</v>
      </c>
      <c r="Z12" s="283">
        <f t="shared" ca="1" si="0"/>
        <v>0</v>
      </c>
      <c r="AA12" s="283">
        <f t="shared" ca="1" si="1"/>
        <v>0</v>
      </c>
      <c r="AB12" s="283">
        <f t="shared" ca="1" si="2"/>
        <v>0</v>
      </c>
      <c r="AC12" s="284">
        <f t="shared" ca="1" si="3"/>
        <v>-1</v>
      </c>
      <c r="AD12" s="284">
        <f t="shared" ca="1" si="4"/>
        <v>-1</v>
      </c>
      <c r="AE12" s="284">
        <f t="shared" ca="1" si="5"/>
        <v>0</v>
      </c>
      <c r="AF12" s="285">
        <f t="shared" ca="1" si="6"/>
        <v>0</v>
      </c>
      <c r="AG12" s="286">
        <f t="shared" ca="1" si="7"/>
        <v>0</v>
      </c>
      <c r="AH12" s="286">
        <f t="shared" ca="1" si="8"/>
        <v>0</v>
      </c>
      <c r="AI12" s="158"/>
      <c r="AJ12" s="158"/>
      <c r="AK12" s="158"/>
      <c r="AL12" s="158"/>
      <c r="AM12" s="158"/>
      <c r="AN12" s="158"/>
      <c r="AO12" s="158"/>
      <c r="AP12" s="158"/>
      <c r="AQ12" s="158"/>
      <c r="AR12" s="158"/>
      <c r="AS12" s="158"/>
      <c r="AT12" s="158"/>
      <c r="AU12" s="158"/>
      <c r="AV12" s="158"/>
      <c r="AW12" s="158"/>
      <c r="AX12" s="158"/>
      <c r="AY12" s="158"/>
      <c r="AZ12" s="158"/>
      <c r="BA12" s="158"/>
      <c r="BB12" s="158"/>
      <c r="BC12" s="158"/>
      <c r="BD12" s="158"/>
      <c r="BE12" s="158"/>
      <c r="BF12" s="158"/>
    </row>
    <row r="13" spans="1:58" s="190" customFormat="1" ht="27" customHeight="1">
      <c r="A13" s="164"/>
      <c r="B13" s="164"/>
      <c r="C13" s="164"/>
      <c r="D13" s="164"/>
      <c r="E13" s="2" t="s">
        <v>1033</v>
      </c>
      <c r="F13" s="2">
        <v>720101</v>
      </c>
      <c r="G13" s="2" t="s">
        <v>1028</v>
      </c>
      <c r="H13" s="280" t="s">
        <v>979</v>
      </c>
      <c r="I13" s="2" t="s">
        <v>1031</v>
      </c>
      <c r="J13" s="2" t="s">
        <v>1032</v>
      </c>
      <c r="K13" s="2"/>
      <c r="L13" s="177"/>
      <c r="M13" s="2"/>
      <c r="N13" s="2" t="s">
        <v>1038</v>
      </c>
      <c r="O13" s="2" t="s">
        <v>1039</v>
      </c>
      <c r="P13" s="2"/>
      <c r="Q13" s="177" t="s">
        <v>110</v>
      </c>
      <c r="R13" s="2" t="s">
        <v>113</v>
      </c>
      <c r="S13" s="2" t="s">
        <v>100</v>
      </c>
      <c r="T13" s="287"/>
      <c r="U13" s="281" cm="1">
        <f t="array" aca="1" ref="U13" ca="1">IF(ISBLANK($E13), "", SUMPRODUCT((OFFSET(대표이사_참여인력_경력,0,0,ROWS(대표이사_참여인력_경력),1)=$E13)*1, OFFSET(대표이사_참여인력_경력,0,13,ROWS(대표이사_참여인력_경력),1), (OFFSET(대표이사_참여인력_경력,0,14,ROWS(대표이사_참여인력_경력),1)="YES")*1) )</f>
        <v>0</v>
      </c>
      <c r="V13" s="281" cm="1">
        <f t="array" aca="1" ref="V13" ca="1">IF(ISBLANK($E13), "", SUMPRODUCT((OFFSET(대표이사_참여인력_경력,0,0,ROWS(대표이사_참여인력_경력),1)=$E13)*1,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3" s="282" cm="1">
        <f t="array" aca="1" ref="W13" ca="1">IF(ISBLANK($E13), "", SUMPRODUCT((OFFSET(대표이사_참여인력_투자현황,0,0,ROWS(대표이사_참여인력_투자현황),1)=$E13)*1, ISTEXT(OFFSET(대표이사_참여인력_투자현황,0,8,ROWS(대표이사_참여인력_투자현황),1))*1))</f>
        <v>2</v>
      </c>
      <c r="X13" s="282" cm="1">
        <f t="array" aca="1" ref="X13" ca="1">IF(ISBLANK($E13), "", SUMPRODUCT((OFFSET(대표이사_참여인력_투자현황,0,0,ROWS(대표이사_참여인력_투자현황),1)=$E13)*1, (OFFSET(대표이사_참여인력_투자현황,0,17,ROWS(대표이사_참여인력_투자현황),1)="회수료")*1))</f>
        <v>0</v>
      </c>
      <c r="Y13" s="283" cm="1">
        <f t="array" aca="1" ref="Y13" ca="1">IF(ISBLANK($E13), "", SUMPRODUCT((OFFSET(대표이사_참여인력_투자현황,0,0,ROWS(대표이사_참여인력_투자현황),1)=$E13)*1, OFFSET(대표이사_참여인력_투자현황,0,15,ROWS(대표이사_참여인력_투자현황),1)))</f>
        <v>250</v>
      </c>
      <c r="Z13" s="283">
        <f t="shared" ca="1" si="0"/>
        <v>290</v>
      </c>
      <c r="AA13" s="283">
        <f t="shared" ca="1" si="1"/>
        <v>0</v>
      </c>
      <c r="AB13" s="283">
        <f t="shared" ca="1" si="2"/>
        <v>0</v>
      </c>
      <c r="AC13" s="284">
        <f t="shared" ca="1" si="3"/>
        <v>0</v>
      </c>
      <c r="AD13" s="284">
        <f t="shared" ca="1" si="4"/>
        <v>0</v>
      </c>
      <c r="AE13" s="284">
        <f t="shared" ca="1" si="5"/>
        <v>0</v>
      </c>
      <c r="AF13" s="285">
        <f t="shared" ca="1" si="6"/>
        <v>0</v>
      </c>
      <c r="AG13" s="286">
        <f t="shared" ca="1" si="7"/>
        <v>0</v>
      </c>
      <c r="AH13" s="286">
        <f t="shared" ca="1" si="8"/>
        <v>0</v>
      </c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8"/>
      <c r="BD13" s="158"/>
      <c r="BE13" s="158"/>
      <c r="BF13" s="158"/>
    </row>
    <row r="14" spans="1:58" ht="27" customHeight="1">
      <c r="E14" s="2" t="s">
        <v>1034</v>
      </c>
      <c r="F14" s="2">
        <v>730101</v>
      </c>
      <c r="G14" s="2" t="s">
        <v>1028</v>
      </c>
      <c r="H14" s="280" t="s">
        <v>979</v>
      </c>
      <c r="I14" s="2" t="s">
        <v>1031</v>
      </c>
      <c r="J14" s="2" t="s">
        <v>1032</v>
      </c>
      <c r="K14" s="2"/>
      <c r="L14" s="2"/>
      <c r="M14" s="2"/>
      <c r="N14" s="2" t="s">
        <v>1038</v>
      </c>
      <c r="O14" s="2" t="s">
        <v>1039</v>
      </c>
      <c r="P14" s="2"/>
      <c r="Q14" s="177" t="s">
        <v>110</v>
      </c>
      <c r="R14" s="2" t="s">
        <v>100</v>
      </c>
      <c r="S14" s="2" t="s">
        <v>100</v>
      </c>
      <c r="T14" s="280"/>
      <c r="U14" s="281" cm="1">
        <f t="array" aca="1" ref="U14" ca="1">IF(ISBLANK($E14), "", SUMPRODUCT((OFFSET(대표이사_참여인력_경력,0,0,ROWS(대표이사_참여인력_경력),1)=$E14)*1, OFFSET(대표이사_참여인력_경력,0,13,ROWS(대표이사_참여인력_경력),1), (OFFSET(대표이사_참여인력_경력,0,14,ROWS(대표이사_참여인력_경력),1)="YES")*1) )</f>
        <v>0</v>
      </c>
      <c r="V14" s="281" cm="1">
        <f t="array" aca="1" ref="V14" ca="1">IF(ISBLANK($E14), "", SUMPRODUCT((OFFSET(대표이사_참여인력_경력,0,0,ROWS(대표이사_참여인력_경력),1)=$E14)*1,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4" s="282" cm="1">
        <f t="array" aca="1" ref="W14" ca="1">IF(ISBLANK($E14), "", SUMPRODUCT((OFFSET(대표이사_참여인력_투자현황,0,0,ROWS(대표이사_참여인력_투자현황),1)=$E14)*1, ISTEXT(OFFSET(대표이사_참여인력_투자현황,0,8,ROWS(대표이사_참여인력_투자현황),1))*1))</f>
        <v>1</v>
      </c>
      <c r="X14" s="282">
        <f t="shared" ref="X14:X15" ca="1" si="9">IF(ISBLANK($E14), "", SUMPRODUCT((OFFSET(대표이사_참여인력_투자현황,0,0,ROWS(대표이사_참여인력_투자현황),1)=$E14)*1, (OFFSET(대표이사_참여인력_투자현황,0,17,ROWS(대표이사_참여인력_투자현황),1)="회수료")*1))</f>
        <v>1</v>
      </c>
      <c r="Y14" s="283" cm="1">
        <f t="array" aca="1" ref="Y14" ca="1">IF(ISBLANK($E14), "", SUMPRODUCT((OFFSET(대표이사_참여인력_투자현황,0,0,ROWS(대표이사_참여인력_투자현황),1)=$E14)*1, OFFSET(대표이사_참여인력_투자현황,0,15,ROWS(대표이사_참여인력_투자현황),1)))</f>
        <v>390</v>
      </c>
      <c r="Z14" s="283">
        <f t="shared" ca="1" si="0"/>
        <v>200</v>
      </c>
      <c r="AA14" s="283">
        <f t="shared" ca="1" si="1"/>
        <v>0</v>
      </c>
      <c r="AB14" s="283">
        <f t="shared" ca="1" si="2"/>
        <v>0</v>
      </c>
      <c r="AC14" s="284">
        <f t="shared" ca="1" si="3"/>
        <v>0</v>
      </c>
      <c r="AD14" s="284">
        <f t="shared" ca="1" si="4"/>
        <v>0</v>
      </c>
      <c r="AE14" s="284">
        <f t="shared" ca="1" si="5"/>
        <v>0.51282051282051277</v>
      </c>
      <c r="AF14" s="285">
        <f t="shared" ca="1" si="6"/>
        <v>0</v>
      </c>
      <c r="AG14" s="286">
        <f t="shared" ca="1" si="7"/>
        <v>0</v>
      </c>
      <c r="AH14" s="286">
        <f t="shared" ca="1" si="8"/>
        <v>0</v>
      </c>
    </row>
    <row r="15" spans="1:58" ht="27" customHeight="1">
      <c r="E15" s="2" t="s">
        <v>1035</v>
      </c>
      <c r="F15" s="2">
        <v>700101</v>
      </c>
      <c r="G15" s="2" t="s">
        <v>1028</v>
      </c>
      <c r="H15" s="280" t="s">
        <v>979</v>
      </c>
      <c r="I15" s="2" t="s">
        <v>1031</v>
      </c>
      <c r="J15" s="2" t="s">
        <v>1032</v>
      </c>
      <c r="K15" s="2"/>
      <c r="L15" s="2"/>
      <c r="M15" s="2"/>
      <c r="N15" s="2" t="s">
        <v>1038</v>
      </c>
      <c r="O15" s="2" t="s">
        <v>1039</v>
      </c>
      <c r="P15" s="2"/>
      <c r="Q15" s="2" t="s">
        <v>169</v>
      </c>
      <c r="R15" s="2" t="s">
        <v>100</v>
      </c>
      <c r="S15" s="2" t="s">
        <v>100</v>
      </c>
      <c r="T15" s="280"/>
      <c r="U15" s="281" cm="1">
        <f t="array" aca="1" ref="U15" ca="1">IF(ISBLANK($E15), "", SUMPRODUCT((OFFSET(대표이사_참여인력_경력,0,0,ROWS(대표이사_참여인력_경력),1)=$E15)*1, OFFSET(대표이사_참여인력_경력,0,13,ROWS(대표이사_참여인력_경력),1), (OFFSET(대표이사_참여인력_경력,0,14,ROWS(대표이사_참여인력_경력),1)="YES")*1) )</f>
        <v>0</v>
      </c>
      <c r="V15" s="281" cm="1">
        <f t="array" aca="1" ref="V15" ca="1">IF(ISBLANK($E15), "", SUMPRODUCT((OFFSET(대표이사_참여인력_경력,0,0,ROWS(대표이사_참여인력_경력),1)=$E15)*1,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5" s="282" cm="1">
        <f t="array" aca="1" ref="W15" ca="1">IF(ISBLANK($E15), "", SUMPRODUCT((OFFSET(대표이사_참여인력_투자현황,0,0,ROWS(대표이사_참여인력_투자현황),1)=$E15)*1, ISTEXT(OFFSET(대표이사_참여인력_투자현황,0,8,ROWS(대표이사_참여인력_투자현황),1))*1))</f>
        <v>0</v>
      </c>
      <c r="X15" s="282">
        <f t="shared" ca="1" si="9"/>
        <v>0</v>
      </c>
      <c r="Y15" s="283" cm="1">
        <f t="array" aca="1" ref="Y15" ca="1">IF(ISBLANK($E15), "", SUMPRODUCT((OFFSET(대표이사_참여인력_투자현황,0,0,ROWS(대표이사_참여인력_투자현황),1)=$E15)*1, OFFSET(대표이사_참여인력_투자현황,0,15,ROWS(대표이사_참여인력_투자현황),1)))</f>
        <v>0</v>
      </c>
      <c r="Z15" s="283">
        <f t="shared" ca="1" si="0"/>
        <v>0</v>
      </c>
      <c r="AA15" s="283">
        <f t="shared" ca="1" si="1"/>
        <v>0</v>
      </c>
      <c r="AB15" s="283">
        <f t="shared" ca="1" si="2"/>
        <v>0</v>
      </c>
      <c r="AC15" s="284">
        <f t="shared" ca="1" si="3"/>
        <v>0</v>
      </c>
      <c r="AD15" s="284">
        <f t="shared" ca="1" si="4"/>
        <v>0</v>
      </c>
      <c r="AE15" s="284">
        <f t="shared" ca="1" si="5"/>
        <v>0</v>
      </c>
      <c r="AF15" s="285">
        <f t="shared" ca="1" si="6"/>
        <v>0</v>
      </c>
      <c r="AG15" s="286">
        <f t="shared" ca="1" si="7"/>
        <v>0</v>
      </c>
      <c r="AH15" s="286">
        <f t="shared" ca="1" si="8"/>
        <v>0</v>
      </c>
    </row>
  </sheetData>
  <mergeCells count="9">
    <mergeCell ref="U4:U5"/>
    <mergeCell ref="AF4:AH4"/>
    <mergeCell ref="E4:G4"/>
    <mergeCell ref="H4:P4"/>
    <mergeCell ref="Q4:Q5"/>
    <mergeCell ref="S4:T4"/>
    <mergeCell ref="V4:V5"/>
    <mergeCell ref="R4:R5"/>
    <mergeCell ref="W4:AE4"/>
  </mergeCells>
  <phoneticPr fontId="1" type="noConversion"/>
  <dataValidations count="4">
    <dataValidation type="list" allowBlank="1" showInputMessage="1" showErrorMessage="1" sqref="L6:L15 R6:R15">
      <formula1>여부</formula1>
    </dataValidation>
    <dataValidation type="list" allowBlank="1" showInputMessage="1" showErrorMessage="1" error="목록에서 선택" sqref="S6:S15">
      <formula1>여부</formula1>
    </dataValidation>
    <dataValidation type="list" allowBlank="1" showInputMessage="1" showErrorMessage="1" sqref="Q6:Q15">
      <formula1>참여인력구분</formula1>
    </dataValidation>
    <dataValidation type="decimal" allowBlank="1" showInputMessage="1" showErrorMessage="1" sqref="K6:K15">
      <formula1>0</formula1>
      <formula2>100</formula2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92D050"/>
  </sheetPr>
  <dimension ref="A1:BC63"/>
  <sheetViews>
    <sheetView topLeftCell="E4" zoomScaleNormal="100" workbookViewId="0">
      <selection activeCell="E4" sqref="E4:F4"/>
    </sheetView>
  </sheetViews>
  <sheetFormatPr defaultColWidth="9" defaultRowHeight="13.5"/>
  <cols>
    <col min="1" max="4" width="9" style="16" hidden="1" customWidth="1"/>
    <col min="5" max="5" width="6.625" style="16" customWidth="1"/>
    <col min="6" max="6" width="10.625" style="16" customWidth="1"/>
    <col min="7" max="7" width="14.375" style="16" customWidth="1"/>
    <col min="8" max="8" width="14.125" style="16" customWidth="1"/>
    <col min="9" max="9" width="14.375" style="16" customWidth="1"/>
    <col min="10" max="10" width="11.625" style="16" customWidth="1"/>
    <col min="11" max="11" width="11.75" style="16" customWidth="1"/>
    <col min="12" max="12" width="9.5" style="16" customWidth="1"/>
    <col min="13" max="13" width="10.625" style="16" customWidth="1"/>
    <col min="14" max="14" width="11" style="16" customWidth="1"/>
    <col min="15" max="15" width="12.625" style="16" customWidth="1"/>
    <col min="16" max="16" width="15.25" style="16" customWidth="1"/>
    <col min="17" max="17" width="22.75" style="16" customWidth="1"/>
    <col min="18" max="18" width="10.625" style="16" customWidth="1"/>
    <col min="19" max="19" width="8.625" style="16" customWidth="1"/>
    <col min="20" max="21" width="7.625" style="16" customWidth="1"/>
    <col min="22" max="22" width="9.625" style="16" customWidth="1"/>
    <col min="23" max="23" width="7.625" style="16" customWidth="1"/>
    <col min="24" max="24" width="10.375" style="16" customWidth="1"/>
    <col min="25" max="25" width="10.625" style="188" customWidth="1"/>
    <col min="26" max="27" width="7.625" style="16" customWidth="1"/>
    <col min="28" max="28" width="8.625" style="16" customWidth="1"/>
    <col min="29" max="29" width="8" style="16" bestFit="1" customWidth="1"/>
    <col min="30" max="30" width="6.5" style="16" customWidth="1"/>
    <col min="31" max="31" width="6.625" style="16" customWidth="1"/>
    <col min="32" max="32" width="4.625" style="16" customWidth="1"/>
    <col min="33" max="34" width="7.625" style="16" customWidth="1"/>
    <col min="35" max="35" width="18.625" style="16" customWidth="1"/>
    <col min="36" max="37" width="10.625" style="16" customWidth="1"/>
    <col min="38" max="38" width="12.625" style="188" customWidth="1"/>
    <col min="39" max="39" width="5.75" style="16" customWidth="1"/>
    <col min="40" max="40" width="5.875" style="16" customWidth="1"/>
    <col min="41" max="43" width="6.625" style="16" customWidth="1"/>
    <col min="44" max="44" width="28.125" style="16" customWidth="1"/>
    <col min="45" max="45" width="19.25" style="16" customWidth="1"/>
    <col min="46" max="47" width="16.125" style="16" customWidth="1"/>
    <col min="48" max="49" width="9.75" style="16" bestFit="1" customWidth="1"/>
    <col min="50" max="50" width="6.375" style="16" customWidth="1"/>
    <col min="51" max="51" width="10.625" style="16" customWidth="1"/>
    <col min="52" max="52" width="6.625" style="16" customWidth="1"/>
    <col min="53" max="54" width="9.625" style="16" customWidth="1"/>
    <col min="55" max="16384" width="9" style="16"/>
  </cols>
  <sheetData>
    <row r="1" spans="1:55" hidden="1"/>
    <row r="2" spans="1:55" ht="9.75" hidden="1" customHeight="1"/>
    <row r="3" spans="1:55" ht="29.25" hidden="1" customHeight="1" thickBot="1"/>
    <row r="4" spans="1:55" ht="48.75" customHeight="1">
      <c r="E4" s="581" t="s">
        <v>325</v>
      </c>
      <c r="F4" s="581"/>
      <c r="G4" s="581" t="s">
        <v>347</v>
      </c>
      <c r="H4" s="581"/>
      <c r="I4" s="581" t="s">
        <v>348</v>
      </c>
      <c r="J4" s="581"/>
      <c r="K4" s="581"/>
      <c r="L4" s="581"/>
      <c r="M4" s="565" t="s">
        <v>349</v>
      </c>
      <c r="N4" s="552"/>
      <c r="O4" s="552"/>
      <c r="P4" s="552"/>
      <c r="Q4" s="552"/>
      <c r="R4" s="552"/>
      <c r="S4" s="552"/>
      <c r="T4" s="552"/>
      <c r="U4" s="552"/>
      <c r="V4" s="552"/>
      <c r="W4" s="552"/>
      <c r="X4" s="553"/>
      <c r="Y4" s="575" t="s">
        <v>234</v>
      </c>
      <c r="Z4" s="576"/>
      <c r="AA4" s="576"/>
      <c r="AB4" s="576"/>
      <c r="AC4" s="577"/>
      <c r="AD4" s="565" t="s">
        <v>235</v>
      </c>
      <c r="AE4" s="553"/>
      <c r="AF4" s="581" t="s">
        <v>236</v>
      </c>
      <c r="AG4" s="581"/>
      <c r="AH4" s="581"/>
      <c r="AI4" s="581"/>
      <c r="AJ4" s="569" t="s">
        <v>350</v>
      </c>
      <c r="AK4" s="569"/>
      <c r="AL4" s="582" t="s">
        <v>117</v>
      </c>
      <c r="AM4" s="569" t="s">
        <v>351</v>
      </c>
      <c r="AN4" s="569"/>
      <c r="AO4" s="569"/>
      <c r="AP4" s="569"/>
      <c r="AQ4" s="569"/>
      <c r="AR4" s="566"/>
      <c r="AS4" s="585" t="s">
        <v>352</v>
      </c>
      <c r="AT4" s="586"/>
      <c r="AU4" s="586"/>
      <c r="AV4" s="586"/>
      <c r="AW4" s="586"/>
      <c r="AX4" s="587"/>
      <c r="AY4" s="584" t="s">
        <v>237</v>
      </c>
      <c r="AZ4" s="581" t="s">
        <v>353</v>
      </c>
      <c r="BA4" s="581"/>
      <c r="BB4" s="581"/>
      <c r="BC4" s="160"/>
    </row>
    <row r="5" spans="1:55" ht="51.95" customHeight="1">
      <c r="A5" s="157"/>
      <c r="E5" s="61" t="s">
        <v>331</v>
      </c>
      <c r="F5" s="13" t="s">
        <v>332</v>
      </c>
      <c r="G5" s="63" t="s">
        <v>354</v>
      </c>
      <c r="H5" s="63" t="s">
        <v>355</v>
      </c>
      <c r="I5" s="63" t="s">
        <v>356</v>
      </c>
      <c r="J5" s="63" t="s">
        <v>292</v>
      </c>
      <c r="K5" s="63" t="s">
        <v>293</v>
      </c>
      <c r="L5" s="63" t="s">
        <v>355</v>
      </c>
      <c r="M5" s="57" t="s">
        <v>357</v>
      </c>
      <c r="N5" s="62" t="s">
        <v>358</v>
      </c>
      <c r="O5" s="61" t="s">
        <v>359</v>
      </c>
      <c r="P5" s="61" t="s">
        <v>687</v>
      </c>
      <c r="Q5" s="61" t="s">
        <v>360</v>
      </c>
      <c r="R5" s="10" t="s">
        <v>361</v>
      </c>
      <c r="S5" s="61" t="s">
        <v>362</v>
      </c>
      <c r="T5" s="61" t="s">
        <v>363</v>
      </c>
      <c r="U5" s="61" t="s">
        <v>364</v>
      </c>
      <c r="V5" s="63" t="s">
        <v>365</v>
      </c>
      <c r="W5" s="11" t="s">
        <v>366</v>
      </c>
      <c r="X5" s="11" t="s">
        <v>711</v>
      </c>
      <c r="Y5" s="6" t="s">
        <v>367</v>
      </c>
      <c r="Z5" s="61" t="s">
        <v>339</v>
      </c>
      <c r="AA5" s="61" t="s">
        <v>368</v>
      </c>
      <c r="AB5" s="63" t="s">
        <v>369</v>
      </c>
      <c r="AC5" s="63" t="s">
        <v>370</v>
      </c>
      <c r="AD5" s="61" t="s">
        <v>371</v>
      </c>
      <c r="AE5" s="61" t="s">
        <v>372</v>
      </c>
      <c r="AF5" s="61" t="s">
        <v>373</v>
      </c>
      <c r="AG5" s="61" t="s">
        <v>368</v>
      </c>
      <c r="AH5" s="213" t="s">
        <v>374</v>
      </c>
      <c r="AI5" s="213" t="s">
        <v>375</v>
      </c>
      <c r="AJ5" s="6" t="s">
        <v>376</v>
      </c>
      <c r="AK5" s="6" t="s">
        <v>377</v>
      </c>
      <c r="AL5" s="583"/>
      <c r="AM5" s="59" t="s">
        <v>378</v>
      </c>
      <c r="AN5" s="59" t="s">
        <v>379</v>
      </c>
      <c r="AO5" s="59" t="s">
        <v>380</v>
      </c>
      <c r="AP5" s="59" t="s">
        <v>381</v>
      </c>
      <c r="AQ5" s="61" t="s">
        <v>382</v>
      </c>
      <c r="AR5" s="56" t="s">
        <v>383</v>
      </c>
      <c r="AS5" s="21" t="s">
        <v>384</v>
      </c>
      <c r="AT5" s="55" t="s">
        <v>385</v>
      </c>
      <c r="AU5" s="61" t="s">
        <v>386</v>
      </c>
      <c r="AV5" s="61" t="s">
        <v>387</v>
      </c>
      <c r="AW5" s="61" t="s">
        <v>388</v>
      </c>
      <c r="AX5" s="28" t="s">
        <v>389</v>
      </c>
      <c r="AY5" s="555"/>
      <c r="AZ5" s="61" t="s">
        <v>331</v>
      </c>
      <c r="BA5" s="61" t="s">
        <v>390</v>
      </c>
      <c r="BB5" s="61" t="s">
        <v>391</v>
      </c>
      <c r="BC5" s="194"/>
    </row>
    <row r="6" spans="1:55" ht="27.75" hidden="1" customHeight="1">
      <c r="A6" s="176" t="s">
        <v>810</v>
      </c>
      <c r="E6" s="90"/>
      <c r="F6" s="91"/>
      <c r="G6" s="50"/>
      <c r="H6" s="92"/>
      <c r="I6" s="47"/>
      <c r="J6" s="46"/>
      <c r="K6" s="46"/>
      <c r="L6" s="92"/>
      <c r="M6" s="100"/>
      <c r="N6" s="101"/>
      <c r="O6" s="102"/>
      <c r="P6" s="34"/>
      <c r="Q6" s="34"/>
      <c r="R6" s="46"/>
      <c r="S6" s="34"/>
      <c r="T6" s="42"/>
      <c r="U6" s="103"/>
      <c r="V6" s="47"/>
      <c r="W6" s="48"/>
      <c r="X6" s="48"/>
      <c r="Y6" s="172"/>
      <c r="Z6" s="42"/>
      <c r="AA6" s="42"/>
      <c r="AB6" s="47"/>
      <c r="AC6" s="51"/>
      <c r="AD6" s="52"/>
      <c r="AE6" s="53"/>
      <c r="AF6" s="90"/>
      <c r="AG6" s="42"/>
      <c r="AH6" s="42"/>
      <c r="AI6" s="39"/>
      <c r="AJ6" s="46"/>
      <c r="AK6" s="46"/>
      <c r="AL6" s="193"/>
      <c r="AM6" s="90"/>
      <c r="AN6" s="90"/>
      <c r="AO6" s="90"/>
      <c r="AP6" s="90"/>
      <c r="AQ6" s="90"/>
      <c r="AR6" s="104"/>
      <c r="AS6" s="105"/>
      <c r="AT6" s="106"/>
      <c r="AU6" s="34"/>
      <c r="AV6" s="44"/>
      <c r="AW6" s="44"/>
      <c r="AX6" s="107"/>
      <c r="AY6" s="100"/>
      <c r="AZ6" s="90"/>
      <c r="BA6" s="50"/>
      <c r="BB6" s="49"/>
      <c r="BC6" s="160"/>
    </row>
    <row r="7" spans="1:55" s="157" customFormat="1" hidden="1">
      <c r="A7" s="157" t="e">
        <f>IF(#REF!=0,IF( AND(#REF!&gt;=#REF!,#REF!&lt;=#REF!,#REF!=1),1,0),0)</f>
        <v>#REF!</v>
      </c>
      <c r="E7" s="90"/>
      <c r="F7" s="91"/>
      <c r="G7" s="50"/>
      <c r="H7" s="92"/>
      <c r="I7" s="47"/>
      <c r="J7" s="46"/>
      <c r="K7" s="46"/>
      <c r="L7" s="92"/>
      <c r="M7" s="100"/>
      <c r="N7" s="101"/>
      <c r="O7" s="102"/>
      <c r="P7" s="34"/>
      <c r="Q7" s="34"/>
      <c r="R7" s="46"/>
      <c r="S7" s="34"/>
      <c r="T7" s="42"/>
      <c r="U7" s="103"/>
      <c r="V7" s="47"/>
      <c r="W7" s="48"/>
      <c r="X7" s="48"/>
      <c r="Y7" s="172"/>
      <c r="Z7" s="42"/>
      <c r="AA7" s="42"/>
      <c r="AB7" s="47"/>
      <c r="AC7" s="51"/>
      <c r="AD7" s="52"/>
      <c r="AE7" s="53"/>
      <c r="AF7" s="90"/>
      <c r="AG7" s="42"/>
      <c r="AH7" s="42"/>
      <c r="AI7" s="39"/>
      <c r="AJ7" s="46"/>
      <c r="AK7" s="46"/>
      <c r="AL7" s="193"/>
      <c r="AM7" s="90"/>
      <c r="AN7" s="90"/>
      <c r="AO7" s="90"/>
      <c r="AP7" s="90"/>
      <c r="AQ7" s="90"/>
      <c r="AR7" s="104"/>
      <c r="AS7" s="105"/>
      <c r="AT7" s="106"/>
      <c r="AU7" s="34"/>
      <c r="AV7" s="44"/>
      <c r="AW7" s="44"/>
      <c r="AX7" s="107"/>
      <c r="AY7" s="100"/>
      <c r="AZ7" s="90"/>
      <c r="BA7" s="50"/>
      <c r="BB7" s="49"/>
      <c r="BC7" s="160"/>
    </row>
    <row r="8" spans="1:55" s="157" customFormat="1" hidden="1">
      <c r="A8" s="157">
        <f ca="1">IFERROR(SUMPRODUCT((OFFSET(대표이사_참여인력_투자현황,0,0,ROWS(대표이사_참여인력_투자현황),1)=$E11)*1, (OFFSET(대표이사_참여인력_투자현황,0,17,ROWS(대표이사_참여인력_투자현황),1)="회수료")*1,OFFSET(대표이사_참여인력_투자현황,0,59,ROWS(대표이사_참여인력_투자현황),1),OFFSET(대표이사_참여인력_투자현황,0,81,ROWS(대표이사_참여인력_투자현황),1)),0)</f>
        <v>0</v>
      </c>
      <c r="E8" s="90"/>
      <c r="F8" s="91"/>
      <c r="G8" s="50"/>
      <c r="H8" s="92"/>
      <c r="I8" s="47"/>
      <c r="J8" s="46"/>
      <c r="K8" s="46"/>
      <c r="L8" s="92"/>
      <c r="M8" s="100"/>
      <c r="N8" s="101"/>
      <c r="O8" s="102"/>
      <c r="P8" s="34"/>
      <c r="Q8" s="34"/>
      <c r="R8" s="46"/>
      <c r="S8" s="34"/>
      <c r="T8" s="42"/>
      <c r="U8" s="103"/>
      <c r="V8" s="47"/>
      <c r="W8" s="48"/>
      <c r="X8" s="48"/>
      <c r="Y8" s="172"/>
      <c r="Z8" s="42"/>
      <c r="AA8" s="42"/>
      <c r="AB8" s="47"/>
      <c r="AC8" s="51"/>
      <c r="AD8" s="52"/>
      <c r="AE8" s="53"/>
      <c r="AF8" s="90"/>
      <c r="AG8" s="42"/>
      <c r="AH8" s="42"/>
      <c r="AI8" s="39"/>
      <c r="AJ8" s="46"/>
      <c r="AK8" s="46"/>
      <c r="AL8" s="193"/>
      <c r="AM8" s="90"/>
      <c r="AN8" s="90"/>
      <c r="AO8" s="90"/>
      <c r="AP8" s="90"/>
      <c r="AQ8" s="90"/>
      <c r="AR8" s="104"/>
      <c r="AS8" s="105"/>
      <c r="AT8" s="106"/>
      <c r="AU8" s="34"/>
      <c r="AV8" s="44"/>
      <c r="AW8" s="44"/>
      <c r="AX8" s="107"/>
      <c r="AY8" s="100"/>
      <c r="AZ8" s="90"/>
      <c r="BA8" s="50"/>
      <c r="BB8" s="49"/>
      <c r="BC8" s="160"/>
    </row>
    <row r="9" spans="1:55" s="157" customFormat="1" hidden="1">
      <c r="A9" s="157">
        <f ca="1">SUMPRODUCT((OFFSET(대표이사_참여인력_투자현황,0,0,ROWS(대표이사_참여인력_투자현황),1)=$E11)*1,OFFSET(대표이사_참여인력_투자현황,0,74,ROWS(대표이사_참여인력_투자현황),1))</f>
        <v>0</v>
      </c>
      <c r="E9" s="90"/>
      <c r="F9" s="91"/>
      <c r="G9" s="50"/>
      <c r="H9" s="92"/>
      <c r="I9" s="47"/>
      <c r="J9" s="46"/>
      <c r="K9" s="46"/>
      <c r="L9" s="92"/>
      <c r="M9" s="100"/>
      <c r="N9" s="101"/>
      <c r="O9" s="102"/>
      <c r="P9" s="34"/>
      <c r="Q9" s="34"/>
      <c r="R9" s="46"/>
      <c r="S9" s="34"/>
      <c r="T9" s="42"/>
      <c r="U9" s="103"/>
      <c r="V9" s="47"/>
      <c r="W9" s="48"/>
      <c r="X9" s="48"/>
      <c r="Y9" s="172"/>
      <c r="Z9" s="42"/>
      <c r="AA9" s="42"/>
      <c r="AB9" s="47"/>
      <c r="AC9" s="51"/>
      <c r="AD9" s="52"/>
      <c r="AE9" s="53"/>
      <c r="AF9" s="90"/>
      <c r="AG9" s="42"/>
      <c r="AH9" s="42"/>
      <c r="AI9" s="39"/>
      <c r="AJ9" s="46"/>
      <c r="AK9" s="46"/>
      <c r="AL9" s="193"/>
      <c r="AM9" s="90"/>
      <c r="AN9" s="90"/>
      <c r="AO9" s="90"/>
      <c r="AP9" s="90"/>
      <c r="AQ9" s="90"/>
      <c r="AR9" s="104"/>
      <c r="AS9" s="105"/>
      <c r="AT9" s="106"/>
      <c r="AU9" s="34"/>
      <c r="AV9" s="44"/>
      <c r="AW9" s="44"/>
      <c r="AX9" s="107"/>
      <c r="AY9" s="100"/>
      <c r="AZ9" s="90"/>
      <c r="BA9" s="50"/>
      <c r="BB9" s="49"/>
      <c r="BC9" s="160"/>
    </row>
    <row r="10" spans="1:55" s="157" customFormat="1" hidden="1">
      <c r="E10" s="90"/>
      <c r="F10" s="91"/>
      <c r="G10" s="50"/>
      <c r="H10" s="92"/>
      <c r="I10" s="47"/>
      <c r="J10" s="46"/>
      <c r="K10" s="46"/>
      <c r="L10" s="92"/>
      <c r="M10" s="100"/>
      <c r="N10" s="101"/>
      <c r="O10" s="102"/>
      <c r="P10" s="34"/>
      <c r="Q10" s="34"/>
      <c r="R10" s="46"/>
      <c r="S10" s="34"/>
      <c r="T10" s="42"/>
      <c r="U10" s="103"/>
      <c r="V10" s="47"/>
      <c r="W10" s="48"/>
      <c r="X10" s="48"/>
      <c r="Y10" s="172"/>
      <c r="Z10" s="42"/>
      <c r="AA10" s="42"/>
      <c r="AB10" s="47"/>
      <c r="AC10" s="51"/>
      <c r="AD10" s="52"/>
      <c r="AE10" s="53"/>
      <c r="AF10" s="90"/>
      <c r="AG10" s="42"/>
      <c r="AH10" s="42"/>
      <c r="AI10" s="39"/>
      <c r="AJ10" s="46"/>
      <c r="AK10" s="46"/>
      <c r="AL10" s="193"/>
      <c r="AM10" s="90"/>
      <c r="AN10" s="90"/>
      <c r="AO10" s="90"/>
      <c r="AP10" s="90"/>
      <c r="AQ10" s="90"/>
      <c r="AR10" s="104"/>
      <c r="AS10" s="105"/>
      <c r="AT10" s="106"/>
      <c r="AU10" s="34"/>
      <c r="AV10" s="44"/>
      <c r="AW10" s="44"/>
      <c r="AX10" s="107"/>
      <c r="AY10" s="100"/>
      <c r="AZ10" s="90"/>
      <c r="BA10" s="50"/>
      <c r="BB10" s="49"/>
      <c r="BC10" s="160"/>
    </row>
    <row r="11" spans="1:55" s="157" customFormat="1" ht="27">
      <c r="E11" s="90" t="s">
        <v>1026</v>
      </c>
      <c r="F11" s="91">
        <f t="shared" ref="F11:F17" si="0">IF(ISBLANK($E11), "", VLOOKUP($E11,대표이사_참여인력_개요,2,FALSE))</f>
        <v>700101</v>
      </c>
      <c r="G11" s="241" t="s">
        <v>979</v>
      </c>
      <c r="H11" s="92" cm="1">
        <f t="array" aca="1" ref="H11" ca="1">IF(ISBLANK(G11),"",SUMPRODUCT( (OFFSET(대표이사_참여인력_경력,0,0,ROWS(대표이사_참여인력_경력),1)=$E11)*1, (OFFSET(대표이사_참여인력_경력,0,3,ROWS(대표이사_참여인력_경력),1)=$G11)*1, OFFSET(대표이사_참여인력_경력,0,7,ROWS(대표이사_참여인력_경력),1) ) /COUNTIFS(OFFSET(대표이사_참여인력_경력,0,0,ROWS(대표이사_참여인력_경력),1),$E11,OFFSET(대표이사_참여인력_경력,0,3,ROWS(대표이사_참여인력_경력),1),$G11))</f>
        <v>11.005479452054795</v>
      </c>
      <c r="I11" s="240" t="s">
        <v>1045</v>
      </c>
      <c r="J11" s="246">
        <v>41640</v>
      </c>
      <c r="K11" s="246">
        <v>42369</v>
      </c>
      <c r="L11" s="92" cm="1">
        <f t="array" aca="1" ref="L11" ca="1">IF(ISBLANK(I11),"",SUMPRODUCT( (OFFSET(대표이사_참여인력_경력,0,0,ROWS(대표이사_참여인력_경력),1)=$E11)*1, (OFFSET(대표이사_참여인력_경력,0,3,ROWS(대표이사_참여인력_경력),1)=$G11)*1, (OFFSET(대표이사_참여인력_경력,0,8,ROWS(대표이사_참여인력_경력),1)=$I11)*1, OFFSET(대표이사_참여인력_경력,0,13,ROWS(대표이사_참여인력_경력),1) ) /COUNTIFS(OFFSET(대표이사_참여인력_경력,0,0,ROWS(대표이사_참여인력_경력),1),$E11,OFFSET(대표이사_참여인력_경력,0,3,ROWS(대표이사_참여인력_경력),1),$G11,OFFSET(대표이사_참여인력_경력,0,8,ROWS(대표이사_참여인력_경력),1),$I11 ))</f>
        <v>10.005479452054795</v>
      </c>
      <c r="M11" s="100" t="s">
        <v>1048</v>
      </c>
      <c r="N11" s="101" t="s">
        <v>58</v>
      </c>
      <c r="O11" s="102" t="s">
        <v>1053</v>
      </c>
      <c r="P11" s="34" t="s">
        <v>1055</v>
      </c>
      <c r="Q11" s="34" t="s">
        <v>1056</v>
      </c>
      <c r="R11" s="246">
        <v>41671</v>
      </c>
      <c r="S11" s="34" t="s">
        <v>59</v>
      </c>
      <c r="T11" s="242">
        <v>1000</v>
      </c>
      <c r="U11" s="103">
        <v>0.501</v>
      </c>
      <c r="V11" s="47" t="s">
        <v>114</v>
      </c>
      <c r="W11" s="247">
        <v>0.14599999999999999</v>
      </c>
      <c r="X11" s="247">
        <v>1.1459999999999999</v>
      </c>
      <c r="Y11" s="246">
        <v>42368</v>
      </c>
      <c r="Z11" s="242">
        <v>1146</v>
      </c>
      <c r="AA11" s="242">
        <v>500</v>
      </c>
      <c r="AB11" s="47" t="s">
        <v>97</v>
      </c>
      <c r="AC11" s="51">
        <f>IF(ISBLANK(Y11),DATEDIF(R11,제안서작성기준일,"d")/365,DATEDIF(R11,Y11,"d")/365)</f>
        <v>1.9095890410958904</v>
      </c>
      <c r="AD11" s="52" t="s">
        <v>113</v>
      </c>
      <c r="AE11" s="238">
        <v>500</v>
      </c>
      <c r="AF11" s="90" t="s">
        <v>113</v>
      </c>
      <c r="AG11" s="242">
        <v>0</v>
      </c>
      <c r="AH11" s="242">
        <v>0</v>
      </c>
      <c r="AI11" s="241"/>
      <c r="AJ11" s="46"/>
      <c r="AK11" s="46"/>
      <c r="AL11" s="193" t="s">
        <v>200</v>
      </c>
      <c r="AM11" s="90" t="s">
        <v>113</v>
      </c>
      <c r="AN11" s="90" t="s">
        <v>100</v>
      </c>
      <c r="AO11" s="90" t="s">
        <v>100</v>
      </c>
      <c r="AP11" s="90" t="s">
        <v>100</v>
      </c>
      <c r="AQ11" s="90" t="s">
        <v>100</v>
      </c>
      <c r="AR11" s="104"/>
      <c r="AS11" s="105" t="s">
        <v>1002</v>
      </c>
      <c r="AT11" s="106" t="s">
        <v>1010</v>
      </c>
      <c r="AU11" s="34" t="s">
        <v>109</v>
      </c>
      <c r="AV11" s="44"/>
      <c r="AW11" s="44"/>
      <c r="AX11" s="107" t="str">
        <f t="shared" ref="AX11:AX17" si="1">IF(ISBLANK(AV11),"",DATEDIF(AV11,AW11,"d")/365)</f>
        <v/>
      </c>
      <c r="AY11" s="100"/>
      <c r="AZ11" s="90" t="s">
        <v>1098</v>
      </c>
      <c r="BA11" s="241" t="s">
        <v>1099</v>
      </c>
      <c r="BB11" s="248" t="s">
        <v>1100</v>
      </c>
      <c r="BC11" s="160"/>
    </row>
    <row r="12" spans="1:55" ht="27">
      <c r="E12" s="90" t="s">
        <v>1040</v>
      </c>
      <c r="F12" s="91">
        <f t="shared" si="0"/>
        <v>700101</v>
      </c>
      <c r="G12" s="241" t="s">
        <v>979</v>
      </c>
      <c r="H12" s="92" cm="1">
        <f t="array" aca="1" ref="H12" ca="1">IF(ISBLANK(G12),"",SUMPRODUCT( (OFFSET(대표이사_참여인력_경력,0,0,ROWS(대표이사_참여인력_경력),1)=$E12)*1, (OFFSET(대표이사_참여인력_경력,0,3,ROWS(대표이사_참여인력_경력),1)=$G12)*1, OFFSET(대표이사_참여인력_경력,0,7,ROWS(대표이사_참여인력_경력),1) ) /COUNTIFS(OFFSET(대표이사_참여인력_경력,0,0,ROWS(대표이사_참여인력_경력),1),$E12,OFFSET(대표이사_참여인력_경력,0,3,ROWS(대표이사_참여인력_경력),1),$G12))</f>
        <v>11.005479452054795</v>
      </c>
      <c r="I12" s="240" t="s">
        <v>1046</v>
      </c>
      <c r="J12" s="246">
        <v>42370</v>
      </c>
      <c r="K12" s="246">
        <v>43496</v>
      </c>
      <c r="L12" s="92" cm="1">
        <f t="array" aca="1" ref="L12" ca="1">IF(ISBLANK(I12),"",SUMPRODUCT( (OFFSET(대표이사_참여인력_경력,0,0,ROWS(대표이사_참여인력_경력),1)=$E12)*1, (OFFSET(대표이사_참여인력_경력,0,3,ROWS(대표이사_참여인력_경력),1)=$G12)*1, (OFFSET(대표이사_참여인력_경력,0,8,ROWS(대표이사_참여인력_경력),1)=$I12)*1, OFFSET(대표이사_참여인력_경력,0,13,ROWS(대표이사_참여인력_경력),1) ) /COUNTIFS(OFFSET(대표이사_참여인력_경력,0,0,ROWS(대표이사_참여인력_경력),1),$E12,OFFSET(대표이사_참여인력_경력,0,3,ROWS(대표이사_참여인력_경력),1),$G12,OFFSET(대표이사_참여인력_경력,0,8,ROWS(대표이사_참여인력_경력),1),$I12 ))</f>
        <v>5.5013698630136991</v>
      </c>
      <c r="M12" s="100" t="s">
        <v>1049</v>
      </c>
      <c r="N12" s="101" t="s">
        <v>58</v>
      </c>
      <c r="O12" s="102" t="s">
        <v>1054</v>
      </c>
      <c r="P12" s="240" t="s">
        <v>1055</v>
      </c>
      <c r="Q12" s="36"/>
      <c r="R12" s="246">
        <v>42736</v>
      </c>
      <c r="S12" s="240" t="s">
        <v>59</v>
      </c>
      <c r="T12" s="242">
        <v>510</v>
      </c>
      <c r="U12" s="103">
        <v>0.2</v>
      </c>
      <c r="V12" s="47" t="s">
        <v>177</v>
      </c>
      <c r="W12" s="247">
        <v>0.1</v>
      </c>
      <c r="X12" s="247">
        <v>0.39200000000000002</v>
      </c>
      <c r="Y12" s="246">
        <v>43465</v>
      </c>
      <c r="Z12" s="242">
        <v>200</v>
      </c>
      <c r="AA12" s="242">
        <v>100</v>
      </c>
      <c r="AB12" s="47" t="s">
        <v>97</v>
      </c>
      <c r="AC12" s="51">
        <f>IF(ISBLANK(Y12),DATEDIF(R12,제안서작성기준일,"d")/365,DATEDIF(R12,Y12,"d")/365)</f>
        <v>1.9972602739726026</v>
      </c>
      <c r="AD12" s="52" t="s">
        <v>100</v>
      </c>
      <c r="AE12" s="238"/>
      <c r="AF12" s="90" t="s">
        <v>113</v>
      </c>
      <c r="AG12" s="242">
        <v>410</v>
      </c>
      <c r="AH12" s="242">
        <v>550</v>
      </c>
      <c r="AI12" s="291" t="s">
        <v>1189</v>
      </c>
      <c r="AJ12" s="46"/>
      <c r="AK12" s="46"/>
      <c r="AL12" s="193" t="s">
        <v>204</v>
      </c>
      <c r="AM12" s="90" t="s">
        <v>113</v>
      </c>
      <c r="AN12" s="90" t="s">
        <v>113</v>
      </c>
      <c r="AO12" s="90" t="s">
        <v>113</v>
      </c>
      <c r="AP12" s="90" t="s">
        <v>100</v>
      </c>
      <c r="AQ12" s="90" t="s">
        <v>113</v>
      </c>
      <c r="AR12" s="104"/>
      <c r="AS12" s="105"/>
      <c r="AT12" s="106" t="s">
        <v>1021</v>
      </c>
      <c r="AU12" s="34" t="s">
        <v>110</v>
      </c>
      <c r="AV12" s="44"/>
      <c r="AW12" s="44"/>
      <c r="AX12" s="107" t="str">
        <f t="shared" si="1"/>
        <v/>
      </c>
      <c r="AY12" s="100"/>
      <c r="AZ12" s="90" t="s">
        <v>1030</v>
      </c>
      <c r="BA12" s="241" t="s">
        <v>1101</v>
      </c>
      <c r="BB12" s="248" t="s">
        <v>1102</v>
      </c>
      <c r="BC12" s="160"/>
    </row>
    <row r="13" spans="1:55" ht="27">
      <c r="E13" s="90" t="s">
        <v>1041</v>
      </c>
      <c r="F13" s="91">
        <f t="shared" si="0"/>
        <v>710101</v>
      </c>
      <c r="G13" s="241" t="s">
        <v>979</v>
      </c>
      <c r="H13" s="92" cm="1">
        <f t="array" aca="1" ref="H13" ca="1">IF(ISBLANK(G13),"",SUMPRODUCT( (OFFSET(대표이사_참여인력_경력,0,0,ROWS(대표이사_참여인력_경력),1)=$E13)*1, (OFFSET(대표이사_참여인력_경력,0,3,ROWS(대표이사_참여인력_경력),1)=$G13)*1, OFFSET(대표이사_참여인력_경력,0,7,ROWS(대표이사_참여인력_경력),1) ) /COUNTIFS(OFFSET(대표이사_참여인력_경력,0,0,ROWS(대표이사_참여인력_경력),1),$E13,OFFSET(대표이사_참여인력_경력,0,3,ROWS(대표이사_참여인력_경력),1),$G13))</f>
        <v>14.008219178082191</v>
      </c>
      <c r="I13" s="240" t="s">
        <v>1047</v>
      </c>
      <c r="J13" s="246">
        <v>42370</v>
      </c>
      <c r="K13" s="246">
        <v>43496</v>
      </c>
      <c r="L13" s="92" cm="1">
        <f t="array" aca="1" ref="L13" ca="1">IF(ISBLANK(I13),"",SUMPRODUCT( (OFFSET(대표이사_참여인력_경력,0,0,ROWS(대표이사_참여인력_경력),1)=$E13)*1, (OFFSET(대표이사_참여인력_경력,0,3,ROWS(대표이사_참여인력_경력),1)=$G13)*1, (OFFSET(대표이사_참여인력_경력,0,8,ROWS(대표이사_참여인력_경력),1)=$I13)*1, OFFSET(대표이사_참여인력_경력,0,13,ROWS(대표이사_참여인력_경력),1) ) /COUNTIFS(OFFSET(대표이사_참여인력_경력,0,0,ROWS(대표이사_참여인력_경력),1),$E13,OFFSET(대표이사_참여인력_경력,0,3,ROWS(대표이사_참여인력_경력),1),$G13,OFFSET(대표이사_참여인력_경력,0,8,ROWS(대표이사_참여인력_경력),1),$I13 ))</f>
        <v>14.008219178082191</v>
      </c>
      <c r="M13" s="100" t="s">
        <v>1050</v>
      </c>
      <c r="N13" s="101" t="s">
        <v>58</v>
      </c>
      <c r="O13" s="102" t="s">
        <v>1054</v>
      </c>
      <c r="P13" s="240" t="s">
        <v>1094</v>
      </c>
      <c r="Q13" s="36"/>
      <c r="R13" s="246">
        <v>42370</v>
      </c>
      <c r="S13" s="240" t="s">
        <v>59</v>
      </c>
      <c r="T13" s="242">
        <v>50000</v>
      </c>
      <c r="U13" s="103">
        <v>1</v>
      </c>
      <c r="V13" s="47" t="s">
        <v>114</v>
      </c>
      <c r="W13" s="247">
        <v>-1</v>
      </c>
      <c r="X13" s="247">
        <v>0</v>
      </c>
      <c r="Y13" s="246">
        <v>43101</v>
      </c>
      <c r="Z13" s="242"/>
      <c r="AA13" s="242"/>
      <c r="AB13" s="47" t="s">
        <v>118</v>
      </c>
      <c r="AC13" s="51">
        <f>IF(ISBLANK(Y13),DATEDIF(R13,제안서작성기준일,"d")/365,DATEDIF(R13,Y13,"d")/365)</f>
        <v>2.0027397260273974</v>
      </c>
      <c r="AD13" s="52" t="s">
        <v>113</v>
      </c>
      <c r="AE13" s="238">
        <v>50000</v>
      </c>
      <c r="AF13" s="90" t="s">
        <v>100</v>
      </c>
      <c r="AG13" s="242"/>
      <c r="AH13" s="242">
        <v>0</v>
      </c>
      <c r="AI13" s="291"/>
      <c r="AJ13" s="46"/>
      <c r="AK13" s="46"/>
      <c r="AL13" s="193" t="s">
        <v>200</v>
      </c>
      <c r="AM13" s="90" t="s">
        <v>100</v>
      </c>
      <c r="AN13" s="90" t="s">
        <v>100</v>
      </c>
      <c r="AO13" s="90" t="s">
        <v>100</v>
      </c>
      <c r="AP13" s="90" t="s">
        <v>113</v>
      </c>
      <c r="AQ13" s="90" t="s">
        <v>113</v>
      </c>
      <c r="AR13" s="104"/>
      <c r="AS13" s="105" t="s">
        <v>1071</v>
      </c>
      <c r="AT13" s="106" t="s">
        <v>1096</v>
      </c>
      <c r="AU13" s="240" t="s">
        <v>110</v>
      </c>
      <c r="AV13" s="44"/>
      <c r="AW13" s="44"/>
      <c r="AX13" s="107" t="str">
        <f t="shared" si="1"/>
        <v/>
      </c>
      <c r="AY13" s="100"/>
      <c r="AZ13" s="90" t="s">
        <v>1030</v>
      </c>
      <c r="BA13" s="241" t="s">
        <v>1101</v>
      </c>
      <c r="BB13" s="248" t="s">
        <v>1102</v>
      </c>
      <c r="BC13" s="160"/>
    </row>
    <row r="14" spans="1:55" ht="40.5">
      <c r="E14" s="90" t="s">
        <v>1040</v>
      </c>
      <c r="F14" s="91">
        <f t="shared" si="0"/>
        <v>700101</v>
      </c>
      <c r="G14" s="241" t="s">
        <v>1043</v>
      </c>
      <c r="H14" s="92" cm="1">
        <f t="array" aca="1" ref="H14" ca="1">IF(ISBLANK(G14),"",SUMPRODUCT( (OFFSET(대표이사_참여인력_경력,0,0,ROWS(대표이사_참여인력_경력),1)=$E14)*1, (OFFSET(대표이사_참여인력_경력,0,3,ROWS(대표이사_참여인력_경력),1)=$G14)*1, OFFSET(대표이사_참여인력_경력,0,7,ROWS(대표이사_참여인력_경력),1) ) /COUNTIFS(OFFSET(대표이사_참여인력_경력,0,0,ROWS(대표이사_참여인력_경력),1),$E14,OFFSET(대표이사_참여인력_경력,0,3,ROWS(대표이사_참여인력_경력),1),$G14))</f>
        <v>4.2520547945205482</v>
      </c>
      <c r="I14" s="240" t="s">
        <v>1031</v>
      </c>
      <c r="J14" s="246">
        <v>40087</v>
      </c>
      <c r="K14" s="246">
        <v>40268</v>
      </c>
      <c r="L14" s="92" cm="1">
        <f t="array" aca="1" ref="L14" ca="1">IF(ISBLANK(I14),"",SUMPRODUCT( (OFFSET(대표이사_참여인력_경력,0,0,ROWS(대표이사_참여인력_경력),1)=$E14)*1, (OFFSET(대표이사_참여인력_경력,0,3,ROWS(대표이사_참여인력_경력),1)=$G14)*1, (OFFSET(대표이사_참여인력_경력,0,8,ROWS(대표이사_참여인력_경력),1)=$I14)*1, OFFSET(대표이사_참여인력_경력,0,13,ROWS(대표이사_참여인력_경력),1) ) /COUNTIFS(OFFSET(대표이사_참여인력_경력,0,0,ROWS(대표이사_참여인력_경력),1),$E14,OFFSET(대표이사_참여인력_경력,0,3,ROWS(대표이사_참여인력_경력),1),$G14,OFFSET(대표이사_참여인력_경력,0,8,ROWS(대표이사_참여인력_경력),1),$I14 ))</f>
        <v>4.2520547945205482</v>
      </c>
      <c r="M14" s="100" t="s">
        <v>1050</v>
      </c>
      <c r="N14" s="101" t="s">
        <v>58</v>
      </c>
      <c r="O14" s="102" t="s">
        <v>1054</v>
      </c>
      <c r="P14" s="36"/>
      <c r="Q14" s="36"/>
      <c r="R14" s="246">
        <v>40087</v>
      </c>
      <c r="S14" s="240" t="s">
        <v>59</v>
      </c>
      <c r="T14" s="242">
        <v>390</v>
      </c>
      <c r="U14" s="103">
        <v>0.03</v>
      </c>
      <c r="V14" s="47" t="s">
        <v>177</v>
      </c>
      <c r="W14" s="247">
        <v>0.08</v>
      </c>
      <c r="X14" s="247">
        <v>0.51282051282051277</v>
      </c>
      <c r="Y14" s="246">
        <v>40179</v>
      </c>
      <c r="Z14" s="242">
        <v>200</v>
      </c>
      <c r="AA14" s="242">
        <v>150</v>
      </c>
      <c r="AB14" s="47" t="s">
        <v>115</v>
      </c>
      <c r="AC14" s="51">
        <f>IF(ISBLANK(Y14),DATEDIF(R14,제안서작성기준일,"d")/365,DATEDIF(R14,Y14,"d")/365)</f>
        <v>0.25205479452054796</v>
      </c>
      <c r="AD14" s="52" t="s">
        <v>100</v>
      </c>
      <c r="AE14" s="238"/>
      <c r="AF14" s="90" t="s">
        <v>113</v>
      </c>
      <c r="AG14" s="242">
        <v>240</v>
      </c>
      <c r="AH14" s="242">
        <v>300</v>
      </c>
      <c r="AI14" s="291" t="s">
        <v>1190</v>
      </c>
      <c r="AJ14" s="46"/>
      <c r="AK14" s="46"/>
      <c r="AL14" s="193" t="s">
        <v>200</v>
      </c>
      <c r="AM14" s="90" t="s">
        <v>100</v>
      </c>
      <c r="AN14" s="90" t="s">
        <v>100</v>
      </c>
      <c r="AO14" s="90" t="s">
        <v>100</v>
      </c>
      <c r="AP14" s="90" t="s">
        <v>113</v>
      </c>
      <c r="AQ14" s="90" t="s">
        <v>113</v>
      </c>
      <c r="AR14" s="104"/>
      <c r="AS14" s="105" t="s">
        <v>1071</v>
      </c>
      <c r="AT14" s="106" t="s">
        <v>1097</v>
      </c>
      <c r="AU14" s="240" t="s">
        <v>110</v>
      </c>
      <c r="AV14" s="44"/>
      <c r="AW14" s="44"/>
      <c r="AX14" s="107" t="str">
        <f t="shared" si="1"/>
        <v/>
      </c>
      <c r="AY14" s="100"/>
      <c r="AZ14" s="90" t="s">
        <v>1030</v>
      </c>
      <c r="BA14" s="241" t="s">
        <v>1101</v>
      </c>
      <c r="BB14" s="248" t="s">
        <v>1102</v>
      </c>
      <c r="BC14" s="160"/>
    </row>
    <row r="15" spans="1:55" ht="27">
      <c r="E15" s="90" t="s">
        <v>1033</v>
      </c>
      <c r="F15" s="91">
        <f t="shared" si="0"/>
        <v>720101</v>
      </c>
      <c r="G15" s="241" t="s">
        <v>979</v>
      </c>
      <c r="H15" s="92" cm="1">
        <f t="array" aca="1" ref="H15" ca="1">IF(ISBLANK(G15),"",SUMPRODUCT( (OFFSET(대표이사_참여인력_경력,0,0,ROWS(대표이사_참여인력_경력),1)=$E15)*1, (OFFSET(대표이사_참여인력_경력,0,3,ROWS(대표이사_참여인력_경력),1)=$G15)*1, OFFSET(대표이사_참여인력_경력,0,7,ROWS(대표이사_참여인력_경력),1) ) /COUNTIFS(OFFSET(대표이사_참여인력_경력,0,0,ROWS(대표이사_참여인력_경력),1),$E15,OFFSET(대표이사_참여인력_경력,0,3,ROWS(대표이사_참여인력_경력),1),$G15))</f>
        <v>10.005479452054795</v>
      </c>
      <c r="I15" s="240" t="s">
        <v>1045</v>
      </c>
      <c r="J15" s="246">
        <v>41640</v>
      </c>
      <c r="K15" s="246">
        <v>42369</v>
      </c>
      <c r="L15" s="92" t="e" cm="1">
        <f t="array" aca="1" ref="L15" ca="1">IF(ISBLANK(I15),"",SUMPRODUCT( (OFFSET(대표이사_참여인력_경력,0,0,ROWS(대표이사_참여인력_경력),1)=$E15)*1, (OFFSET(대표이사_참여인력_경력,0,3,ROWS(대표이사_참여인력_경력),1)=$G15)*1, (OFFSET(대표이사_참여인력_경력,0,8,ROWS(대표이사_참여인력_경력),1)=$I15)*1, OFFSET(대표이사_참여인력_경력,0,13,ROWS(대표이사_참여인력_경력),1) ) /COUNTIFS(OFFSET(대표이사_참여인력_경력,0,0,ROWS(대표이사_참여인력_경력),1),$E15,OFFSET(대표이사_참여인력_경력,0,3,ROWS(대표이사_참여인력_경력),1),$G15,OFFSET(대표이사_참여인력_경력,0,8,ROWS(대표이사_참여인력_경력),1),$I15 ))</f>
        <v>#DIV/0!</v>
      </c>
      <c r="M15" s="100" t="s">
        <v>1051</v>
      </c>
      <c r="N15" s="101" t="s">
        <v>98</v>
      </c>
      <c r="O15" s="102" t="s">
        <v>1053</v>
      </c>
      <c r="P15" s="36"/>
      <c r="Q15" s="36"/>
      <c r="R15" s="246">
        <v>40543</v>
      </c>
      <c r="S15" s="240" t="s">
        <v>864</v>
      </c>
      <c r="T15" s="242">
        <v>100</v>
      </c>
      <c r="U15" s="103">
        <v>0.02</v>
      </c>
      <c r="V15" s="47" t="s">
        <v>178</v>
      </c>
      <c r="W15" s="247"/>
      <c r="X15" s="247">
        <v>1.2</v>
      </c>
      <c r="Y15" s="243"/>
      <c r="Z15" s="242">
        <v>120</v>
      </c>
      <c r="AA15" s="242">
        <v>100</v>
      </c>
      <c r="AB15" s="47" t="s">
        <v>115</v>
      </c>
      <c r="AC15" s="51"/>
      <c r="AD15" s="52" t="s">
        <v>100</v>
      </c>
      <c r="AE15" s="238"/>
      <c r="AF15" s="90" t="s">
        <v>113</v>
      </c>
      <c r="AG15" s="242">
        <v>0</v>
      </c>
      <c r="AH15" s="242">
        <v>0</v>
      </c>
      <c r="AI15" s="291"/>
      <c r="AJ15" s="46"/>
      <c r="AK15" s="46"/>
      <c r="AL15" s="193" t="s">
        <v>200</v>
      </c>
      <c r="AM15" s="90" t="s">
        <v>100</v>
      </c>
      <c r="AN15" s="90" t="s">
        <v>100</v>
      </c>
      <c r="AO15" s="90" t="s">
        <v>100</v>
      </c>
      <c r="AP15" s="90" t="s">
        <v>100</v>
      </c>
      <c r="AQ15" s="90" t="s">
        <v>113</v>
      </c>
      <c r="AR15" s="104"/>
      <c r="AS15" s="105" t="s">
        <v>1095</v>
      </c>
      <c r="AT15" s="106" t="s">
        <v>975</v>
      </c>
      <c r="AU15" s="34" t="s">
        <v>119</v>
      </c>
      <c r="AV15" s="44"/>
      <c r="AW15" s="44"/>
      <c r="AX15" s="107" t="str">
        <f t="shared" si="1"/>
        <v/>
      </c>
      <c r="AY15" s="100"/>
      <c r="AZ15" s="90" t="s">
        <v>1030</v>
      </c>
      <c r="BA15" s="241" t="s">
        <v>1101</v>
      </c>
      <c r="BB15" s="248" t="s">
        <v>1102</v>
      </c>
      <c r="BC15" s="160"/>
    </row>
    <row r="16" spans="1:55" ht="27">
      <c r="E16" s="90" t="s">
        <v>1033</v>
      </c>
      <c r="F16" s="91">
        <f t="shared" si="0"/>
        <v>720101</v>
      </c>
      <c r="G16" s="241" t="s">
        <v>1044</v>
      </c>
      <c r="H16" s="92" cm="1">
        <f t="array" aca="1" ref="H16" ca="1">IF(ISBLANK(G16),"",SUMPRODUCT( (OFFSET(대표이사_참여인력_경력,0,0,ROWS(대표이사_참여인력_경력),1)=$E16)*1, (OFFSET(대표이사_참여인력_경력,0,3,ROWS(대표이사_참여인력_경력),1)=$G16)*1, OFFSET(대표이사_참여인력_경력,0,7,ROWS(대표이사_참여인력_경력),1) ) /COUNTIFS(OFFSET(대표이사_참여인력_경력,0,0,ROWS(대표이사_참여인력_경력),1),$E16,OFFSET(대표이사_참여인력_경력,0,3,ROWS(대표이사_참여인력_경력),1),$G16))</f>
        <v>2</v>
      </c>
      <c r="I16" s="240"/>
      <c r="J16" s="246"/>
      <c r="K16" s="246"/>
      <c r="L16" s="92" t="str" cm="1">
        <f t="array" aca="1" ref="L16" ca="1">IF(ISBLANK(I16),"",SUMPRODUCT( (OFFSET(대표이사_참여인력_경력,0,0,ROWS(대표이사_참여인력_경력),1)=$E16)*1, (OFFSET(대표이사_참여인력_경력,0,3,ROWS(대표이사_참여인력_경력),1)=$G16)*1, (OFFSET(대표이사_참여인력_경력,0,8,ROWS(대표이사_참여인력_경력),1)=$I16)*1, OFFSET(대표이사_참여인력_경력,0,13,ROWS(대표이사_참여인력_경력),1) ) /COUNTIFS(OFFSET(대표이사_참여인력_경력,0,0,ROWS(대표이사_참여인력_경력),1),$E16,OFFSET(대표이사_참여인력_경력,0,3,ROWS(대표이사_참여인력_경력),1),$G16,OFFSET(대표이사_참여인력_경력,0,8,ROWS(대표이사_참여인력_경력),1),$I16 ))</f>
        <v/>
      </c>
      <c r="M16" s="100" t="s">
        <v>1052</v>
      </c>
      <c r="N16" s="101" t="s">
        <v>116</v>
      </c>
      <c r="O16" s="102" t="s">
        <v>1054</v>
      </c>
      <c r="P16" s="36"/>
      <c r="Q16" s="36"/>
      <c r="R16" s="172"/>
      <c r="S16" s="240" t="s">
        <v>99</v>
      </c>
      <c r="T16" s="242">
        <v>150</v>
      </c>
      <c r="U16" s="103">
        <v>0.01</v>
      </c>
      <c r="V16" s="47" t="s">
        <v>178</v>
      </c>
      <c r="W16" s="247"/>
      <c r="X16" s="247">
        <v>1.1333333333333333</v>
      </c>
      <c r="Y16" s="243"/>
      <c r="Z16" s="242">
        <v>170</v>
      </c>
      <c r="AA16" s="242">
        <v>150</v>
      </c>
      <c r="AB16" s="47" t="s">
        <v>171</v>
      </c>
      <c r="AC16" s="51"/>
      <c r="AD16" s="52" t="s">
        <v>100</v>
      </c>
      <c r="AE16" s="238"/>
      <c r="AF16" s="90" t="s">
        <v>100</v>
      </c>
      <c r="AG16" s="242">
        <v>0</v>
      </c>
      <c r="AH16" s="242">
        <v>0</v>
      </c>
      <c r="AI16" s="241"/>
      <c r="AJ16" s="46"/>
      <c r="AK16" s="46"/>
      <c r="AL16" s="193" t="s">
        <v>205</v>
      </c>
      <c r="AM16" s="90" t="s">
        <v>113</v>
      </c>
      <c r="AN16" s="90" t="s">
        <v>113</v>
      </c>
      <c r="AO16" s="90" t="s">
        <v>113</v>
      </c>
      <c r="AP16" s="90" t="s">
        <v>100</v>
      </c>
      <c r="AQ16" s="90" t="s">
        <v>113</v>
      </c>
      <c r="AR16" s="104"/>
      <c r="AS16" s="105"/>
      <c r="AT16" s="106"/>
      <c r="AU16" s="240" t="s">
        <v>119</v>
      </c>
      <c r="AV16" s="44"/>
      <c r="AW16" s="44"/>
      <c r="AX16" s="107" t="str">
        <f t="shared" si="1"/>
        <v/>
      </c>
      <c r="AY16" s="100"/>
      <c r="AZ16" s="90" t="s">
        <v>1030</v>
      </c>
      <c r="BA16" s="241" t="s">
        <v>1101</v>
      </c>
      <c r="BB16" s="248" t="s">
        <v>1102</v>
      </c>
      <c r="BC16" s="160"/>
    </row>
    <row r="17" spans="5:55">
      <c r="E17" s="90" t="s">
        <v>1042</v>
      </c>
      <c r="F17" s="91">
        <f t="shared" si="0"/>
        <v>730101</v>
      </c>
      <c r="G17" s="241" t="s">
        <v>1044</v>
      </c>
      <c r="H17" s="92" cm="1">
        <f t="array" aca="1" ref="H17" ca="1">IF(ISBLANK(G17),"",SUMPRODUCT( (OFFSET(대표이사_참여인력_경력,0,0,ROWS(대표이사_참여인력_경력),1)=$E17)*1, (OFFSET(대표이사_참여인력_경력,0,3,ROWS(대표이사_참여인력_경력),1)=$G17)*1, OFFSET(대표이사_참여인력_경력,0,7,ROWS(대표이사_참여인력_경력),1) ) /COUNTIFS(OFFSET(대표이사_참여인력_경력,0,0,ROWS(대표이사_참여인력_경력),1),$E17,OFFSET(대표이사_참여인력_경력,0,3,ROWS(대표이사_참여인력_경력),1),$G17))</f>
        <v>2</v>
      </c>
      <c r="I17" s="240"/>
      <c r="J17" s="246"/>
      <c r="K17" s="246"/>
      <c r="L17" s="92" t="str" cm="1">
        <f t="array" aca="1" ref="L17" ca="1">IF(ISBLANK(I17),"",SUMPRODUCT( (OFFSET(대표이사_참여인력_경력,0,0,ROWS(대표이사_참여인력_경력),1)=$E17)*1, (OFFSET(대표이사_참여인력_경력,0,3,ROWS(대표이사_참여인력_경력),1)=$G17)*1, (OFFSET(대표이사_참여인력_경력,0,8,ROWS(대표이사_참여인력_경력),1)=$I17)*1, OFFSET(대표이사_참여인력_경력,0,13,ROWS(대표이사_참여인력_경력),1) ) /COUNTIFS(OFFSET(대표이사_참여인력_경력,0,0,ROWS(대표이사_참여인력_경력),1),$E17,OFFSET(대표이사_참여인력_경력,0,3,ROWS(대표이사_참여인력_경력),1),$G17,OFFSET(대표이사_참여인력_경력,0,8,ROWS(대표이사_참여인력_경력),1),$I17 ))</f>
        <v/>
      </c>
      <c r="M17" s="100" t="s">
        <v>1050</v>
      </c>
      <c r="N17" s="101" t="s">
        <v>58</v>
      </c>
      <c r="O17" s="102" t="s">
        <v>1054</v>
      </c>
      <c r="P17" s="36"/>
      <c r="Q17" s="36"/>
      <c r="R17" s="172"/>
      <c r="S17" s="240" t="s">
        <v>59</v>
      </c>
      <c r="T17" s="242">
        <v>390</v>
      </c>
      <c r="U17" s="103">
        <v>0</v>
      </c>
      <c r="V17" s="47" t="s">
        <v>114</v>
      </c>
      <c r="W17" s="247"/>
      <c r="X17" s="247">
        <v>0.51282051282051277</v>
      </c>
      <c r="Y17" s="243"/>
      <c r="Z17" s="242">
        <v>200</v>
      </c>
      <c r="AA17" s="242">
        <v>150</v>
      </c>
      <c r="AB17" s="47" t="s">
        <v>97</v>
      </c>
      <c r="AC17" s="51"/>
      <c r="AD17" s="52" t="s">
        <v>113</v>
      </c>
      <c r="AE17" s="238">
        <v>240</v>
      </c>
      <c r="AF17" s="90" t="s">
        <v>100</v>
      </c>
      <c r="AG17" s="242">
        <v>0</v>
      </c>
      <c r="AH17" s="242">
        <v>0</v>
      </c>
      <c r="AI17" s="241"/>
      <c r="AJ17" s="46"/>
      <c r="AK17" s="46"/>
      <c r="AL17" s="193"/>
      <c r="AM17" s="90"/>
      <c r="AN17" s="90"/>
      <c r="AO17" s="90"/>
      <c r="AP17" s="90"/>
      <c r="AQ17" s="90"/>
      <c r="AR17" s="104"/>
      <c r="AS17" s="105"/>
      <c r="AT17" s="106"/>
      <c r="AU17" s="34"/>
      <c r="AV17" s="44"/>
      <c r="AW17" s="44"/>
      <c r="AX17" s="107" t="str">
        <f t="shared" si="1"/>
        <v/>
      </c>
      <c r="AY17" s="100"/>
      <c r="AZ17" s="90"/>
      <c r="BA17" s="50"/>
      <c r="BB17" s="49"/>
      <c r="BC17" s="160"/>
    </row>
    <row r="18" spans="5:55" s="33" customFormat="1">
      <c r="Y18" s="188"/>
      <c r="AL18" s="188"/>
    </row>
    <row r="19" spans="5:55" s="33" customFormat="1">
      <c r="Y19" s="188"/>
      <c r="AL19" s="188"/>
    </row>
    <row r="20" spans="5:55" s="33" customFormat="1">
      <c r="Y20" s="188"/>
      <c r="AL20" s="188"/>
    </row>
    <row r="21" spans="5:55" s="33" customFormat="1">
      <c r="Y21" s="188"/>
      <c r="AL21" s="188"/>
    </row>
    <row r="22" spans="5:55" s="33" customFormat="1">
      <c r="Y22" s="188"/>
      <c r="AL22" s="188"/>
    </row>
    <row r="23" spans="5:55" s="33" customFormat="1">
      <c r="Y23" s="188"/>
      <c r="AL23" s="188"/>
    </row>
    <row r="24" spans="5:55" s="33" customFormat="1">
      <c r="Y24" s="188"/>
      <c r="AL24" s="188"/>
    </row>
    <row r="25" spans="5:55" s="33" customFormat="1">
      <c r="Y25" s="188"/>
      <c r="AL25" s="188"/>
    </row>
    <row r="26" spans="5:55" s="33" customFormat="1">
      <c r="Y26" s="188"/>
      <c r="AL26" s="188"/>
    </row>
    <row r="27" spans="5:55" s="33" customFormat="1">
      <c r="Y27" s="188"/>
      <c r="AL27" s="188"/>
    </row>
    <row r="28" spans="5:55" s="33" customFormat="1">
      <c r="Y28" s="188"/>
      <c r="AL28" s="188"/>
    </row>
    <row r="29" spans="5:55" s="33" customFormat="1">
      <c r="Y29" s="188"/>
      <c r="AL29" s="188"/>
    </row>
    <row r="30" spans="5:55" s="33" customFormat="1">
      <c r="Y30" s="188"/>
      <c r="AL30" s="188"/>
    </row>
    <row r="31" spans="5:55" s="33" customFormat="1">
      <c r="Y31" s="188"/>
      <c r="AL31" s="188"/>
    </row>
    <row r="32" spans="5:55" s="33" customFormat="1">
      <c r="Y32" s="188"/>
      <c r="AL32" s="188"/>
    </row>
    <row r="33" spans="25:38" s="33" customFormat="1">
      <c r="Y33" s="188"/>
      <c r="AL33" s="188"/>
    </row>
    <row r="34" spans="25:38" s="33" customFormat="1">
      <c r="Y34" s="188"/>
      <c r="AL34" s="188"/>
    </row>
    <row r="35" spans="25:38" s="33" customFormat="1">
      <c r="Y35" s="188"/>
      <c r="AL35" s="188"/>
    </row>
    <row r="36" spans="25:38" s="33" customFormat="1">
      <c r="Y36" s="188"/>
      <c r="AL36" s="188"/>
    </row>
    <row r="37" spans="25:38" s="33" customFormat="1">
      <c r="Y37" s="188"/>
      <c r="AL37" s="188"/>
    </row>
    <row r="38" spans="25:38" s="33" customFormat="1">
      <c r="Y38" s="188"/>
      <c r="AL38" s="188"/>
    </row>
    <row r="39" spans="25:38" s="33" customFormat="1">
      <c r="Y39" s="188"/>
      <c r="AL39" s="188"/>
    </row>
    <row r="40" spans="25:38" s="33" customFormat="1">
      <c r="Y40" s="188"/>
      <c r="AL40" s="188"/>
    </row>
    <row r="41" spans="25:38" s="33" customFormat="1">
      <c r="Y41" s="188"/>
      <c r="AL41" s="188"/>
    </row>
    <row r="42" spans="25:38" s="33" customFormat="1">
      <c r="Y42" s="188"/>
      <c r="AL42" s="188"/>
    </row>
    <row r="43" spans="25:38" s="33" customFormat="1">
      <c r="Y43" s="188"/>
      <c r="AL43" s="188"/>
    </row>
    <row r="44" spans="25:38" s="33" customFormat="1">
      <c r="Y44" s="188"/>
      <c r="AL44" s="188"/>
    </row>
    <row r="45" spans="25:38" s="33" customFormat="1">
      <c r="Y45" s="188"/>
      <c r="AL45" s="188"/>
    </row>
    <row r="46" spans="25:38" s="33" customFormat="1">
      <c r="Y46" s="188"/>
      <c r="AL46" s="188"/>
    </row>
    <row r="47" spans="25:38" s="33" customFormat="1">
      <c r="Y47" s="188"/>
      <c r="AL47" s="188"/>
    </row>
    <row r="48" spans="25:38" s="33" customFormat="1">
      <c r="Y48" s="188"/>
      <c r="AL48" s="188"/>
    </row>
    <row r="49" spans="25:38" s="33" customFormat="1">
      <c r="Y49" s="188"/>
      <c r="AL49" s="188"/>
    </row>
    <row r="50" spans="25:38" s="33" customFormat="1">
      <c r="Y50" s="188"/>
      <c r="AL50" s="188"/>
    </row>
    <row r="51" spans="25:38" s="33" customFormat="1">
      <c r="Y51" s="188"/>
      <c r="AL51" s="188"/>
    </row>
    <row r="52" spans="25:38" s="33" customFormat="1">
      <c r="Y52" s="188"/>
      <c r="AL52" s="188"/>
    </row>
    <row r="53" spans="25:38" s="33" customFormat="1">
      <c r="Y53" s="188"/>
      <c r="AL53" s="188"/>
    </row>
    <row r="54" spans="25:38" s="33" customFormat="1">
      <c r="Y54" s="188"/>
      <c r="AL54" s="188"/>
    </row>
    <row r="55" spans="25:38" s="33" customFormat="1">
      <c r="Y55" s="188"/>
      <c r="AL55" s="188"/>
    </row>
    <row r="56" spans="25:38" s="33" customFormat="1">
      <c r="Y56" s="188"/>
      <c r="AL56" s="188"/>
    </row>
    <row r="57" spans="25:38" s="33" customFormat="1">
      <c r="Y57" s="188"/>
      <c r="AL57" s="188"/>
    </row>
    <row r="58" spans="25:38" s="33" customFormat="1">
      <c r="Y58" s="188"/>
      <c r="AL58" s="188"/>
    </row>
    <row r="59" spans="25:38" s="33" customFormat="1">
      <c r="Y59" s="188"/>
      <c r="AL59" s="188"/>
    </row>
    <row r="60" spans="25:38" s="33" customFormat="1">
      <c r="Y60" s="188"/>
      <c r="AL60" s="188"/>
    </row>
    <row r="61" spans="25:38" s="33" customFormat="1">
      <c r="Y61" s="188"/>
      <c r="AL61" s="188"/>
    </row>
    <row r="62" spans="25:38" s="33" customFormat="1">
      <c r="Y62" s="188"/>
      <c r="AL62" s="188"/>
    </row>
    <row r="63" spans="25:38" s="33" customFormat="1">
      <c r="Y63" s="188"/>
      <c r="AL63" s="188"/>
    </row>
  </sheetData>
  <mergeCells count="13">
    <mergeCell ref="I4:L4"/>
    <mergeCell ref="E4:F4"/>
    <mergeCell ref="G4:H4"/>
    <mergeCell ref="AD4:AE4"/>
    <mergeCell ref="M4:X4"/>
    <mergeCell ref="AZ4:BB4"/>
    <mergeCell ref="AJ4:AK4"/>
    <mergeCell ref="AL4:AL5"/>
    <mergeCell ref="AM4:AR4"/>
    <mergeCell ref="Y4:AC4"/>
    <mergeCell ref="AF4:AI4"/>
    <mergeCell ref="AY4:AY5"/>
    <mergeCell ref="AS4:AX4"/>
  </mergeCells>
  <phoneticPr fontId="1" type="noConversion"/>
  <dataValidations count="11">
    <dataValidation type="list" allowBlank="1" showInputMessage="1" showErrorMessage="1" sqref="AT6:AT10">
      <formula1>펀드법적유형</formula1>
    </dataValidation>
    <dataValidation type="list" allowBlank="1" showInputMessage="1" showErrorMessage="1" error="목록에서 선택" sqref="AU6:AU17">
      <formula1>참여인력구분</formula1>
    </dataValidation>
    <dataValidation type="list" allowBlank="1" showInputMessage="1" showErrorMessage="1" sqref="AD6:AD17 AF6:AF17 AM6:AQ17">
      <formula1>여부</formula1>
    </dataValidation>
    <dataValidation type="list" allowBlank="1" showInputMessage="1" showErrorMessage="1" sqref="N6:N17">
      <formula1>투자기업_법인유형</formula1>
    </dataValidation>
    <dataValidation type="list" allowBlank="1" showInputMessage="1" showErrorMessage="1" sqref="P6:P17">
      <formula1>제안펀드의_주목적투자분야와_관련성</formula1>
    </dataValidation>
    <dataValidation type="list" allowBlank="1" showInputMessage="1" showErrorMessage="1" sqref="S6:S17">
      <formula1>투자유형</formula1>
    </dataValidation>
    <dataValidation type="list" allowBlank="1" showInputMessage="1" showErrorMessage="1" sqref="V6:V17">
      <formula1>회수구분</formula1>
    </dataValidation>
    <dataValidation type="list" allowBlank="1" showInputMessage="1" showErrorMessage="1" sqref="AB6:AB17">
      <formula1>회수유형</formula1>
    </dataValidation>
    <dataValidation type="list" allowBlank="1" showInputMessage="1" showErrorMessage="1" sqref="AL6:AL17">
      <formula1>투자계정구분</formula1>
    </dataValidation>
    <dataValidation type="date" allowBlank="1" showInputMessage="1" showErrorMessage="1" sqref="R16:R17">
      <formula1>40909</formula1>
      <formula2>44561</formula2>
    </dataValidation>
    <dataValidation type="date" operator="lessThanOrEqual" allowBlank="1" showInputMessage="1" showErrorMessage="1" sqref="Y18">
      <formula1>44561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목록값'!$C$29:$C$46</xm:f>
          </x14:formula1>
          <xm:sqref>AT11:AT17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92D050"/>
  </sheetPr>
  <dimension ref="E1:K21"/>
  <sheetViews>
    <sheetView topLeftCell="E4" zoomScaleNormal="100" workbookViewId="0">
      <selection activeCell="E4" sqref="E4:F4"/>
    </sheetView>
  </sheetViews>
  <sheetFormatPr defaultColWidth="9" defaultRowHeight="16.5"/>
  <cols>
    <col min="1" max="4" width="0" style="67" hidden="1" customWidth="1"/>
    <col min="5" max="5" width="10.625" style="67" customWidth="1"/>
    <col min="6" max="6" width="13.625" style="67" customWidth="1"/>
    <col min="7" max="7" width="12.625" style="67" customWidth="1"/>
    <col min="8" max="8" width="28.75" style="67" customWidth="1"/>
    <col min="9" max="9" width="30.625" style="67" customWidth="1"/>
    <col min="10" max="10" width="15.625" style="67" customWidth="1"/>
    <col min="11" max="11" width="20.625" style="67" customWidth="1"/>
    <col min="12" max="16384" width="9" style="67"/>
  </cols>
  <sheetData>
    <row r="1" spans="5:11" hidden="1"/>
    <row r="2" spans="5:11" hidden="1"/>
    <row r="3" spans="5:11" hidden="1"/>
    <row r="4" spans="5:11">
      <c r="E4" s="564" t="s">
        <v>172</v>
      </c>
      <c r="F4" s="564"/>
      <c r="G4" s="564" t="s">
        <v>120</v>
      </c>
      <c r="H4" s="564"/>
      <c r="I4" s="564"/>
      <c r="J4" s="564"/>
      <c r="K4" s="564"/>
    </row>
    <row r="5" spans="5:11" ht="27">
      <c r="E5" s="61" t="s">
        <v>20</v>
      </c>
      <c r="F5" s="13" t="s">
        <v>111</v>
      </c>
      <c r="G5" s="61" t="s">
        <v>121</v>
      </c>
      <c r="H5" s="61" t="s">
        <v>122</v>
      </c>
      <c r="I5" s="61" t="s">
        <v>123</v>
      </c>
      <c r="J5" s="61" t="s">
        <v>124</v>
      </c>
      <c r="K5" s="61" t="s">
        <v>125</v>
      </c>
    </row>
    <row r="6" spans="5:11" hidden="1">
      <c r="E6" s="87"/>
      <c r="F6" s="86"/>
      <c r="G6" s="87"/>
      <c r="H6" s="87"/>
      <c r="I6" s="87"/>
      <c r="J6" s="87"/>
      <c r="K6" s="87"/>
    </row>
    <row r="7" spans="5:11" hidden="1">
      <c r="E7" s="87"/>
      <c r="F7" s="86"/>
      <c r="G7" s="87"/>
      <c r="H7" s="87"/>
      <c r="I7" s="87"/>
      <c r="J7" s="87"/>
      <c r="K7" s="87"/>
    </row>
    <row r="8" spans="5:11" hidden="1">
      <c r="E8" s="87"/>
      <c r="F8" s="86"/>
      <c r="G8" s="87"/>
      <c r="H8" s="87"/>
      <c r="I8" s="87"/>
      <c r="J8" s="87"/>
      <c r="K8" s="87"/>
    </row>
    <row r="9" spans="5:11" hidden="1">
      <c r="E9" s="38"/>
      <c r="F9" s="98"/>
      <c r="G9" s="38"/>
      <c r="H9" s="38"/>
      <c r="I9" s="38"/>
      <c r="J9" s="38"/>
      <c r="K9" s="38"/>
    </row>
    <row r="10" spans="5:11" hidden="1">
      <c r="E10" s="38"/>
      <c r="F10" s="98"/>
      <c r="G10" s="38"/>
      <c r="H10" s="38"/>
      <c r="I10" s="38"/>
      <c r="J10" s="38"/>
      <c r="K10" s="38"/>
    </row>
    <row r="11" spans="5:11">
      <c r="E11" s="99" t="s">
        <v>1057</v>
      </c>
      <c r="F11" s="91">
        <f t="shared" ref="F11:F21" si="0">IF(ISBLANK($E11),"",VLOOKUP($E11,대표이사_참여인력_개요,2,FALSE))</f>
        <v>700101</v>
      </c>
      <c r="G11" s="246">
        <v>36892</v>
      </c>
      <c r="H11" s="90" t="s">
        <v>1058</v>
      </c>
      <c r="I11" s="90" t="s">
        <v>1059</v>
      </c>
      <c r="J11" s="90" t="s">
        <v>1060</v>
      </c>
      <c r="K11" s="90" t="s">
        <v>1028</v>
      </c>
    </row>
    <row r="12" spans="5:11">
      <c r="E12" s="99" t="s">
        <v>1057</v>
      </c>
      <c r="F12" s="91">
        <f t="shared" si="0"/>
        <v>700101</v>
      </c>
      <c r="G12" s="246">
        <v>35065</v>
      </c>
      <c r="H12" s="90" t="s">
        <v>1061</v>
      </c>
      <c r="I12" s="90"/>
      <c r="J12" s="90"/>
      <c r="K12" s="90" t="s">
        <v>1028</v>
      </c>
    </row>
    <row r="13" spans="5:11">
      <c r="E13" s="99"/>
      <c r="F13" s="91" t="str">
        <f t="shared" si="0"/>
        <v/>
      </c>
      <c r="G13" s="46"/>
      <c r="H13" s="90"/>
      <c r="I13" s="90"/>
      <c r="J13" s="90"/>
      <c r="K13" s="90"/>
    </row>
    <row r="14" spans="5:11">
      <c r="E14" s="99"/>
      <c r="F14" s="91" t="str">
        <f t="shared" si="0"/>
        <v/>
      </c>
      <c r="G14" s="46"/>
      <c r="H14" s="90"/>
      <c r="I14" s="90"/>
      <c r="J14" s="90"/>
      <c r="K14" s="90"/>
    </row>
    <row r="15" spans="5:11">
      <c r="E15" s="99"/>
      <c r="F15" s="91" t="str">
        <f t="shared" si="0"/>
        <v/>
      </c>
      <c r="G15" s="46"/>
      <c r="H15" s="90"/>
      <c r="I15" s="90"/>
      <c r="J15" s="90"/>
      <c r="K15" s="90"/>
    </row>
    <row r="16" spans="5:11">
      <c r="E16" s="99"/>
      <c r="F16" s="91" t="str">
        <f t="shared" si="0"/>
        <v/>
      </c>
      <c r="G16" s="46"/>
      <c r="H16" s="90"/>
      <c r="I16" s="90"/>
      <c r="J16" s="90"/>
      <c r="K16" s="90"/>
    </row>
    <row r="17" spans="5:11">
      <c r="E17" s="99"/>
      <c r="F17" s="91" t="str">
        <f t="shared" si="0"/>
        <v/>
      </c>
      <c r="G17" s="46"/>
      <c r="H17" s="90"/>
      <c r="I17" s="90"/>
      <c r="J17" s="90"/>
      <c r="K17" s="90"/>
    </row>
    <row r="18" spans="5:11">
      <c r="E18" s="99"/>
      <c r="F18" s="91" t="str">
        <f t="shared" si="0"/>
        <v/>
      </c>
      <c r="G18" s="46"/>
      <c r="H18" s="90"/>
      <c r="I18" s="90"/>
      <c r="J18" s="90"/>
      <c r="K18" s="90"/>
    </row>
    <row r="19" spans="5:11">
      <c r="E19" s="99"/>
      <c r="F19" s="91" t="str">
        <f t="shared" si="0"/>
        <v/>
      </c>
      <c r="G19" s="46"/>
      <c r="H19" s="90"/>
      <c r="I19" s="90"/>
      <c r="J19" s="90"/>
      <c r="K19" s="90"/>
    </row>
    <row r="20" spans="5:11">
      <c r="E20" s="99"/>
      <c r="F20" s="91" t="str">
        <f t="shared" si="0"/>
        <v/>
      </c>
      <c r="G20" s="46"/>
      <c r="H20" s="90"/>
      <c r="I20" s="90"/>
      <c r="J20" s="90"/>
      <c r="K20" s="90"/>
    </row>
    <row r="21" spans="5:11">
      <c r="E21" s="99"/>
      <c r="F21" s="91" t="str">
        <f t="shared" si="0"/>
        <v/>
      </c>
      <c r="G21" s="46"/>
      <c r="H21" s="90"/>
      <c r="I21" s="90"/>
      <c r="J21" s="90"/>
      <c r="K21" s="90"/>
    </row>
  </sheetData>
  <mergeCells count="2">
    <mergeCell ref="E4:F4"/>
    <mergeCell ref="G4:K4"/>
  </mergeCells>
  <phoneticPr fontId="1" type="noConversion"/>
  <dataValidations count="1">
    <dataValidation type="date" allowBlank="1" showInputMessage="1" showErrorMessage="1" error="연월일을 입력" sqref="G4:G20">
      <formula1>1</formula1>
      <formula2>2958465</formula2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rgb="FF92D050"/>
  </sheetPr>
  <dimension ref="B1:Y21"/>
  <sheetViews>
    <sheetView topLeftCell="A4" zoomScaleNormal="100" workbookViewId="0">
      <selection activeCell="A4" sqref="A4"/>
    </sheetView>
  </sheetViews>
  <sheetFormatPr defaultColWidth="9" defaultRowHeight="16.5"/>
  <cols>
    <col min="1" max="1" width="0.125" style="67" customWidth="1"/>
    <col min="2" max="4" width="9" style="67" hidden="1" customWidth="1"/>
    <col min="5" max="5" width="10.625" style="67" customWidth="1"/>
    <col min="6" max="6" width="12.625" style="67" customWidth="1"/>
    <col min="7" max="7" width="15.625" style="67" customWidth="1"/>
    <col min="8" max="8" width="28.75" style="67" customWidth="1"/>
    <col min="9" max="9" width="6.75" style="67" hidden="1" customWidth="1"/>
    <col min="10" max="10" width="9.75" style="67" bestFit="1" customWidth="1"/>
    <col min="11" max="11" width="9.875" style="67" bestFit="1" customWidth="1"/>
    <col min="12" max="12" width="7.875" style="67" customWidth="1"/>
    <col min="13" max="13" width="16.625" style="67" customWidth="1"/>
    <col min="14" max="14" width="10.625" style="67" customWidth="1"/>
    <col min="15" max="15" width="28.75" style="67" customWidth="1"/>
    <col min="16" max="17" width="13.875" style="67" customWidth="1"/>
    <col min="18" max="18" width="7.5" style="67" customWidth="1"/>
    <col min="19" max="19" width="11" style="67" customWidth="1"/>
    <col min="20" max="20" width="12.375" style="67" customWidth="1"/>
    <col min="21" max="21" width="9" style="67" customWidth="1"/>
    <col min="22" max="22" width="29.125" style="67" customWidth="1"/>
    <col min="23" max="24" width="9.875" style="67" bestFit="1" customWidth="1"/>
    <col min="25" max="16384" width="9" style="67"/>
  </cols>
  <sheetData>
    <row r="1" spans="2:25" ht="9.6" hidden="1" customHeight="1"/>
    <row r="2" spans="2:25" ht="9.6" hidden="1" customHeight="1"/>
    <row r="3" spans="2:25" ht="9.6" hidden="1" customHeight="1">
      <c r="I3" s="67">
        <v>4</v>
      </c>
    </row>
    <row r="4" spans="2:25" ht="16.5" customHeight="1">
      <c r="E4" s="565" t="s">
        <v>207</v>
      </c>
      <c r="F4" s="553"/>
      <c r="G4" s="564" t="s">
        <v>215</v>
      </c>
      <c r="H4" s="590"/>
      <c r="I4" s="590"/>
      <c r="J4" s="564" t="s">
        <v>216</v>
      </c>
      <c r="K4" s="564"/>
      <c r="L4" s="564"/>
      <c r="M4" s="564" t="s">
        <v>217</v>
      </c>
      <c r="N4" s="590"/>
      <c r="O4" s="590"/>
      <c r="P4" s="565" t="s">
        <v>218</v>
      </c>
      <c r="Q4" s="552"/>
      <c r="R4" s="553"/>
      <c r="S4" s="565" t="s">
        <v>219</v>
      </c>
      <c r="T4" s="588"/>
      <c r="U4" s="588"/>
      <c r="V4" s="589"/>
      <c r="W4" s="564" t="s">
        <v>220</v>
      </c>
      <c r="X4" s="564"/>
      <c r="Y4" s="564"/>
    </row>
    <row r="5" spans="2:25" ht="40.5">
      <c r="E5" s="61" t="s">
        <v>208</v>
      </c>
      <c r="F5" s="13" t="s">
        <v>209</v>
      </c>
      <c r="G5" s="61" t="s">
        <v>210</v>
      </c>
      <c r="H5" s="61" t="s">
        <v>211</v>
      </c>
      <c r="I5" s="61"/>
      <c r="J5" s="61" t="s">
        <v>212</v>
      </c>
      <c r="K5" s="61" t="s">
        <v>213</v>
      </c>
      <c r="L5" s="55" t="s">
        <v>214</v>
      </c>
      <c r="M5" s="61" t="s">
        <v>221</v>
      </c>
      <c r="N5" s="55" t="s">
        <v>222</v>
      </c>
      <c r="O5" s="55" t="s">
        <v>223</v>
      </c>
      <c r="P5" s="61" t="s">
        <v>212</v>
      </c>
      <c r="Q5" s="61" t="s">
        <v>213</v>
      </c>
      <c r="R5" s="55" t="s">
        <v>214</v>
      </c>
      <c r="S5" s="58" t="s">
        <v>224</v>
      </c>
      <c r="T5" s="22" t="s">
        <v>227</v>
      </c>
      <c r="U5" s="23" t="s">
        <v>225</v>
      </c>
      <c r="V5" s="24" t="s">
        <v>226</v>
      </c>
      <c r="W5" s="61" t="s">
        <v>212</v>
      </c>
      <c r="X5" s="61" t="s">
        <v>213</v>
      </c>
      <c r="Y5" s="61" t="s">
        <v>214</v>
      </c>
    </row>
    <row r="6" spans="2:25" hidden="1">
      <c r="E6" s="85"/>
      <c r="F6" s="86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8"/>
      <c r="U6" s="89"/>
      <c r="V6" s="64"/>
      <c r="W6" s="38"/>
      <c r="X6" s="38"/>
      <c r="Y6" s="38"/>
    </row>
    <row r="7" spans="2:25" hidden="1">
      <c r="E7" s="85"/>
      <c r="F7" s="86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8"/>
      <c r="U7" s="89"/>
      <c r="V7" s="64"/>
      <c r="W7" s="38"/>
      <c r="X7" s="38"/>
      <c r="Y7" s="38"/>
    </row>
    <row r="8" spans="2:25" hidden="1">
      <c r="E8" s="85"/>
      <c r="F8" s="86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8"/>
      <c r="U8" s="89"/>
      <c r="V8" s="64"/>
      <c r="W8" s="38"/>
      <c r="X8" s="38"/>
      <c r="Y8" s="38"/>
    </row>
    <row r="9" spans="2:25" hidden="1">
      <c r="E9" s="85"/>
      <c r="F9" s="86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8"/>
      <c r="U9" s="89"/>
      <c r="V9" s="64"/>
      <c r="W9" s="38"/>
      <c r="X9" s="38"/>
      <c r="Y9" s="38"/>
    </row>
    <row r="10" spans="2:25" hidden="1">
      <c r="E10" s="85"/>
      <c r="F10" s="86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8"/>
      <c r="U10" s="89"/>
      <c r="V10" s="64"/>
      <c r="W10" s="38"/>
      <c r="X10" s="38"/>
      <c r="Y10" s="38"/>
    </row>
    <row r="11" spans="2:25">
      <c r="E11" s="166" t="s">
        <v>1040</v>
      </c>
      <c r="F11" s="91">
        <f t="shared" ref="F11:F21" si="0">IF(ISBLANK($E11),"",VLOOKUP($E11,대표이사_참여인력_개요,2,FALSE))</f>
        <v>700101</v>
      </c>
      <c r="G11" s="47" t="s">
        <v>197</v>
      </c>
      <c r="H11" s="241" t="s">
        <v>979</v>
      </c>
      <c r="I11" s="289"/>
      <c r="J11" s="246">
        <v>41640</v>
      </c>
      <c r="K11" s="246">
        <v>45657</v>
      </c>
      <c r="L11" s="92">
        <f t="shared" ref="L11:L18" si="1">IF(ISBLANK(J11),"",DATEDIF(J11,K11,"d")/365)</f>
        <v>11.005479452054795</v>
      </c>
      <c r="M11" s="90" t="s">
        <v>1045</v>
      </c>
      <c r="N11" s="90" t="s">
        <v>1063</v>
      </c>
      <c r="O11" s="248"/>
      <c r="P11" s="246">
        <v>42005</v>
      </c>
      <c r="Q11" s="246">
        <v>45657</v>
      </c>
      <c r="R11" s="93">
        <f t="shared" ref="R11:R19" si="2">IF(ISBLANK(P11),"",DATEDIF(P11,Q11,"d")/365)</f>
        <v>10.005479452054795</v>
      </c>
      <c r="S11" s="94" t="s">
        <v>113</v>
      </c>
      <c r="T11" s="94" t="s">
        <v>187</v>
      </c>
      <c r="U11" s="95" t="s">
        <v>113</v>
      </c>
      <c r="V11" s="64"/>
      <c r="W11" s="246">
        <v>42005</v>
      </c>
      <c r="X11" s="246">
        <v>45657</v>
      </c>
      <c r="Y11" s="97">
        <f t="shared" ref="Y11:Y17" si="3">IF(ISBLANK(W11),"",DATEDIF(W11,X11,"d")/365)</f>
        <v>10.005479452054795</v>
      </c>
    </row>
    <row r="12" spans="2:25" s="190" customFormat="1">
      <c r="B12" s="164"/>
      <c r="C12" s="164"/>
      <c r="D12" s="164"/>
      <c r="E12" s="166" t="s">
        <v>1040</v>
      </c>
      <c r="F12" s="91">
        <f t="shared" si="0"/>
        <v>700101</v>
      </c>
      <c r="G12" s="47" t="s">
        <v>197</v>
      </c>
      <c r="H12" s="241" t="s">
        <v>979</v>
      </c>
      <c r="I12" s="289"/>
      <c r="J12" s="246">
        <v>41640</v>
      </c>
      <c r="K12" s="246">
        <v>45657</v>
      </c>
      <c r="L12" s="92">
        <f t="shared" si="1"/>
        <v>11.005479452054795</v>
      </c>
      <c r="M12" s="90" t="s">
        <v>1046</v>
      </c>
      <c r="N12" s="90" t="s">
        <v>1064</v>
      </c>
      <c r="O12" s="248"/>
      <c r="P12" s="246">
        <v>42005</v>
      </c>
      <c r="Q12" s="246">
        <v>45657</v>
      </c>
      <c r="R12" s="93">
        <f t="shared" si="2"/>
        <v>10.005479452054795</v>
      </c>
      <c r="S12" s="94" t="s">
        <v>113</v>
      </c>
      <c r="T12" s="94" t="s">
        <v>188</v>
      </c>
      <c r="U12" s="95" t="s">
        <v>100</v>
      </c>
      <c r="V12" s="198"/>
      <c r="W12" s="246">
        <v>42005</v>
      </c>
      <c r="X12" s="246">
        <v>45657</v>
      </c>
      <c r="Y12" s="97">
        <f t="shared" si="3"/>
        <v>10.005479452054795</v>
      </c>
    </row>
    <row r="13" spans="2:25">
      <c r="E13" s="166" t="s">
        <v>1040</v>
      </c>
      <c r="F13" s="91">
        <f t="shared" si="0"/>
        <v>700101</v>
      </c>
      <c r="G13" s="47" t="s">
        <v>197</v>
      </c>
      <c r="H13" s="241" t="s">
        <v>979</v>
      </c>
      <c r="I13" s="289"/>
      <c r="J13" s="246">
        <v>41640</v>
      </c>
      <c r="K13" s="246">
        <v>45657</v>
      </c>
      <c r="L13" s="92">
        <f t="shared" si="1"/>
        <v>11.005479452054795</v>
      </c>
      <c r="M13" s="90" t="s">
        <v>1046</v>
      </c>
      <c r="N13" s="90" t="s">
        <v>1065</v>
      </c>
      <c r="O13" s="248"/>
      <c r="P13" s="246">
        <v>41640</v>
      </c>
      <c r="Q13" s="246">
        <v>42004</v>
      </c>
      <c r="R13" s="93">
        <f t="shared" si="2"/>
        <v>0.99726027397260275</v>
      </c>
      <c r="S13" s="94" t="s">
        <v>113</v>
      </c>
      <c r="T13" s="94" t="s">
        <v>446</v>
      </c>
      <c r="U13" s="95" t="s">
        <v>113</v>
      </c>
      <c r="V13" s="64"/>
      <c r="W13" s="246">
        <v>41640</v>
      </c>
      <c r="X13" s="246">
        <v>42004</v>
      </c>
      <c r="Y13" s="97">
        <f t="shared" si="3"/>
        <v>0.99726027397260275</v>
      </c>
    </row>
    <row r="14" spans="2:25">
      <c r="E14" s="166" t="s">
        <v>1040</v>
      </c>
      <c r="F14" s="91">
        <f t="shared" si="0"/>
        <v>700101</v>
      </c>
      <c r="G14" s="47" t="s">
        <v>447</v>
      </c>
      <c r="H14" s="241" t="s">
        <v>1062</v>
      </c>
      <c r="I14" s="289"/>
      <c r="J14" s="246">
        <v>40087</v>
      </c>
      <c r="K14" s="246">
        <v>41639</v>
      </c>
      <c r="L14" s="92">
        <f t="shared" si="1"/>
        <v>4.2520547945205482</v>
      </c>
      <c r="M14" s="90" t="s">
        <v>1031</v>
      </c>
      <c r="N14" s="90" t="s">
        <v>1064</v>
      </c>
      <c r="O14" s="248"/>
      <c r="P14" s="246">
        <v>40087</v>
      </c>
      <c r="Q14" s="246">
        <v>41639</v>
      </c>
      <c r="R14" s="93">
        <f t="shared" si="2"/>
        <v>4.2520547945205482</v>
      </c>
      <c r="S14" s="94" t="s">
        <v>100</v>
      </c>
      <c r="T14" s="94" t="s">
        <v>202</v>
      </c>
      <c r="U14" s="95" t="s">
        <v>100</v>
      </c>
      <c r="V14" s="64"/>
      <c r="W14" s="246">
        <v>40087</v>
      </c>
      <c r="X14" s="246">
        <v>41639</v>
      </c>
      <c r="Y14" s="97">
        <f t="shared" si="3"/>
        <v>4.2520547945205482</v>
      </c>
    </row>
    <row r="15" spans="2:25">
      <c r="E15" s="166" t="s">
        <v>1040</v>
      </c>
      <c r="F15" s="91">
        <f t="shared" si="0"/>
        <v>700101</v>
      </c>
      <c r="G15" s="47" t="s">
        <v>197</v>
      </c>
      <c r="H15" s="241" t="s">
        <v>1044</v>
      </c>
      <c r="I15" s="289"/>
      <c r="J15" s="246">
        <v>39083</v>
      </c>
      <c r="K15" s="246">
        <v>40086</v>
      </c>
      <c r="L15" s="92">
        <f t="shared" si="1"/>
        <v>2.7479452054794522</v>
      </c>
      <c r="M15" s="90" t="s">
        <v>1047</v>
      </c>
      <c r="N15" s="90" t="s">
        <v>1066</v>
      </c>
      <c r="O15" s="248"/>
      <c r="P15" s="246">
        <v>39448</v>
      </c>
      <c r="Q15" s="246">
        <v>40086</v>
      </c>
      <c r="R15" s="93">
        <f t="shared" si="2"/>
        <v>1.747945205479452</v>
      </c>
      <c r="S15" s="94" t="s">
        <v>113</v>
      </c>
      <c r="T15" s="94" t="s">
        <v>187</v>
      </c>
      <c r="U15" s="95" t="s">
        <v>100</v>
      </c>
      <c r="V15" s="64"/>
      <c r="W15" s="246">
        <v>39448</v>
      </c>
      <c r="X15" s="246">
        <v>40086</v>
      </c>
      <c r="Y15" s="97">
        <f t="shared" si="3"/>
        <v>1.747945205479452</v>
      </c>
    </row>
    <row r="16" spans="2:25">
      <c r="E16" s="166" t="s">
        <v>1040</v>
      </c>
      <c r="F16" s="91">
        <f t="shared" si="0"/>
        <v>700101</v>
      </c>
      <c r="G16" s="47" t="s">
        <v>197</v>
      </c>
      <c r="H16" s="241" t="s">
        <v>1044</v>
      </c>
      <c r="I16" s="289"/>
      <c r="J16" s="246">
        <v>39083</v>
      </c>
      <c r="K16" s="246">
        <v>40086</v>
      </c>
      <c r="L16" s="92">
        <f t="shared" si="1"/>
        <v>2.7479452054794522</v>
      </c>
      <c r="M16" s="90" t="s">
        <v>1047</v>
      </c>
      <c r="N16" s="90" t="s">
        <v>1064</v>
      </c>
      <c r="O16" s="248"/>
      <c r="P16" s="246">
        <v>39083</v>
      </c>
      <c r="Q16" s="246">
        <v>39447</v>
      </c>
      <c r="R16" s="93">
        <f t="shared" si="2"/>
        <v>0.99726027397260275</v>
      </c>
      <c r="S16" s="94" t="s">
        <v>113</v>
      </c>
      <c r="T16" s="94" t="s">
        <v>187</v>
      </c>
      <c r="U16" s="95" t="s">
        <v>100</v>
      </c>
      <c r="V16" s="64"/>
      <c r="W16" s="246">
        <v>39083</v>
      </c>
      <c r="X16" s="246">
        <v>39447</v>
      </c>
      <c r="Y16" s="97">
        <f t="shared" si="3"/>
        <v>0.99726027397260275</v>
      </c>
    </row>
    <row r="17" spans="2:25">
      <c r="E17" s="166" t="s">
        <v>1030</v>
      </c>
      <c r="F17" s="91">
        <f t="shared" si="0"/>
        <v>710101</v>
      </c>
      <c r="G17" s="47" t="s">
        <v>197</v>
      </c>
      <c r="H17" s="241" t="s">
        <v>979</v>
      </c>
      <c r="I17" s="289"/>
      <c r="J17" s="246">
        <v>40544</v>
      </c>
      <c r="K17" s="246">
        <v>45657</v>
      </c>
      <c r="L17" s="92">
        <f t="shared" si="1"/>
        <v>14.008219178082191</v>
      </c>
      <c r="M17" s="90" t="s">
        <v>1047</v>
      </c>
      <c r="N17" s="90" t="s">
        <v>1064</v>
      </c>
      <c r="O17" s="248"/>
      <c r="P17" s="246">
        <v>40544</v>
      </c>
      <c r="Q17" s="246">
        <v>45657</v>
      </c>
      <c r="R17" s="93">
        <f t="shared" si="2"/>
        <v>14.008219178082191</v>
      </c>
      <c r="S17" s="94" t="s">
        <v>113</v>
      </c>
      <c r="T17" s="94" t="s">
        <v>187</v>
      </c>
      <c r="U17" s="95" t="s">
        <v>100</v>
      </c>
      <c r="V17" s="64"/>
      <c r="W17" s="246">
        <v>40544</v>
      </c>
      <c r="X17" s="246">
        <v>45657</v>
      </c>
      <c r="Y17" s="97">
        <f t="shared" si="3"/>
        <v>14.008219178082191</v>
      </c>
    </row>
    <row r="18" spans="2:25">
      <c r="E18" s="166" t="s">
        <v>1033</v>
      </c>
      <c r="F18" s="91">
        <f t="shared" si="0"/>
        <v>720101</v>
      </c>
      <c r="G18" s="47" t="s">
        <v>197</v>
      </c>
      <c r="H18" s="241" t="s">
        <v>1123</v>
      </c>
      <c r="I18" s="289"/>
      <c r="J18" s="246">
        <v>42005</v>
      </c>
      <c r="K18" s="246">
        <v>45657</v>
      </c>
      <c r="L18" s="92">
        <f t="shared" si="1"/>
        <v>10.005479452054795</v>
      </c>
      <c r="M18" s="90"/>
      <c r="N18" s="90"/>
      <c r="O18" s="248"/>
      <c r="P18" s="246"/>
      <c r="Q18" s="246"/>
      <c r="R18" s="93" t="str">
        <f t="shared" si="2"/>
        <v/>
      </c>
      <c r="S18" s="94"/>
      <c r="T18" s="94"/>
      <c r="U18" s="95"/>
      <c r="V18" s="64"/>
      <c r="W18" s="96"/>
      <c r="X18" s="96"/>
      <c r="Y18" s="97" t="str">
        <f t="shared" ref="Y18:Y21" si="4">IF(ISBLANK(W18),"",DATEDIF(W18,X18,"d")/365)</f>
        <v/>
      </c>
    </row>
    <row r="19" spans="2:25">
      <c r="E19" s="166" t="s">
        <v>1033</v>
      </c>
      <c r="F19" s="91">
        <f t="shared" si="0"/>
        <v>720101</v>
      </c>
      <c r="G19" s="47" t="s">
        <v>447</v>
      </c>
      <c r="H19" s="241" t="s">
        <v>1043</v>
      </c>
      <c r="I19" s="289"/>
      <c r="J19" s="246">
        <v>40179</v>
      </c>
      <c r="K19" s="246">
        <v>42004</v>
      </c>
      <c r="L19" s="92">
        <f t="shared" ref="L19:L20" si="5">IF(ISBLANK(J19),"",DATEDIF(J19,K19,"d")/365)</f>
        <v>5</v>
      </c>
      <c r="M19" s="90"/>
      <c r="N19" s="90"/>
      <c r="O19" s="49"/>
      <c r="P19" s="46"/>
      <c r="Q19" s="46"/>
      <c r="R19" s="93" t="str">
        <f t="shared" si="2"/>
        <v/>
      </c>
      <c r="S19" s="94"/>
      <c r="T19" s="94"/>
      <c r="U19" s="95"/>
      <c r="V19" s="64"/>
      <c r="W19" s="96"/>
      <c r="X19" s="96"/>
      <c r="Y19" s="97" t="str">
        <f t="shared" si="4"/>
        <v/>
      </c>
    </row>
    <row r="20" spans="2:25" s="190" customFormat="1">
      <c r="B20" s="164"/>
      <c r="C20" s="164"/>
      <c r="D20" s="164"/>
      <c r="E20" s="166" t="s">
        <v>1033</v>
      </c>
      <c r="F20" s="91">
        <f t="shared" si="0"/>
        <v>720101</v>
      </c>
      <c r="G20" s="47" t="s">
        <v>197</v>
      </c>
      <c r="H20" s="241" t="s">
        <v>1044</v>
      </c>
      <c r="I20" s="289"/>
      <c r="J20" s="246">
        <v>39448</v>
      </c>
      <c r="K20" s="246">
        <v>40178</v>
      </c>
      <c r="L20" s="92">
        <f t="shared" si="5"/>
        <v>2</v>
      </c>
      <c r="M20" s="81"/>
      <c r="N20" s="81"/>
      <c r="O20" s="195"/>
      <c r="P20" s="172"/>
      <c r="Q20" s="172"/>
      <c r="R20" s="93" t="str">
        <f t="shared" ref="R20:R21" si="6">IF(ISBLANK(P20),"",DATEDIF(P20,Q20,"d")/365)</f>
        <v/>
      </c>
      <c r="S20" s="196"/>
      <c r="T20" s="200"/>
      <c r="U20" s="197"/>
      <c r="V20" s="198"/>
      <c r="W20" s="199"/>
      <c r="X20" s="199"/>
      <c r="Y20" s="97" t="str">
        <f t="shared" si="4"/>
        <v/>
      </c>
    </row>
    <row r="21" spans="2:25">
      <c r="E21" s="166" t="s">
        <v>1042</v>
      </c>
      <c r="F21" s="91">
        <f t="shared" si="0"/>
        <v>730101</v>
      </c>
      <c r="G21" s="47" t="s">
        <v>197</v>
      </c>
      <c r="H21" s="241" t="s">
        <v>1044</v>
      </c>
      <c r="I21" s="289"/>
      <c r="J21" s="246">
        <v>39448</v>
      </c>
      <c r="K21" s="246">
        <v>40178</v>
      </c>
      <c r="L21" s="92">
        <f t="shared" ref="L21" si="7">IF(ISBLANK(J21),"",DATEDIF(J21,K21,"d")/365)</f>
        <v>2</v>
      </c>
      <c r="M21" s="90"/>
      <c r="N21" s="90"/>
      <c r="O21" s="49"/>
      <c r="P21" s="46"/>
      <c r="Q21" s="46"/>
      <c r="R21" s="93" t="str">
        <f t="shared" si="6"/>
        <v/>
      </c>
      <c r="S21" s="94"/>
      <c r="T21" s="94"/>
      <c r="U21" s="95"/>
      <c r="V21" s="64"/>
      <c r="W21" s="96"/>
      <c r="X21" s="96"/>
      <c r="Y21" s="97" t="str">
        <f t="shared" si="4"/>
        <v/>
      </c>
    </row>
  </sheetData>
  <mergeCells count="7">
    <mergeCell ref="E4:F4"/>
    <mergeCell ref="P4:R4"/>
    <mergeCell ref="S4:V4"/>
    <mergeCell ref="W4:Y4"/>
    <mergeCell ref="G4:I4"/>
    <mergeCell ref="J4:L4"/>
    <mergeCell ref="M4:O4"/>
  </mergeCells>
  <phoneticPr fontId="1" type="noConversion"/>
  <dataValidations count="3">
    <dataValidation type="list" allowBlank="1" showInputMessage="1" showErrorMessage="1" sqref="G11:G21">
      <formula1>재직회사_유형</formula1>
    </dataValidation>
    <dataValidation type="list" allowBlank="1" showInputMessage="1" showErrorMessage="1" sqref="S11:S21 U11:U21">
      <formula1>여부</formula1>
    </dataValidation>
    <dataValidation type="list" allowBlank="1" showInputMessage="1" showErrorMessage="1" sqref="T11:T21">
      <formula1>주요업무수행내역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7" tint="0.39997558519241921"/>
  </sheetPr>
  <dimension ref="A1:D989"/>
  <sheetViews>
    <sheetView zoomScaleNormal="100" workbookViewId="0"/>
  </sheetViews>
  <sheetFormatPr defaultColWidth="9" defaultRowHeight="16.5"/>
  <cols>
    <col min="1" max="1" width="50.625" style="67" customWidth="1"/>
    <col min="2" max="2" width="14.625" style="67" customWidth="1"/>
    <col min="3" max="4" width="20.625" style="67" customWidth="1"/>
    <col min="5" max="16384" width="9" style="67"/>
  </cols>
  <sheetData>
    <row r="1" spans="1:4" ht="16.5" customHeight="1">
      <c r="A1" s="75" t="s">
        <v>112</v>
      </c>
      <c r="B1" s="75" t="s">
        <v>184</v>
      </c>
      <c r="C1" s="75" t="s">
        <v>392</v>
      </c>
      <c r="D1" s="75" t="s">
        <v>185</v>
      </c>
    </row>
    <row r="2" spans="1:4" ht="16.5" customHeight="1">
      <c r="A2" s="80" t="s">
        <v>1067</v>
      </c>
      <c r="B2" s="81" t="s">
        <v>126</v>
      </c>
      <c r="C2" s="82">
        <v>-10000000000</v>
      </c>
      <c r="D2" s="83">
        <v>36161</v>
      </c>
    </row>
    <row r="3" spans="1:4" ht="16.5" customHeight="1">
      <c r="A3" s="80" t="s">
        <v>1067</v>
      </c>
      <c r="B3" s="81" t="s">
        <v>127</v>
      </c>
      <c r="C3" s="82">
        <v>2700000000</v>
      </c>
      <c r="D3" s="83">
        <v>36891</v>
      </c>
    </row>
    <row r="4" spans="1:4" ht="16.5" customHeight="1">
      <c r="A4" s="80" t="s">
        <v>1067</v>
      </c>
      <c r="B4" s="81" t="s">
        <v>127</v>
      </c>
      <c r="C4" s="82">
        <v>14000000000</v>
      </c>
      <c r="D4" s="83">
        <v>36892</v>
      </c>
    </row>
    <row r="5" spans="1:4" ht="16.5" customHeight="1">
      <c r="A5" s="80" t="s">
        <v>1067</v>
      </c>
      <c r="B5" s="81" t="s">
        <v>127</v>
      </c>
      <c r="C5" s="82">
        <v>1000000000</v>
      </c>
      <c r="D5" s="83">
        <v>36892</v>
      </c>
    </row>
    <row r="6" spans="1:4" ht="16.5" customHeight="1">
      <c r="A6" s="80" t="s">
        <v>1068</v>
      </c>
      <c r="B6" s="81" t="s">
        <v>126</v>
      </c>
      <c r="C6" s="82">
        <v>-3000000000</v>
      </c>
      <c r="D6" s="83">
        <v>37226</v>
      </c>
    </row>
    <row r="7" spans="1:4" ht="16.5" customHeight="1">
      <c r="A7" s="80" t="s">
        <v>1068</v>
      </c>
      <c r="B7" s="81" t="s">
        <v>127</v>
      </c>
      <c r="C7" s="82">
        <v>300000000</v>
      </c>
      <c r="D7" s="83">
        <v>38384</v>
      </c>
    </row>
    <row r="8" spans="1:4" ht="16.5" customHeight="1">
      <c r="A8" s="80" t="s">
        <v>1068</v>
      </c>
      <c r="B8" s="81" t="s">
        <v>127</v>
      </c>
      <c r="C8" s="82">
        <v>350000000</v>
      </c>
      <c r="D8" s="83">
        <v>38477</v>
      </c>
    </row>
    <row r="9" spans="1:4" ht="16.5" customHeight="1">
      <c r="A9" s="80" t="s">
        <v>1068</v>
      </c>
      <c r="B9" s="81" t="s">
        <v>127</v>
      </c>
      <c r="C9" s="82">
        <v>400000000</v>
      </c>
      <c r="D9" s="83">
        <v>38718</v>
      </c>
    </row>
    <row r="10" spans="1:4" ht="16.5" customHeight="1">
      <c r="A10" s="80" t="s">
        <v>1068</v>
      </c>
      <c r="B10" s="81" t="s">
        <v>127</v>
      </c>
      <c r="C10" s="82">
        <v>150000000</v>
      </c>
      <c r="D10" s="83">
        <v>38869</v>
      </c>
    </row>
    <row r="11" spans="1:4" ht="16.5" customHeight="1">
      <c r="A11" s="80" t="s">
        <v>1068</v>
      </c>
      <c r="B11" s="81" t="s">
        <v>127</v>
      </c>
      <c r="C11" s="82">
        <v>130000000</v>
      </c>
      <c r="D11" s="83">
        <v>39083</v>
      </c>
    </row>
    <row r="12" spans="1:4" ht="16.5" customHeight="1">
      <c r="A12" s="80" t="s">
        <v>1068</v>
      </c>
      <c r="B12" s="81" t="s">
        <v>127</v>
      </c>
      <c r="C12" s="82">
        <v>60000000</v>
      </c>
      <c r="D12" s="83">
        <v>39234</v>
      </c>
    </row>
    <row r="13" spans="1:4" ht="16.5" customHeight="1">
      <c r="A13" s="80" t="s">
        <v>1068</v>
      </c>
      <c r="B13" s="81" t="s">
        <v>127</v>
      </c>
      <c r="C13" s="82">
        <v>1800000000</v>
      </c>
      <c r="D13" s="83">
        <v>39448</v>
      </c>
    </row>
    <row r="14" spans="1:4" ht="16.5" customHeight="1">
      <c r="A14" s="80" t="s">
        <v>1068</v>
      </c>
      <c r="B14" s="81" t="s">
        <v>127</v>
      </c>
      <c r="C14" s="82">
        <v>400000000</v>
      </c>
      <c r="D14" s="83">
        <v>39600</v>
      </c>
    </row>
    <row r="15" spans="1:4" ht="16.5" customHeight="1">
      <c r="A15" s="80" t="s">
        <v>1069</v>
      </c>
      <c r="B15" s="81" t="s">
        <v>126</v>
      </c>
      <c r="C15" s="82">
        <v>-10000000000</v>
      </c>
      <c r="D15" s="83">
        <v>38353</v>
      </c>
    </row>
    <row r="16" spans="1:4" ht="16.5" customHeight="1">
      <c r="A16" s="80" t="s">
        <v>1069</v>
      </c>
      <c r="B16" s="81" t="s">
        <v>127</v>
      </c>
      <c r="C16" s="82">
        <v>7700000000</v>
      </c>
      <c r="D16" s="83">
        <v>39448</v>
      </c>
    </row>
    <row r="17" spans="1:4" ht="16.5" customHeight="1">
      <c r="A17" s="80" t="s">
        <v>1069</v>
      </c>
      <c r="B17" s="81" t="s">
        <v>127</v>
      </c>
      <c r="C17" s="82">
        <v>1900000000</v>
      </c>
      <c r="D17" s="83">
        <v>39600</v>
      </c>
    </row>
    <row r="18" spans="1:4" ht="16.5" customHeight="1">
      <c r="A18" s="80" t="s">
        <v>1069</v>
      </c>
      <c r="B18" s="81" t="s">
        <v>127</v>
      </c>
      <c r="C18" s="82">
        <v>6000000000</v>
      </c>
      <c r="D18" s="83">
        <v>39814</v>
      </c>
    </row>
    <row r="19" spans="1:4" ht="16.5" customHeight="1">
      <c r="A19" s="80" t="s">
        <v>1070</v>
      </c>
      <c r="B19" s="81" t="s">
        <v>126</v>
      </c>
      <c r="C19" s="82">
        <v>-5000000000</v>
      </c>
      <c r="D19" s="83">
        <v>41455</v>
      </c>
    </row>
    <row r="20" spans="1:4" ht="16.5" customHeight="1">
      <c r="A20" s="80" t="s">
        <v>1070</v>
      </c>
      <c r="B20" s="81" t="s">
        <v>127</v>
      </c>
      <c r="C20" s="82">
        <v>6000000000</v>
      </c>
      <c r="D20" s="83">
        <v>41640</v>
      </c>
    </row>
    <row r="21" spans="1:4" ht="16.5" customHeight="1">
      <c r="A21" s="80"/>
      <c r="B21" s="84"/>
      <c r="C21" s="82"/>
      <c r="D21" s="83"/>
    </row>
    <row r="22" spans="1:4" ht="16.5" customHeight="1">
      <c r="A22" s="80"/>
      <c r="B22" s="84"/>
      <c r="C22" s="82"/>
      <c r="D22" s="83"/>
    </row>
    <row r="23" spans="1:4" ht="16.5" customHeight="1">
      <c r="A23" s="80"/>
      <c r="B23" s="84"/>
      <c r="C23" s="82"/>
      <c r="D23" s="83"/>
    </row>
    <row r="24" spans="1:4" ht="16.5" customHeight="1">
      <c r="A24" s="80"/>
      <c r="B24" s="84"/>
      <c r="C24" s="82"/>
      <c r="D24" s="83"/>
    </row>
    <row r="25" spans="1:4" ht="16.5" customHeight="1">
      <c r="A25" s="80"/>
      <c r="B25" s="84"/>
      <c r="C25" s="82"/>
      <c r="D25" s="83"/>
    </row>
    <row r="26" spans="1:4" ht="16.5" customHeight="1">
      <c r="A26" s="80"/>
      <c r="B26" s="84"/>
      <c r="C26" s="82"/>
      <c r="D26" s="83"/>
    </row>
    <row r="27" spans="1:4" ht="16.5" customHeight="1">
      <c r="A27" s="80"/>
      <c r="B27" s="84"/>
      <c r="C27" s="82"/>
      <c r="D27" s="83"/>
    </row>
    <row r="28" spans="1:4" ht="16.5" customHeight="1">
      <c r="A28" s="80"/>
      <c r="B28" s="84"/>
      <c r="C28" s="82"/>
      <c r="D28" s="83"/>
    </row>
    <row r="29" spans="1:4" ht="16.5" customHeight="1">
      <c r="A29" s="80"/>
      <c r="B29" s="84"/>
      <c r="C29" s="82"/>
      <c r="D29" s="83"/>
    </row>
    <row r="30" spans="1:4" ht="16.5" customHeight="1">
      <c r="A30" s="80"/>
      <c r="B30" s="84"/>
      <c r="C30" s="82"/>
      <c r="D30" s="83"/>
    </row>
    <row r="31" spans="1:4" ht="16.5" customHeight="1">
      <c r="A31" s="80"/>
      <c r="B31" s="84"/>
      <c r="C31" s="82"/>
      <c r="D31" s="83"/>
    </row>
    <row r="32" spans="1:4" ht="16.5" customHeight="1">
      <c r="A32" s="80"/>
      <c r="B32" s="84"/>
      <c r="C32" s="82"/>
      <c r="D32" s="83"/>
    </row>
    <row r="33" spans="1:4" ht="16.5" customHeight="1">
      <c r="A33" s="80"/>
      <c r="B33" s="84"/>
      <c r="C33" s="82"/>
      <c r="D33" s="83"/>
    </row>
    <row r="34" spans="1:4" ht="16.5" customHeight="1">
      <c r="A34" s="80"/>
      <c r="B34" s="84"/>
      <c r="C34" s="82"/>
      <c r="D34" s="83"/>
    </row>
    <row r="35" spans="1:4" ht="16.5" customHeight="1">
      <c r="A35" s="80"/>
      <c r="B35" s="84"/>
      <c r="C35" s="82"/>
      <c r="D35" s="83"/>
    </row>
    <row r="36" spans="1:4" ht="16.5" customHeight="1">
      <c r="A36" s="80"/>
      <c r="B36" s="84"/>
      <c r="C36" s="82"/>
      <c r="D36" s="83"/>
    </row>
    <row r="37" spans="1:4" ht="16.5" customHeight="1">
      <c r="A37" s="80"/>
      <c r="B37" s="84"/>
      <c r="C37" s="82"/>
      <c r="D37" s="83"/>
    </row>
    <row r="38" spans="1:4" ht="16.5" customHeight="1">
      <c r="A38" s="80"/>
      <c r="B38" s="84"/>
      <c r="C38" s="82"/>
      <c r="D38" s="83"/>
    </row>
    <row r="39" spans="1:4" ht="16.5" customHeight="1">
      <c r="A39" s="80"/>
      <c r="B39" s="84"/>
      <c r="C39" s="82"/>
      <c r="D39" s="83"/>
    </row>
    <row r="40" spans="1:4" ht="16.5" customHeight="1">
      <c r="A40" s="80"/>
      <c r="B40" s="84"/>
      <c r="C40" s="82"/>
      <c r="D40" s="83"/>
    </row>
    <row r="41" spans="1:4" ht="16.5" customHeight="1">
      <c r="A41" s="80"/>
      <c r="B41" s="84"/>
      <c r="C41" s="82"/>
      <c r="D41" s="83"/>
    </row>
    <row r="42" spans="1:4" ht="16.5" customHeight="1">
      <c r="A42" s="80"/>
      <c r="B42" s="84"/>
      <c r="C42" s="82"/>
      <c r="D42" s="83"/>
    </row>
    <row r="43" spans="1:4" ht="16.5" customHeight="1">
      <c r="A43" s="80"/>
      <c r="B43" s="84"/>
      <c r="C43" s="82"/>
      <c r="D43" s="83"/>
    </row>
    <row r="44" spans="1:4" ht="16.5" customHeight="1">
      <c r="A44" s="80"/>
      <c r="B44" s="84"/>
      <c r="C44" s="82"/>
      <c r="D44" s="83"/>
    </row>
    <row r="45" spans="1:4" ht="16.5" customHeight="1">
      <c r="A45" s="80"/>
      <c r="B45" s="84"/>
      <c r="C45" s="82"/>
      <c r="D45" s="83"/>
    </row>
    <row r="46" spans="1:4" ht="16.5" customHeight="1">
      <c r="A46" s="80"/>
      <c r="B46" s="84"/>
      <c r="C46" s="82"/>
      <c r="D46" s="83"/>
    </row>
    <row r="47" spans="1:4" ht="16.5" customHeight="1">
      <c r="A47" s="80"/>
      <c r="B47" s="84"/>
      <c r="C47" s="82"/>
      <c r="D47" s="83"/>
    </row>
    <row r="48" spans="1:4" ht="16.5" customHeight="1">
      <c r="A48" s="80"/>
      <c r="B48" s="84"/>
      <c r="C48" s="82"/>
      <c r="D48" s="83"/>
    </row>
    <row r="49" spans="1:4" ht="16.5" customHeight="1">
      <c r="A49" s="80"/>
      <c r="B49" s="84"/>
      <c r="C49" s="82"/>
      <c r="D49" s="83"/>
    </row>
    <row r="50" spans="1:4" ht="16.5" customHeight="1">
      <c r="A50" s="80"/>
      <c r="B50" s="84"/>
      <c r="C50" s="82"/>
      <c r="D50" s="83"/>
    </row>
    <row r="51" spans="1:4" ht="16.5" customHeight="1">
      <c r="A51" s="80"/>
      <c r="B51" s="84"/>
      <c r="C51" s="82"/>
      <c r="D51" s="83"/>
    </row>
    <row r="52" spans="1:4" ht="16.5" customHeight="1">
      <c r="A52" s="80"/>
      <c r="B52" s="84"/>
      <c r="C52" s="82"/>
      <c r="D52" s="83"/>
    </row>
    <row r="53" spans="1:4" ht="16.5" customHeight="1">
      <c r="A53" s="80"/>
      <c r="B53" s="84"/>
      <c r="C53" s="82"/>
      <c r="D53" s="83"/>
    </row>
    <row r="54" spans="1:4" ht="16.5" customHeight="1">
      <c r="A54" s="80"/>
      <c r="B54" s="84"/>
      <c r="C54" s="82"/>
      <c r="D54" s="83"/>
    </row>
    <row r="55" spans="1:4" ht="16.5" customHeight="1">
      <c r="A55" s="80"/>
      <c r="B55" s="84"/>
      <c r="C55" s="82"/>
      <c r="D55" s="83"/>
    </row>
    <row r="56" spans="1:4" ht="16.5" customHeight="1">
      <c r="A56" s="80"/>
      <c r="B56" s="84"/>
      <c r="C56" s="82"/>
      <c r="D56" s="83"/>
    </row>
    <row r="57" spans="1:4" ht="16.5" customHeight="1">
      <c r="A57" s="80"/>
      <c r="B57" s="84"/>
      <c r="C57" s="82"/>
      <c r="D57" s="83"/>
    </row>
    <row r="58" spans="1:4" ht="16.5" customHeight="1">
      <c r="A58" s="80"/>
      <c r="B58" s="84"/>
      <c r="C58" s="82"/>
      <c r="D58" s="83"/>
    </row>
    <row r="59" spans="1:4" ht="16.5" customHeight="1">
      <c r="A59" s="80"/>
      <c r="B59" s="84"/>
      <c r="C59" s="82"/>
      <c r="D59" s="83"/>
    </row>
    <row r="60" spans="1:4" ht="16.5" customHeight="1">
      <c r="A60" s="80"/>
      <c r="B60" s="84"/>
      <c r="C60" s="82"/>
      <c r="D60" s="83"/>
    </row>
    <row r="61" spans="1:4" ht="16.5" customHeight="1">
      <c r="A61" s="80"/>
      <c r="B61" s="84"/>
      <c r="C61" s="82"/>
      <c r="D61" s="83"/>
    </row>
    <row r="62" spans="1:4" ht="16.5" customHeight="1">
      <c r="A62" s="80"/>
      <c r="B62" s="84"/>
      <c r="C62" s="82"/>
      <c r="D62" s="83"/>
    </row>
    <row r="63" spans="1:4" ht="16.5" customHeight="1">
      <c r="A63" s="80"/>
      <c r="B63" s="84"/>
      <c r="C63" s="82"/>
      <c r="D63" s="83"/>
    </row>
    <row r="64" spans="1:4" ht="16.5" customHeight="1">
      <c r="A64" s="80"/>
      <c r="B64" s="84"/>
      <c r="C64" s="82"/>
      <c r="D64" s="83"/>
    </row>
    <row r="65" spans="1:4" ht="16.5" customHeight="1">
      <c r="A65" s="80"/>
      <c r="B65" s="84"/>
      <c r="C65" s="82"/>
      <c r="D65" s="83"/>
    </row>
    <row r="66" spans="1:4" ht="16.5" customHeight="1">
      <c r="A66" s="80"/>
      <c r="B66" s="84"/>
      <c r="C66" s="82"/>
      <c r="D66" s="83"/>
    </row>
    <row r="67" spans="1:4" ht="16.5" customHeight="1">
      <c r="A67" s="80"/>
      <c r="B67" s="84"/>
      <c r="C67" s="82"/>
      <c r="D67" s="83"/>
    </row>
    <row r="68" spans="1:4" ht="16.5" customHeight="1">
      <c r="A68" s="80"/>
      <c r="B68" s="84"/>
      <c r="C68" s="82"/>
      <c r="D68" s="83"/>
    </row>
    <row r="69" spans="1:4" ht="16.5" customHeight="1">
      <c r="A69" s="80"/>
      <c r="B69" s="84"/>
      <c r="C69" s="82"/>
      <c r="D69" s="83"/>
    </row>
    <row r="70" spans="1:4" ht="16.5" customHeight="1">
      <c r="A70" s="80"/>
      <c r="B70" s="84"/>
      <c r="C70" s="82"/>
      <c r="D70" s="83"/>
    </row>
    <row r="71" spans="1:4" ht="16.5" customHeight="1">
      <c r="A71" s="80"/>
      <c r="B71" s="84"/>
      <c r="C71" s="82"/>
      <c r="D71" s="83"/>
    </row>
    <row r="72" spans="1:4" ht="16.5" customHeight="1">
      <c r="A72" s="80"/>
      <c r="B72" s="84"/>
      <c r="C72" s="82"/>
      <c r="D72" s="83"/>
    </row>
    <row r="73" spans="1:4" ht="16.5" customHeight="1">
      <c r="A73" s="80"/>
      <c r="B73" s="84"/>
      <c r="C73" s="82"/>
      <c r="D73" s="83"/>
    </row>
    <row r="74" spans="1:4" ht="16.5" customHeight="1">
      <c r="A74" s="80"/>
      <c r="B74" s="84"/>
      <c r="C74" s="82"/>
      <c r="D74" s="83"/>
    </row>
    <row r="75" spans="1:4" ht="16.5" customHeight="1">
      <c r="A75" s="80"/>
      <c r="B75" s="84"/>
      <c r="C75" s="82"/>
      <c r="D75" s="83"/>
    </row>
    <row r="76" spans="1:4" ht="16.5" customHeight="1">
      <c r="A76" s="80"/>
      <c r="B76" s="84"/>
      <c r="C76" s="82"/>
      <c r="D76" s="83"/>
    </row>
    <row r="77" spans="1:4" ht="16.5" customHeight="1">
      <c r="A77" s="80"/>
      <c r="B77" s="84"/>
      <c r="C77" s="82"/>
      <c r="D77" s="83"/>
    </row>
    <row r="78" spans="1:4" ht="16.5" customHeight="1">
      <c r="A78" s="80"/>
      <c r="B78" s="84"/>
      <c r="C78" s="82"/>
      <c r="D78" s="83"/>
    </row>
    <row r="79" spans="1:4" ht="16.5" customHeight="1">
      <c r="A79" s="80"/>
      <c r="B79" s="84"/>
      <c r="C79" s="82"/>
      <c r="D79" s="83"/>
    </row>
    <row r="80" spans="1:4" ht="16.5" customHeight="1">
      <c r="A80" s="80"/>
      <c r="B80" s="84"/>
      <c r="C80" s="82"/>
      <c r="D80" s="83"/>
    </row>
    <row r="81" spans="1:4" ht="16.5" customHeight="1">
      <c r="A81" s="80"/>
      <c r="B81" s="84"/>
      <c r="C81" s="82"/>
      <c r="D81" s="83"/>
    </row>
    <row r="82" spans="1:4" ht="16.5" customHeight="1">
      <c r="A82" s="80"/>
      <c r="B82" s="84"/>
      <c r="C82" s="82"/>
      <c r="D82" s="83"/>
    </row>
    <row r="83" spans="1:4" ht="16.5" customHeight="1">
      <c r="A83" s="80"/>
      <c r="B83" s="84"/>
      <c r="C83" s="82"/>
      <c r="D83" s="83"/>
    </row>
    <row r="84" spans="1:4" ht="16.5" customHeight="1">
      <c r="A84" s="80"/>
      <c r="B84" s="84"/>
      <c r="C84" s="82"/>
      <c r="D84" s="83"/>
    </row>
    <row r="85" spans="1:4" ht="16.5" customHeight="1">
      <c r="A85" s="80"/>
      <c r="B85" s="84"/>
      <c r="C85" s="82"/>
      <c r="D85" s="83"/>
    </row>
    <row r="86" spans="1:4" ht="16.5" customHeight="1">
      <c r="A86" s="80"/>
      <c r="B86" s="84"/>
      <c r="C86" s="82"/>
      <c r="D86" s="83"/>
    </row>
    <row r="87" spans="1:4" ht="16.5" customHeight="1">
      <c r="A87" s="80"/>
      <c r="B87" s="84"/>
      <c r="C87" s="82"/>
      <c r="D87" s="83"/>
    </row>
    <row r="88" spans="1:4" ht="16.5" customHeight="1">
      <c r="A88" s="80"/>
      <c r="B88" s="84"/>
      <c r="C88" s="82"/>
      <c r="D88" s="83"/>
    </row>
    <row r="89" spans="1:4" ht="16.5" customHeight="1">
      <c r="A89" s="80"/>
      <c r="B89" s="84"/>
      <c r="C89" s="82"/>
      <c r="D89" s="83"/>
    </row>
    <row r="90" spans="1:4" ht="16.5" customHeight="1">
      <c r="A90" s="80"/>
      <c r="B90" s="84"/>
      <c r="C90" s="82"/>
      <c r="D90" s="83"/>
    </row>
    <row r="91" spans="1:4" ht="16.5" customHeight="1">
      <c r="A91" s="80"/>
      <c r="B91" s="84"/>
      <c r="C91" s="82"/>
      <c r="D91" s="83"/>
    </row>
    <row r="92" spans="1:4" ht="16.5" customHeight="1">
      <c r="A92" s="80"/>
      <c r="B92" s="84"/>
      <c r="C92" s="82"/>
      <c r="D92" s="83"/>
    </row>
    <row r="93" spans="1:4" ht="16.5" customHeight="1">
      <c r="A93" s="80"/>
      <c r="B93" s="84"/>
      <c r="C93" s="82"/>
      <c r="D93" s="83"/>
    </row>
    <row r="94" spans="1:4" ht="16.5" customHeight="1">
      <c r="A94" s="80"/>
      <c r="B94" s="84"/>
      <c r="C94" s="82"/>
      <c r="D94" s="83"/>
    </row>
    <row r="95" spans="1:4" ht="16.5" customHeight="1">
      <c r="A95" s="80"/>
      <c r="B95" s="84"/>
      <c r="C95" s="82"/>
      <c r="D95" s="83"/>
    </row>
    <row r="96" spans="1:4" ht="16.5" customHeight="1">
      <c r="A96" s="80"/>
      <c r="B96" s="84"/>
      <c r="C96" s="82"/>
      <c r="D96" s="83"/>
    </row>
    <row r="97" spans="1:4" ht="16.5" customHeight="1">
      <c r="A97" s="80"/>
      <c r="B97" s="84"/>
      <c r="C97" s="82"/>
      <c r="D97" s="83"/>
    </row>
    <row r="98" spans="1:4" ht="16.5" customHeight="1">
      <c r="A98" s="80"/>
      <c r="B98" s="84"/>
      <c r="C98" s="82"/>
      <c r="D98" s="83"/>
    </row>
    <row r="99" spans="1:4" ht="16.5" customHeight="1">
      <c r="A99" s="80"/>
      <c r="B99" s="84"/>
      <c r="C99" s="82"/>
      <c r="D99" s="83"/>
    </row>
    <row r="100" spans="1:4" ht="16.5" customHeight="1">
      <c r="A100" s="80"/>
      <c r="B100" s="84"/>
      <c r="C100" s="82"/>
      <c r="D100" s="83"/>
    </row>
    <row r="101" spans="1:4" ht="16.5" customHeight="1">
      <c r="A101" s="80"/>
      <c r="B101" s="84"/>
      <c r="C101" s="82"/>
      <c r="D101" s="83"/>
    </row>
    <row r="102" spans="1:4" ht="16.5" customHeight="1">
      <c r="A102" s="80"/>
      <c r="B102" s="84"/>
      <c r="C102" s="82"/>
      <c r="D102" s="83"/>
    </row>
    <row r="103" spans="1:4" ht="16.5" customHeight="1">
      <c r="A103" s="80"/>
      <c r="B103" s="84"/>
      <c r="C103" s="82"/>
      <c r="D103" s="83"/>
    </row>
    <row r="104" spans="1:4" ht="16.5" customHeight="1">
      <c r="A104" s="80"/>
      <c r="B104" s="84"/>
      <c r="C104" s="82"/>
      <c r="D104" s="83"/>
    </row>
    <row r="105" spans="1:4" ht="16.5" customHeight="1">
      <c r="A105" s="80"/>
      <c r="B105" s="84"/>
      <c r="C105" s="82"/>
      <c r="D105" s="83"/>
    </row>
    <row r="106" spans="1:4" ht="16.5" customHeight="1">
      <c r="A106" s="80"/>
      <c r="B106" s="84"/>
      <c r="C106" s="82"/>
      <c r="D106" s="83"/>
    </row>
    <row r="107" spans="1:4" ht="16.5" customHeight="1">
      <c r="A107" s="80"/>
      <c r="B107" s="84"/>
      <c r="C107" s="82"/>
      <c r="D107" s="83"/>
    </row>
    <row r="108" spans="1:4" ht="16.5" customHeight="1">
      <c r="A108" s="80"/>
      <c r="B108" s="84"/>
      <c r="C108" s="82"/>
      <c r="D108" s="83"/>
    </row>
    <row r="109" spans="1:4" ht="16.5" customHeight="1">
      <c r="A109" s="80"/>
      <c r="B109" s="84"/>
      <c r="C109" s="82"/>
      <c r="D109" s="83"/>
    </row>
    <row r="110" spans="1:4" ht="16.5" customHeight="1">
      <c r="A110" s="80"/>
      <c r="B110" s="84"/>
      <c r="C110" s="82"/>
      <c r="D110" s="83"/>
    </row>
    <row r="111" spans="1:4" ht="16.5" customHeight="1">
      <c r="A111" s="80"/>
      <c r="B111" s="84"/>
      <c r="C111" s="82"/>
      <c r="D111" s="83"/>
    </row>
    <row r="112" spans="1:4" ht="16.5" customHeight="1">
      <c r="A112" s="80"/>
      <c r="B112" s="84"/>
      <c r="C112" s="82"/>
      <c r="D112" s="83"/>
    </row>
    <row r="113" spans="1:4" ht="16.5" customHeight="1">
      <c r="A113" s="80"/>
      <c r="B113" s="84"/>
      <c r="C113" s="82"/>
      <c r="D113" s="83"/>
    </row>
    <row r="114" spans="1:4" ht="16.5" customHeight="1">
      <c r="A114" s="80"/>
      <c r="B114" s="84"/>
      <c r="C114" s="82"/>
      <c r="D114" s="83"/>
    </row>
    <row r="115" spans="1:4" ht="16.5" customHeight="1">
      <c r="A115" s="80"/>
      <c r="B115" s="84"/>
      <c r="C115" s="82"/>
      <c r="D115" s="83"/>
    </row>
    <row r="116" spans="1:4" ht="16.5" customHeight="1">
      <c r="A116" s="80"/>
      <c r="B116" s="84"/>
      <c r="C116" s="82"/>
      <c r="D116" s="83"/>
    </row>
    <row r="117" spans="1:4" ht="16.5" customHeight="1">
      <c r="A117" s="80"/>
      <c r="B117" s="84"/>
      <c r="C117" s="82"/>
      <c r="D117" s="83"/>
    </row>
    <row r="118" spans="1:4" ht="16.5" customHeight="1">
      <c r="A118" s="80"/>
      <c r="B118" s="84"/>
      <c r="C118" s="82"/>
      <c r="D118" s="83"/>
    </row>
    <row r="119" spans="1:4" ht="16.5" customHeight="1">
      <c r="A119" s="80"/>
      <c r="B119" s="84"/>
      <c r="C119" s="82"/>
      <c r="D119" s="83"/>
    </row>
    <row r="120" spans="1:4" ht="16.5" customHeight="1">
      <c r="A120" s="80"/>
      <c r="B120" s="84"/>
      <c r="C120" s="82"/>
      <c r="D120" s="83"/>
    </row>
    <row r="121" spans="1:4" ht="16.5" customHeight="1">
      <c r="A121" s="80"/>
      <c r="B121" s="84"/>
      <c r="C121" s="82"/>
      <c r="D121" s="83"/>
    </row>
    <row r="122" spans="1:4" ht="16.5" customHeight="1">
      <c r="A122" s="80"/>
      <c r="B122" s="84"/>
      <c r="C122" s="82"/>
      <c r="D122" s="83"/>
    </row>
    <row r="123" spans="1:4" ht="16.5" customHeight="1">
      <c r="A123" s="80"/>
      <c r="B123" s="84"/>
      <c r="C123" s="82"/>
      <c r="D123" s="83"/>
    </row>
    <row r="124" spans="1:4" ht="16.5" customHeight="1">
      <c r="A124" s="80"/>
      <c r="B124" s="84"/>
      <c r="C124" s="82"/>
      <c r="D124" s="83"/>
    </row>
    <row r="125" spans="1:4" ht="16.5" customHeight="1">
      <c r="A125" s="80"/>
      <c r="B125" s="84"/>
      <c r="C125" s="82"/>
      <c r="D125" s="83"/>
    </row>
    <row r="126" spans="1:4" ht="16.5" customHeight="1">
      <c r="A126" s="80"/>
      <c r="B126" s="84"/>
      <c r="C126" s="82"/>
      <c r="D126" s="83"/>
    </row>
    <row r="127" spans="1:4" ht="16.5" customHeight="1">
      <c r="A127" s="80"/>
      <c r="B127" s="84"/>
      <c r="C127" s="82"/>
      <c r="D127" s="83"/>
    </row>
    <row r="128" spans="1:4" ht="16.5" customHeight="1">
      <c r="A128" s="80"/>
      <c r="B128" s="84"/>
      <c r="C128" s="82"/>
      <c r="D128" s="83"/>
    </row>
    <row r="129" spans="1:4" ht="16.5" customHeight="1">
      <c r="A129" s="80"/>
      <c r="B129" s="84"/>
      <c r="C129" s="82"/>
      <c r="D129" s="83"/>
    </row>
    <row r="130" spans="1:4" ht="16.5" customHeight="1">
      <c r="A130" s="80"/>
      <c r="B130" s="84"/>
      <c r="C130" s="82"/>
      <c r="D130" s="83"/>
    </row>
    <row r="131" spans="1:4" ht="16.5" customHeight="1">
      <c r="A131" s="80"/>
      <c r="B131" s="84"/>
      <c r="C131" s="82"/>
      <c r="D131" s="83"/>
    </row>
    <row r="132" spans="1:4" ht="16.5" customHeight="1">
      <c r="A132" s="80"/>
      <c r="B132" s="84"/>
      <c r="C132" s="82"/>
      <c r="D132" s="83"/>
    </row>
    <row r="133" spans="1:4" ht="16.5" customHeight="1">
      <c r="A133" s="80"/>
      <c r="B133" s="84"/>
      <c r="C133" s="82"/>
      <c r="D133" s="83"/>
    </row>
    <row r="134" spans="1:4" ht="16.5" customHeight="1">
      <c r="A134" s="80"/>
      <c r="B134" s="84"/>
      <c r="C134" s="82"/>
      <c r="D134" s="83"/>
    </row>
    <row r="135" spans="1:4" ht="16.5" customHeight="1">
      <c r="A135" s="80"/>
      <c r="B135" s="84"/>
      <c r="C135" s="82"/>
      <c r="D135" s="83"/>
    </row>
    <row r="136" spans="1:4" ht="16.5" customHeight="1">
      <c r="A136" s="80"/>
      <c r="B136" s="84"/>
      <c r="C136" s="82"/>
      <c r="D136" s="83"/>
    </row>
    <row r="137" spans="1:4" ht="16.5" customHeight="1">
      <c r="A137" s="80"/>
      <c r="B137" s="84"/>
      <c r="C137" s="82"/>
      <c r="D137" s="83"/>
    </row>
    <row r="138" spans="1:4" ht="16.5" customHeight="1">
      <c r="A138" s="80"/>
      <c r="B138" s="84"/>
      <c r="C138" s="82"/>
      <c r="D138" s="83"/>
    </row>
    <row r="139" spans="1:4" ht="16.5" customHeight="1">
      <c r="A139" s="80"/>
      <c r="B139" s="84"/>
      <c r="C139" s="82"/>
      <c r="D139" s="83"/>
    </row>
    <row r="140" spans="1:4" ht="16.5" customHeight="1">
      <c r="A140" s="80"/>
      <c r="B140" s="84"/>
      <c r="C140" s="82"/>
      <c r="D140" s="83"/>
    </row>
    <row r="141" spans="1:4" ht="16.5" customHeight="1">
      <c r="A141" s="80"/>
      <c r="B141" s="84"/>
      <c r="C141" s="82"/>
      <c r="D141" s="83"/>
    </row>
    <row r="142" spans="1:4" ht="16.5" customHeight="1">
      <c r="A142" s="80"/>
      <c r="B142" s="84"/>
      <c r="C142" s="82"/>
      <c r="D142" s="83"/>
    </row>
    <row r="143" spans="1:4" ht="16.5" customHeight="1">
      <c r="A143" s="80"/>
      <c r="B143" s="84"/>
      <c r="C143" s="82"/>
      <c r="D143" s="83"/>
    </row>
    <row r="144" spans="1:4" ht="16.5" customHeight="1">
      <c r="A144" s="80"/>
      <c r="B144" s="84"/>
      <c r="C144" s="82"/>
      <c r="D144" s="83"/>
    </row>
    <row r="145" spans="1:4" ht="16.5" customHeight="1">
      <c r="A145" s="80"/>
      <c r="B145" s="84"/>
      <c r="C145" s="82"/>
      <c r="D145" s="83"/>
    </row>
    <row r="146" spans="1:4" ht="16.5" customHeight="1">
      <c r="A146" s="80"/>
      <c r="B146" s="84"/>
      <c r="C146" s="82"/>
      <c r="D146" s="83"/>
    </row>
    <row r="147" spans="1:4" ht="16.5" customHeight="1">
      <c r="A147" s="80"/>
      <c r="B147" s="84"/>
      <c r="C147" s="82"/>
      <c r="D147" s="83"/>
    </row>
    <row r="148" spans="1:4" ht="16.5" customHeight="1">
      <c r="A148" s="80"/>
      <c r="B148" s="84"/>
      <c r="C148" s="82"/>
      <c r="D148" s="83"/>
    </row>
    <row r="149" spans="1:4" ht="16.5" customHeight="1">
      <c r="A149" s="80"/>
      <c r="B149" s="84"/>
      <c r="C149" s="82"/>
      <c r="D149" s="83"/>
    </row>
    <row r="150" spans="1:4" ht="16.5" customHeight="1">
      <c r="A150" s="80"/>
      <c r="B150" s="84"/>
      <c r="C150" s="82"/>
      <c r="D150" s="83"/>
    </row>
    <row r="151" spans="1:4" ht="16.5" customHeight="1">
      <c r="A151" s="80"/>
      <c r="B151" s="84"/>
      <c r="C151" s="82"/>
      <c r="D151" s="83"/>
    </row>
    <row r="152" spans="1:4" ht="16.5" customHeight="1">
      <c r="A152" s="80"/>
      <c r="B152" s="84"/>
      <c r="C152" s="82"/>
      <c r="D152" s="83"/>
    </row>
    <row r="153" spans="1:4" ht="16.5" customHeight="1">
      <c r="A153" s="80"/>
      <c r="B153" s="84"/>
      <c r="C153" s="82"/>
      <c r="D153" s="83"/>
    </row>
    <row r="154" spans="1:4" ht="16.5" customHeight="1">
      <c r="A154" s="80"/>
      <c r="B154" s="84"/>
      <c r="C154" s="82"/>
      <c r="D154" s="83"/>
    </row>
    <row r="155" spans="1:4" ht="16.5" customHeight="1">
      <c r="A155" s="80"/>
      <c r="B155" s="84"/>
      <c r="C155" s="82"/>
      <c r="D155" s="83"/>
    </row>
    <row r="156" spans="1:4" ht="16.5" customHeight="1">
      <c r="A156" s="80"/>
      <c r="B156" s="84"/>
      <c r="C156" s="82"/>
      <c r="D156" s="83"/>
    </row>
    <row r="157" spans="1:4" ht="16.5" customHeight="1">
      <c r="A157" s="80"/>
      <c r="B157" s="84"/>
      <c r="C157" s="82"/>
      <c r="D157" s="83"/>
    </row>
    <row r="158" spans="1:4" ht="16.5" customHeight="1">
      <c r="A158" s="80"/>
      <c r="B158" s="84"/>
      <c r="C158" s="82"/>
      <c r="D158" s="83"/>
    </row>
    <row r="159" spans="1:4" ht="16.5" customHeight="1">
      <c r="A159" s="80"/>
      <c r="B159" s="84"/>
      <c r="C159" s="82"/>
      <c r="D159" s="83"/>
    </row>
    <row r="160" spans="1:4" ht="16.5" customHeight="1">
      <c r="A160" s="80"/>
      <c r="B160" s="84"/>
      <c r="C160" s="82"/>
      <c r="D160" s="83"/>
    </row>
    <row r="161" spans="1:4" ht="16.5" customHeight="1">
      <c r="A161" s="80"/>
      <c r="B161" s="84"/>
      <c r="C161" s="82"/>
      <c r="D161" s="83"/>
    </row>
    <row r="162" spans="1:4" ht="16.5" customHeight="1">
      <c r="A162" s="80"/>
      <c r="B162" s="84"/>
      <c r="C162" s="82"/>
      <c r="D162" s="83"/>
    </row>
    <row r="163" spans="1:4" ht="16.5" customHeight="1">
      <c r="A163" s="80"/>
      <c r="B163" s="84"/>
      <c r="C163" s="82"/>
      <c r="D163" s="83"/>
    </row>
    <row r="164" spans="1:4" ht="16.5" customHeight="1">
      <c r="A164" s="80"/>
      <c r="B164" s="84"/>
      <c r="C164" s="82"/>
      <c r="D164" s="83"/>
    </row>
    <row r="165" spans="1:4" ht="16.5" customHeight="1">
      <c r="A165" s="80"/>
      <c r="B165" s="84"/>
      <c r="C165" s="82"/>
      <c r="D165" s="83"/>
    </row>
    <row r="166" spans="1:4" ht="16.5" customHeight="1">
      <c r="A166" s="80"/>
      <c r="B166" s="84"/>
      <c r="C166" s="82"/>
      <c r="D166" s="83"/>
    </row>
    <row r="167" spans="1:4" ht="16.5" customHeight="1">
      <c r="A167" s="80"/>
      <c r="B167" s="84"/>
      <c r="C167" s="82"/>
      <c r="D167" s="83"/>
    </row>
    <row r="168" spans="1:4" ht="16.5" customHeight="1">
      <c r="A168" s="80"/>
      <c r="B168" s="84"/>
      <c r="C168" s="82"/>
      <c r="D168" s="83"/>
    </row>
    <row r="169" spans="1:4" ht="16.5" customHeight="1">
      <c r="A169" s="80"/>
      <c r="B169" s="84"/>
      <c r="C169" s="82"/>
      <c r="D169" s="83"/>
    </row>
    <row r="170" spans="1:4" ht="16.5" customHeight="1">
      <c r="A170" s="80"/>
      <c r="B170" s="84"/>
      <c r="C170" s="82"/>
      <c r="D170" s="83"/>
    </row>
    <row r="171" spans="1:4" ht="16.5" customHeight="1">
      <c r="A171" s="80"/>
      <c r="B171" s="84"/>
      <c r="C171" s="82"/>
      <c r="D171" s="83"/>
    </row>
    <row r="172" spans="1:4" ht="16.5" customHeight="1">
      <c r="A172" s="80"/>
      <c r="B172" s="84"/>
      <c r="C172" s="82"/>
      <c r="D172" s="83"/>
    </row>
    <row r="173" spans="1:4" ht="16.5" customHeight="1">
      <c r="A173" s="80"/>
      <c r="B173" s="84"/>
      <c r="C173" s="82"/>
      <c r="D173" s="83"/>
    </row>
    <row r="174" spans="1:4" ht="16.5" customHeight="1">
      <c r="A174" s="80"/>
      <c r="B174" s="84"/>
      <c r="C174" s="82"/>
      <c r="D174" s="83"/>
    </row>
    <row r="175" spans="1:4" ht="16.5" customHeight="1">
      <c r="A175" s="80"/>
      <c r="B175" s="84"/>
      <c r="C175" s="82"/>
      <c r="D175" s="83"/>
    </row>
    <row r="176" spans="1:4" ht="16.5" customHeight="1">
      <c r="A176" s="80"/>
      <c r="B176" s="84"/>
      <c r="C176" s="82"/>
      <c r="D176" s="83"/>
    </row>
    <row r="177" spans="1:4" ht="16.5" customHeight="1">
      <c r="A177" s="80"/>
      <c r="B177" s="84"/>
      <c r="C177" s="82"/>
      <c r="D177" s="83"/>
    </row>
    <row r="178" spans="1:4" ht="16.5" customHeight="1">
      <c r="A178" s="80"/>
      <c r="B178" s="84"/>
      <c r="C178" s="82"/>
      <c r="D178" s="83"/>
    </row>
    <row r="179" spans="1:4" ht="16.5" customHeight="1">
      <c r="A179" s="80"/>
      <c r="B179" s="84"/>
      <c r="C179" s="82"/>
      <c r="D179" s="83"/>
    </row>
    <row r="180" spans="1:4" ht="16.5" customHeight="1">
      <c r="A180" s="80"/>
      <c r="B180" s="84"/>
      <c r="C180" s="82"/>
      <c r="D180" s="83"/>
    </row>
    <row r="181" spans="1:4">
      <c r="A181" s="80"/>
      <c r="B181" s="84"/>
      <c r="C181" s="82"/>
      <c r="D181" s="83"/>
    </row>
    <row r="182" spans="1:4">
      <c r="A182" s="80"/>
      <c r="B182" s="84"/>
      <c r="C182" s="82"/>
      <c r="D182" s="83"/>
    </row>
    <row r="183" spans="1:4">
      <c r="A183" s="80"/>
      <c r="B183" s="84"/>
      <c r="C183" s="82"/>
      <c r="D183" s="83"/>
    </row>
    <row r="184" spans="1:4">
      <c r="A184" s="80"/>
      <c r="B184" s="84"/>
      <c r="C184" s="82"/>
      <c r="D184" s="83"/>
    </row>
    <row r="185" spans="1:4">
      <c r="A185" s="80"/>
      <c r="B185" s="84"/>
      <c r="C185" s="82"/>
      <c r="D185" s="83"/>
    </row>
    <row r="186" spans="1:4">
      <c r="A186" s="80"/>
      <c r="B186" s="84"/>
      <c r="C186" s="82"/>
      <c r="D186" s="83"/>
    </row>
    <row r="187" spans="1:4">
      <c r="A187" s="80"/>
      <c r="B187" s="84"/>
      <c r="C187" s="82"/>
      <c r="D187" s="83"/>
    </row>
    <row r="188" spans="1:4">
      <c r="A188" s="80"/>
      <c r="B188" s="84"/>
      <c r="C188" s="82"/>
      <c r="D188" s="83"/>
    </row>
    <row r="189" spans="1:4">
      <c r="A189" s="80"/>
      <c r="B189" s="84"/>
      <c r="C189" s="82"/>
      <c r="D189" s="83"/>
    </row>
    <row r="190" spans="1:4">
      <c r="A190" s="80"/>
      <c r="B190" s="84"/>
      <c r="C190" s="82"/>
      <c r="D190" s="83"/>
    </row>
    <row r="191" spans="1:4">
      <c r="A191" s="80"/>
      <c r="B191" s="84"/>
      <c r="C191" s="82"/>
      <c r="D191" s="83"/>
    </row>
    <row r="192" spans="1:4">
      <c r="A192" s="80"/>
      <c r="B192" s="84"/>
      <c r="C192" s="82"/>
      <c r="D192" s="83"/>
    </row>
    <row r="193" spans="1:4">
      <c r="A193" s="80"/>
      <c r="B193" s="84"/>
      <c r="C193" s="82"/>
      <c r="D193" s="83"/>
    </row>
    <row r="194" spans="1:4">
      <c r="A194" s="80"/>
      <c r="B194" s="84"/>
      <c r="C194" s="82"/>
      <c r="D194" s="83"/>
    </row>
    <row r="195" spans="1:4">
      <c r="A195" s="80"/>
      <c r="B195" s="84"/>
      <c r="C195" s="82"/>
      <c r="D195" s="83"/>
    </row>
    <row r="196" spans="1:4">
      <c r="A196" s="80"/>
      <c r="B196" s="84"/>
      <c r="C196" s="82"/>
      <c r="D196" s="83"/>
    </row>
    <row r="197" spans="1:4">
      <c r="A197" s="80"/>
      <c r="B197" s="84"/>
      <c r="C197" s="82"/>
      <c r="D197" s="83"/>
    </row>
    <row r="198" spans="1:4">
      <c r="A198" s="80"/>
      <c r="B198" s="84"/>
      <c r="C198" s="82"/>
      <c r="D198" s="83"/>
    </row>
    <row r="199" spans="1:4">
      <c r="A199" s="80"/>
      <c r="B199" s="84"/>
      <c r="C199" s="82"/>
      <c r="D199" s="83"/>
    </row>
    <row r="200" spans="1:4">
      <c r="A200" s="80"/>
      <c r="B200" s="84"/>
      <c r="C200" s="82"/>
      <c r="D200" s="83"/>
    </row>
    <row r="201" spans="1:4">
      <c r="A201" s="80"/>
      <c r="B201" s="84"/>
      <c r="C201" s="82"/>
      <c r="D201" s="83"/>
    </row>
    <row r="202" spans="1:4">
      <c r="A202" s="80"/>
      <c r="B202" s="84"/>
      <c r="C202" s="82"/>
      <c r="D202" s="83"/>
    </row>
    <row r="203" spans="1:4">
      <c r="A203" s="80"/>
      <c r="B203" s="84"/>
      <c r="C203" s="82"/>
      <c r="D203" s="83"/>
    </row>
    <row r="204" spans="1:4">
      <c r="A204" s="80"/>
      <c r="B204" s="84"/>
      <c r="C204" s="82"/>
      <c r="D204" s="83"/>
    </row>
    <row r="205" spans="1:4">
      <c r="A205" s="80"/>
      <c r="B205" s="84"/>
      <c r="C205" s="82"/>
      <c r="D205" s="83"/>
    </row>
    <row r="206" spans="1:4">
      <c r="A206" s="80"/>
      <c r="B206" s="84"/>
      <c r="C206" s="82"/>
      <c r="D206" s="83"/>
    </row>
    <row r="207" spans="1:4">
      <c r="A207" s="80"/>
      <c r="B207" s="84"/>
      <c r="C207" s="82"/>
      <c r="D207" s="83"/>
    </row>
    <row r="208" spans="1:4">
      <c r="A208" s="80"/>
      <c r="B208" s="84"/>
      <c r="C208" s="82"/>
      <c r="D208" s="83"/>
    </row>
    <row r="209" spans="1:4">
      <c r="A209" s="80"/>
      <c r="B209" s="84"/>
      <c r="C209" s="82"/>
      <c r="D209" s="83"/>
    </row>
    <row r="210" spans="1:4">
      <c r="A210" s="80"/>
      <c r="B210" s="84"/>
      <c r="C210" s="82"/>
      <c r="D210" s="83"/>
    </row>
    <row r="211" spans="1:4">
      <c r="A211" s="80"/>
      <c r="B211" s="84"/>
      <c r="C211" s="82"/>
      <c r="D211" s="83"/>
    </row>
    <row r="212" spans="1:4">
      <c r="A212" s="80"/>
      <c r="B212" s="84"/>
      <c r="C212" s="82"/>
      <c r="D212" s="83"/>
    </row>
    <row r="213" spans="1:4">
      <c r="A213" s="80"/>
      <c r="B213" s="84"/>
      <c r="C213" s="82"/>
      <c r="D213" s="83"/>
    </row>
    <row r="214" spans="1:4">
      <c r="A214" s="80"/>
      <c r="B214" s="84"/>
      <c r="C214" s="82"/>
      <c r="D214" s="83"/>
    </row>
    <row r="215" spans="1:4">
      <c r="A215" s="80"/>
      <c r="B215" s="84"/>
      <c r="C215" s="82"/>
      <c r="D215" s="83"/>
    </row>
    <row r="216" spans="1:4">
      <c r="A216" s="80"/>
      <c r="B216" s="84"/>
      <c r="C216" s="82"/>
      <c r="D216" s="83"/>
    </row>
    <row r="217" spans="1:4">
      <c r="A217" s="80"/>
      <c r="B217" s="84"/>
      <c r="C217" s="82"/>
      <c r="D217" s="83"/>
    </row>
    <row r="218" spans="1:4">
      <c r="A218" s="80"/>
      <c r="B218" s="84"/>
      <c r="C218" s="82"/>
      <c r="D218" s="83"/>
    </row>
    <row r="219" spans="1:4">
      <c r="A219" s="80"/>
      <c r="B219" s="84"/>
      <c r="C219" s="82"/>
      <c r="D219" s="83"/>
    </row>
    <row r="220" spans="1:4">
      <c r="A220" s="80"/>
      <c r="B220" s="84"/>
      <c r="C220" s="82"/>
      <c r="D220" s="83"/>
    </row>
    <row r="221" spans="1:4">
      <c r="A221" s="80"/>
      <c r="B221" s="84"/>
      <c r="C221" s="82"/>
      <c r="D221" s="83"/>
    </row>
    <row r="222" spans="1:4">
      <c r="A222" s="80"/>
      <c r="B222" s="84"/>
      <c r="C222" s="82"/>
      <c r="D222" s="83"/>
    </row>
    <row r="223" spans="1:4">
      <c r="A223" s="80"/>
      <c r="B223" s="84"/>
      <c r="C223" s="82"/>
      <c r="D223" s="83"/>
    </row>
    <row r="224" spans="1:4">
      <c r="A224" s="80"/>
      <c r="B224" s="84"/>
      <c r="C224" s="82"/>
      <c r="D224" s="83"/>
    </row>
    <row r="225" spans="1:4">
      <c r="A225" s="80"/>
      <c r="B225" s="84"/>
      <c r="C225" s="82"/>
      <c r="D225" s="83"/>
    </row>
    <row r="226" spans="1:4">
      <c r="A226" s="80"/>
      <c r="B226" s="84"/>
      <c r="C226" s="82"/>
      <c r="D226" s="83"/>
    </row>
    <row r="227" spans="1:4">
      <c r="A227" s="80"/>
      <c r="B227" s="84"/>
      <c r="C227" s="82"/>
      <c r="D227" s="83"/>
    </row>
    <row r="228" spans="1:4">
      <c r="A228" s="80"/>
      <c r="B228" s="84"/>
      <c r="C228" s="82"/>
      <c r="D228" s="83"/>
    </row>
    <row r="229" spans="1:4">
      <c r="A229" s="80"/>
      <c r="B229" s="84"/>
      <c r="C229" s="82"/>
      <c r="D229" s="83"/>
    </row>
    <row r="230" spans="1:4">
      <c r="A230" s="80"/>
      <c r="B230" s="84"/>
      <c r="C230" s="82"/>
      <c r="D230" s="83"/>
    </row>
    <row r="231" spans="1:4">
      <c r="A231" s="80"/>
      <c r="B231" s="84"/>
      <c r="C231" s="82"/>
      <c r="D231" s="83"/>
    </row>
    <row r="232" spans="1:4">
      <c r="A232" s="80"/>
      <c r="B232" s="84"/>
      <c r="C232" s="82"/>
      <c r="D232" s="83"/>
    </row>
    <row r="233" spans="1:4">
      <c r="A233" s="80"/>
      <c r="B233" s="84"/>
      <c r="C233" s="82"/>
      <c r="D233" s="83"/>
    </row>
    <row r="234" spans="1:4">
      <c r="A234" s="80"/>
      <c r="B234" s="84"/>
      <c r="C234" s="82"/>
      <c r="D234" s="83"/>
    </row>
    <row r="235" spans="1:4">
      <c r="A235" s="80"/>
      <c r="B235" s="84"/>
      <c r="C235" s="82"/>
      <c r="D235" s="83"/>
    </row>
    <row r="236" spans="1:4">
      <c r="A236" s="80"/>
      <c r="B236" s="84"/>
      <c r="C236" s="82"/>
      <c r="D236" s="83"/>
    </row>
    <row r="237" spans="1:4">
      <c r="A237" s="80"/>
      <c r="B237" s="84"/>
      <c r="C237" s="82"/>
      <c r="D237" s="83"/>
    </row>
    <row r="238" spans="1:4">
      <c r="A238" s="80"/>
      <c r="B238" s="84"/>
      <c r="C238" s="82"/>
      <c r="D238" s="83"/>
    </row>
    <row r="239" spans="1:4">
      <c r="A239" s="80"/>
      <c r="B239" s="84"/>
      <c r="C239" s="82"/>
      <c r="D239" s="83"/>
    </row>
    <row r="240" spans="1:4">
      <c r="A240" s="80"/>
      <c r="B240" s="84"/>
      <c r="C240" s="82"/>
      <c r="D240" s="83"/>
    </row>
    <row r="241" spans="1:4">
      <c r="A241" s="80"/>
      <c r="B241" s="84"/>
      <c r="C241" s="82"/>
      <c r="D241" s="83"/>
    </row>
    <row r="242" spans="1:4">
      <c r="A242" s="80"/>
      <c r="B242" s="84"/>
      <c r="C242" s="82"/>
      <c r="D242" s="83"/>
    </row>
    <row r="243" spans="1:4">
      <c r="A243" s="80"/>
      <c r="B243" s="84"/>
      <c r="C243" s="82"/>
      <c r="D243" s="83"/>
    </row>
    <row r="244" spans="1:4">
      <c r="A244" s="80"/>
      <c r="B244" s="84"/>
      <c r="C244" s="82"/>
      <c r="D244" s="83"/>
    </row>
    <row r="245" spans="1:4">
      <c r="A245" s="80"/>
      <c r="B245" s="84"/>
      <c r="C245" s="82"/>
      <c r="D245" s="83"/>
    </row>
    <row r="246" spans="1:4">
      <c r="A246" s="80"/>
      <c r="B246" s="84"/>
      <c r="C246" s="82"/>
      <c r="D246" s="83"/>
    </row>
    <row r="247" spans="1:4">
      <c r="A247" s="80"/>
      <c r="B247" s="84"/>
      <c r="C247" s="82"/>
      <c r="D247" s="83"/>
    </row>
    <row r="248" spans="1:4">
      <c r="A248" s="80"/>
      <c r="B248" s="84"/>
      <c r="C248" s="82"/>
      <c r="D248" s="83"/>
    </row>
    <row r="249" spans="1:4">
      <c r="A249" s="80"/>
      <c r="B249" s="84"/>
      <c r="C249" s="82"/>
      <c r="D249" s="83"/>
    </row>
    <row r="250" spans="1:4">
      <c r="A250" s="80"/>
      <c r="B250" s="84"/>
      <c r="C250" s="82"/>
      <c r="D250" s="83"/>
    </row>
    <row r="251" spans="1:4">
      <c r="A251" s="80"/>
      <c r="B251" s="84"/>
      <c r="C251" s="82"/>
      <c r="D251" s="83"/>
    </row>
    <row r="252" spans="1:4">
      <c r="A252" s="80"/>
      <c r="B252" s="84"/>
      <c r="C252" s="82"/>
      <c r="D252" s="83"/>
    </row>
    <row r="253" spans="1:4">
      <c r="A253" s="80"/>
      <c r="B253" s="84"/>
      <c r="C253" s="82"/>
      <c r="D253" s="83"/>
    </row>
    <row r="254" spans="1:4">
      <c r="A254" s="80"/>
      <c r="B254" s="84"/>
      <c r="C254" s="82"/>
      <c r="D254" s="83"/>
    </row>
    <row r="255" spans="1:4">
      <c r="A255" s="80"/>
      <c r="B255" s="84"/>
      <c r="C255" s="82"/>
      <c r="D255" s="83"/>
    </row>
    <row r="256" spans="1:4">
      <c r="A256" s="80"/>
      <c r="B256" s="84"/>
      <c r="C256" s="82"/>
      <c r="D256" s="83"/>
    </row>
    <row r="257" spans="1:4">
      <c r="A257" s="80"/>
      <c r="B257" s="84"/>
      <c r="C257" s="82"/>
      <c r="D257" s="83"/>
    </row>
    <row r="258" spans="1:4">
      <c r="A258" s="80"/>
      <c r="B258" s="84"/>
      <c r="C258" s="82"/>
      <c r="D258" s="83"/>
    </row>
    <row r="259" spans="1:4">
      <c r="A259" s="80"/>
      <c r="B259" s="84"/>
      <c r="C259" s="82"/>
      <c r="D259" s="83"/>
    </row>
    <row r="260" spans="1:4">
      <c r="A260" s="80"/>
      <c r="B260" s="84"/>
      <c r="C260" s="82"/>
      <c r="D260" s="83"/>
    </row>
    <row r="261" spans="1:4">
      <c r="A261" s="80"/>
      <c r="B261" s="84"/>
      <c r="C261" s="82"/>
      <c r="D261" s="83"/>
    </row>
    <row r="262" spans="1:4">
      <c r="A262" s="80"/>
      <c r="B262" s="84"/>
      <c r="C262" s="82"/>
      <c r="D262" s="83"/>
    </row>
    <row r="263" spans="1:4">
      <c r="A263" s="80"/>
      <c r="B263" s="84"/>
      <c r="C263" s="82"/>
      <c r="D263" s="83"/>
    </row>
    <row r="264" spans="1:4">
      <c r="A264" s="80"/>
      <c r="B264" s="84"/>
      <c r="C264" s="82"/>
      <c r="D264" s="83"/>
    </row>
    <row r="265" spans="1:4">
      <c r="A265" s="80"/>
      <c r="B265" s="84"/>
      <c r="C265" s="82"/>
      <c r="D265" s="83"/>
    </row>
    <row r="266" spans="1:4">
      <c r="A266" s="80"/>
      <c r="B266" s="84"/>
      <c r="C266" s="82"/>
      <c r="D266" s="83"/>
    </row>
    <row r="267" spans="1:4">
      <c r="A267" s="80"/>
      <c r="B267" s="84"/>
      <c r="C267" s="82"/>
      <c r="D267" s="83"/>
    </row>
    <row r="268" spans="1:4">
      <c r="A268" s="80"/>
      <c r="B268" s="84"/>
      <c r="C268" s="82"/>
      <c r="D268" s="83"/>
    </row>
    <row r="269" spans="1:4">
      <c r="A269" s="80"/>
      <c r="B269" s="84"/>
      <c r="C269" s="82"/>
      <c r="D269" s="83"/>
    </row>
    <row r="270" spans="1:4">
      <c r="A270" s="80"/>
      <c r="B270" s="84"/>
      <c r="C270" s="82"/>
      <c r="D270" s="83"/>
    </row>
    <row r="271" spans="1:4">
      <c r="A271" s="80"/>
      <c r="B271" s="84"/>
      <c r="C271" s="82"/>
      <c r="D271" s="83"/>
    </row>
    <row r="272" spans="1:4">
      <c r="A272" s="80"/>
      <c r="B272" s="84"/>
      <c r="C272" s="82"/>
      <c r="D272" s="83"/>
    </row>
    <row r="273" spans="1:4">
      <c r="A273" s="80"/>
      <c r="B273" s="84"/>
      <c r="C273" s="82"/>
      <c r="D273" s="83"/>
    </row>
    <row r="274" spans="1:4">
      <c r="A274" s="80"/>
      <c r="B274" s="84"/>
      <c r="C274" s="82"/>
      <c r="D274" s="83"/>
    </row>
    <row r="275" spans="1:4">
      <c r="A275" s="80"/>
      <c r="B275" s="84"/>
      <c r="C275" s="82"/>
      <c r="D275" s="83"/>
    </row>
    <row r="276" spans="1:4">
      <c r="A276" s="80"/>
      <c r="B276" s="84"/>
      <c r="C276" s="82"/>
      <c r="D276" s="83"/>
    </row>
    <row r="277" spans="1:4">
      <c r="A277" s="80"/>
      <c r="B277" s="84"/>
      <c r="C277" s="82"/>
      <c r="D277" s="83"/>
    </row>
    <row r="278" spans="1:4">
      <c r="A278" s="80"/>
      <c r="B278" s="84"/>
      <c r="C278" s="82"/>
      <c r="D278" s="83"/>
    </row>
    <row r="279" spans="1:4">
      <c r="A279" s="80"/>
      <c r="B279" s="84"/>
      <c r="C279" s="82"/>
      <c r="D279" s="83"/>
    </row>
    <row r="280" spans="1:4">
      <c r="A280" s="80"/>
      <c r="B280" s="84"/>
      <c r="C280" s="82"/>
      <c r="D280" s="83"/>
    </row>
    <row r="281" spans="1:4">
      <c r="A281" s="80"/>
      <c r="B281" s="84"/>
      <c r="C281" s="82"/>
      <c r="D281" s="83"/>
    </row>
    <row r="282" spans="1:4">
      <c r="A282" s="80"/>
      <c r="B282" s="84"/>
      <c r="C282" s="82"/>
      <c r="D282" s="83"/>
    </row>
    <row r="283" spans="1:4">
      <c r="A283" s="80"/>
      <c r="B283" s="84"/>
      <c r="C283" s="82"/>
      <c r="D283" s="83"/>
    </row>
    <row r="284" spans="1:4">
      <c r="A284" s="80"/>
      <c r="B284" s="84"/>
      <c r="C284" s="82"/>
      <c r="D284" s="83"/>
    </row>
    <row r="285" spans="1:4">
      <c r="A285" s="80"/>
      <c r="B285" s="84"/>
      <c r="C285" s="82"/>
      <c r="D285" s="83"/>
    </row>
    <row r="286" spans="1:4">
      <c r="A286" s="80"/>
      <c r="B286" s="84"/>
      <c r="C286" s="82"/>
      <c r="D286" s="83"/>
    </row>
    <row r="287" spans="1:4">
      <c r="A287" s="80"/>
      <c r="B287" s="84"/>
      <c r="C287" s="82"/>
      <c r="D287" s="83"/>
    </row>
    <row r="288" spans="1:4">
      <c r="A288" s="80"/>
      <c r="B288" s="84"/>
      <c r="C288" s="82"/>
      <c r="D288" s="83"/>
    </row>
    <row r="289" spans="1:4">
      <c r="A289" s="80"/>
      <c r="B289" s="84"/>
      <c r="C289" s="82"/>
      <c r="D289" s="83"/>
    </row>
    <row r="290" spans="1:4">
      <c r="A290" s="80"/>
      <c r="B290" s="84"/>
      <c r="C290" s="82"/>
      <c r="D290" s="83"/>
    </row>
    <row r="291" spans="1:4">
      <c r="A291" s="80"/>
      <c r="B291" s="84"/>
      <c r="C291" s="82"/>
      <c r="D291" s="83"/>
    </row>
    <row r="292" spans="1:4">
      <c r="A292" s="80"/>
      <c r="B292" s="84"/>
      <c r="C292" s="82"/>
      <c r="D292" s="83"/>
    </row>
    <row r="293" spans="1:4">
      <c r="A293" s="80"/>
      <c r="B293" s="84"/>
      <c r="C293" s="82"/>
      <c r="D293" s="83"/>
    </row>
    <row r="294" spans="1:4">
      <c r="A294" s="80"/>
      <c r="B294" s="84"/>
      <c r="C294" s="82"/>
      <c r="D294" s="83"/>
    </row>
    <row r="295" spans="1:4">
      <c r="A295" s="80"/>
      <c r="B295" s="84"/>
      <c r="C295" s="82"/>
      <c r="D295" s="83"/>
    </row>
    <row r="296" spans="1:4">
      <c r="A296" s="80"/>
      <c r="B296" s="84"/>
      <c r="C296" s="82"/>
      <c r="D296" s="83"/>
    </row>
    <row r="297" spans="1:4">
      <c r="A297" s="80"/>
      <c r="B297" s="84"/>
      <c r="C297" s="82"/>
      <c r="D297" s="83"/>
    </row>
    <row r="298" spans="1:4">
      <c r="A298" s="80"/>
      <c r="B298" s="84"/>
      <c r="C298" s="82"/>
      <c r="D298" s="83"/>
    </row>
    <row r="299" spans="1:4">
      <c r="A299" s="80"/>
      <c r="B299" s="84"/>
      <c r="C299" s="82"/>
      <c r="D299" s="83"/>
    </row>
    <row r="300" spans="1:4">
      <c r="A300" s="80"/>
      <c r="B300" s="84"/>
      <c r="C300" s="82"/>
      <c r="D300" s="83"/>
    </row>
    <row r="301" spans="1:4">
      <c r="A301" s="80"/>
      <c r="B301" s="84"/>
      <c r="C301" s="82"/>
      <c r="D301" s="83"/>
    </row>
    <row r="302" spans="1:4">
      <c r="A302" s="80"/>
      <c r="B302" s="84"/>
      <c r="C302" s="82"/>
      <c r="D302" s="83"/>
    </row>
    <row r="303" spans="1:4">
      <c r="A303" s="80"/>
      <c r="B303" s="84"/>
      <c r="C303" s="82"/>
      <c r="D303" s="83"/>
    </row>
    <row r="304" spans="1:4">
      <c r="A304" s="80"/>
      <c r="B304" s="84"/>
      <c r="C304" s="82"/>
      <c r="D304" s="83"/>
    </row>
    <row r="305" spans="1:4">
      <c r="A305" s="80"/>
      <c r="B305" s="84"/>
      <c r="C305" s="82"/>
      <c r="D305" s="83"/>
    </row>
    <row r="306" spans="1:4">
      <c r="A306" s="80"/>
      <c r="B306" s="84"/>
      <c r="C306" s="82"/>
      <c r="D306" s="83"/>
    </row>
    <row r="307" spans="1:4">
      <c r="A307" s="80"/>
      <c r="B307" s="84"/>
      <c r="C307" s="82"/>
      <c r="D307" s="83"/>
    </row>
    <row r="308" spans="1:4">
      <c r="A308" s="80"/>
      <c r="B308" s="84"/>
      <c r="C308" s="82"/>
      <c r="D308" s="83"/>
    </row>
    <row r="309" spans="1:4">
      <c r="A309" s="80"/>
      <c r="B309" s="84"/>
      <c r="C309" s="82"/>
      <c r="D309" s="83"/>
    </row>
    <row r="310" spans="1:4">
      <c r="A310" s="80"/>
      <c r="B310" s="84"/>
      <c r="C310" s="82"/>
      <c r="D310" s="83"/>
    </row>
    <row r="311" spans="1:4">
      <c r="A311" s="80"/>
      <c r="B311" s="84"/>
      <c r="C311" s="82"/>
      <c r="D311" s="83"/>
    </row>
    <row r="312" spans="1:4">
      <c r="A312" s="80"/>
      <c r="B312" s="84"/>
      <c r="C312" s="82"/>
      <c r="D312" s="83"/>
    </row>
    <row r="313" spans="1:4">
      <c r="A313" s="80"/>
      <c r="B313" s="84"/>
      <c r="C313" s="82"/>
      <c r="D313" s="83"/>
    </row>
    <row r="314" spans="1:4">
      <c r="A314" s="80"/>
      <c r="B314" s="84"/>
      <c r="C314" s="82"/>
      <c r="D314" s="83"/>
    </row>
    <row r="315" spans="1:4">
      <c r="A315" s="80"/>
      <c r="B315" s="84"/>
      <c r="C315" s="82"/>
      <c r="D315" s="83"/>
    </row>
    <row r="316" spans="1:4">
      <c r="A316" s="80"/>
      <c r="B316" s="84"/>
      <c r="C316" s="82"/>
      <c r="D316" s="83"/>
    </row>
    <row r="317" spans="1:4">
      <c r="A317" s="80"/>
      <c r="B317" s="84"/>
      <c r="C317" s="82"/>
      <c r="D317" s="83"/>
    </row>
    <row r="318" spans="1:4">
      <c r="A318" s="80"/>
      <c r="B318" s="84"/>
      <c r="C318" s="82"/>
      <c r="D318" s="83"/>
    </row>
    <row r="319" spans="1:4">
      <c r="A319" s="80"/>
      <c r="B319" s="84"/>
      <c r="C319" s="82"/>
      <c r="D319" s="83"/>
    </row>
    <row r="320" spans="1:4">
      <c r="A320" s="80"/>
      <c r="B320" s="84"/>
      <c r="C320" s="82"/>
      <c r="D320" s="83"/>
    </row>
    <row r="321" spans="1:4">
      <c r="A321" s="80"/>
      <c r="B321" s="84"/>
      <c r="C321" s="82"/>
      <c r="D321" s="83"/>
    </row>
    <row r="322" spans="1:4">
      <c r="A322" s="80"/>
      <c r="B322" s="84"/>
      <c r="C322" s="82"/>
      <c r="D322" s="83"/>
    </row>
    <row r="323" spans="1:4">
      <c r="A323" s="80"/>
      <c r="B323" s="84"/>
      <c r="C323" s="82"/>
      <c r="D323" s="83"/>
    </row>
    <row r="324" spans="1:4">
      <c r="A324" s="80"/>
      <c r="B324" s="84"/>
      <c r="C324" s="82"/>
      <c r="D324" s="83"/>
    </row>
    <row r="325" spans="1:4">
      <c r="A325" s="80"/>
      <c r="B325" s="84"/>
      <c r="C325" s="82"/>
      <c r="D325" s="83"/>
    </row>
    <row r="326" spans="1:4">
      <c r="A326" s="80"/>
      <c r="B326" s="84"/>
      <c r="C326" s="82"/>
      <c r="D326" s="83"/>
    </row>
    <row r="327" spans="1:4">
      <c r="A327" s="80"/>
      <c r="B327" s="84"/>
      <c r="C327" s="82"/>
      <c r="D327" s="83"/>
    </row>
    <row r="328" spans="1:4">
      <c r="A328" s="80"/>
      <c r="B328" s="84"/>
      <c r="C328" s="82"/>
      <c r="D328" s="83"/>
    </row>
    <row r="329" spans="1:4">
      <c r="A329" s="80"/>
      <c r="B329" s="84"/>
      <c r="C329" s="82"/>
      <c r="D329" s="83"/>
    </row>
    <row r="330" spans="1:4">
      <c r="A330" s="80"/>
      <c r="B330" s="84"/>
      <c r="C330" s="82"/>
      <c r="D330" s="83"/>
    </row>
    <row r="331" spans="1:4">
      <c r="A331" s="80"/>
      <c r="B331" s="84"/>
      <c r="C331" s="82"/>
      <c r="D331" s="83"/>
    </row>
    <row r="332" spans="1:4">
      <c r="A332" s="80"/>
      <c r="B332" s="84"/>
      <c r="C332" s="82"/>
      <c r="D332" s="83"/>
    </row>
    <row r="333" spans="1:4">
      <c r="A333" s="80"/>
      <c r="B333" s="84"/>
      <c r="C333" s="82"/>
      <c r="D333" s="83"/>
    </row>
    <row r="334" spans="1:4">
      <c r="A334" s="80"/>
      <c r="B334" s="84"/>
      <c r="C334" s="82"/>
      <c r="D334" s="83"/>
    </row>
    <row r="335" spans="1:4">
      <c r="A335" s="80"/>
      <c r="B335" s="84"/>
      <c r="C335" s="82"/>
      <c r="D335" s="83"/>
    </row>
    <row r="336" spans="1:4">
      <c r="A336" s="80"/>
      <c r="B336" s="84"/>
      <c r="C336" s="82"/>
      <c r="D336" s="83"/>
    </row>
    <row r="337" spans="1:4">
      <c r="A337" s="80"/>
      <c r="B337" s="84"/>
      <c r="C337" s="82"/>
      <c r="D337" s="83"/>
    </row>
    <row r="338" spans="1:4">
      <c r="A338" s="80"/>
      <c r="B338" s="84"/>
      <c r="C338" s="82"/>
      <c r="D338" s="83"/>
    </row>
    <row r="339" spans="1:4">
      <c r="A339" s="80"/>
      <c r="B339" s="84"/>
      <c r="C339" s="82"/>
      <c r="D339" s="83"/>
    </row>
    <row r="340" spans="1:4">
      <c r="A340" s="80"/>
      <c r="B340" s="84"/>
      <c r="C340" s="82"/>
      <c r="D340" s="83"/>
    </row>
    <row r="341" spans="1:4">
      <c r="A341" s="80"/>
      <c r="B341" s="84"/>
      <c r="C341" s="82"/>
      <c r="D341" s="83"/>
    </row>
    <row r="342" spans="1:4">
      <c r="A342" s="80"/>
      <c r="B342" s="84"/>
      <c r="C342" s="82"/>
      <c r="D342" s="83"/>
    </row>
    <row r="343" spans="1:4">
      <c r="A343" s="80"/>
      <c r="B343" s="84"/>
      <c r="C343" s="82"/>
      <c r="D343" s="83"/>
    </row>
    <row r="344" spans="1:4">
      <c r="A344" s="80"/>
      <c r="B344" s="84"/>
      <c r="C344" s="82"/>
      <c r="D344" s="83"/>
    </row>
    <row r="345" spans="1:4">
      <c r="A345" s="80"/>
      <c r="B345" s="84"/>
      <c r="C345" s="82"/>
      <c r="D345" s="83"/>
    </row>
    <row r="346" spans="1:4">
      <c r="A346" s="80"/>
      <c r="B346" s="84"/>
      <c r="C346" s="82"/>
      <c r="D346" s="83"/>
    </row>
    <row r="347" spans="1:4">
      <c r="A347" s="80"/>
      <c r="B347" s="84"/>
      <c r="C347" s="82"/>
      <c r="D347" s="83"/>
    </row>
    <row r="348" spans="1:4">
      <c r="A348" s="80"/>
      <c r="B348" s="84"/>
      <c r="C348" s="82"/>
      <c r="D348" s="83"/>
    </row>
    <row r="349" spans="1:4">
      <c r="A349" s="80"/>
      <c r="B349" s="84"/>
      <c r="C349" s="82"/>
      <c r="D349" s="83"/>
    </row>
    <row r="350" spans="1:4">
      <c r="A350" s="80"/>
      <c r="B350" s="84"/>
      <c r="C350" s="82"/>
      <c r="D350" s="83"/>
    </row>
    <row r="351" spans="1:4">
      <c r="A351" s="80"/>
      <c r="B351" s="84"/>
      <c r="C351" s="82"/>
      <c r="D351" s="83"/>
    </row>
    <row r="352" spans="1:4">
      <c r="A352" s="80"/>
      <c r="B352" s="84"/>
      <c r="C352" s="82"/>
      <c r="D352" s="83"/>
    </row>
    <row r="353" spans="1:4">
      <c r="A353" s="80"/>
      <c r="B353" s="84"/>
      <c r="C353" s="82"/>
      <c r="D353" s="83"/>
    </row>
    <row r="354" spans="1:4">
      <c r="A354" s="80"/>
      <c r="B354" s="84"/>
      <c r="C354" s="82"/>
      <c r="D354" s="83"/>
    </row>
    <row r="355" spans="1:4">
      <c r="A355" s="80"/>
      <c r="B355" s="84"/>
      <c r="C355" s="82"/>
      <c r="D355" s="83"/>
    </row>
    <row r="356" spans="1:4">
      <c r="A356" s="80"/>
      <c r="B356" s="84"/>
      <c r="C356" s="82"/>
      <c r="D356" s="83"/>
    </row>
    <row r="357" spans="1:4">
      <c r="A357" s="80"/>
      <c r="B357" s="84"/>
      <c r="C357" s="82"/>
      <c r="D357" s="83"/>
    </row>
    <row r="358" spans="1:4">
      <c r="A358" s="80"/>
      <c r="B358" s="84"/>
      <c r="C358" s="82"/>
      <c r="D358" s="83"/>
    </row>
    <row r="359" spans="1:4">
      <c r="A359" s="80"/>
      <c r="B359" s="84"/>
      <c r="C359" s="82"/>
      <c r="D359" s="83"/>
    </row>
    <row r="360" spans="1:4">
      <c r="A360" s="80"/>
      <c r="B360" s="84"/>
      <c r="C360" s="82"/>
      <c r="D360" s="83"/>
    </row>
    <row r="361" spans="1:4">
      <c r="A361" s="80"/>
      <c r="B361" s="84"/>
      <c r="C361" s="82"/>
      <c r="D361" s="83"/>
    </row>
    <row r="362" spans="1:4">
      <c r="A362" s="80"/>
      <c r="B362" s="84"/>
      <c r="C362" s="82"/>
      <c r="D362" s="83"/>
    </row>
    <row r="363" spans="1:4">
      <c r="A363" s="80"/>
      <c r="B363" s="84"/>
      <c r="C363" s="82"/>
      <c r="D363" s="83"/>
    </row>
    <row r="364" spans="1:4">
      <c r="A364" s="80"/>
      <c r="B364" s="84"/>
      <c r="C364" s="82"/>
      <c r="D364" s="83"/>
    </row>
    <row r="365" spans="1:4">
      <c r="A365" s="80"/>
      <c r="B365" s="84"/>
      <c r="C365" s="82"/>
      <c r="D365" s="83"/>
    </row>
    <row r="366" spans="1:4">
      <c r="A366" s="80"/>
      <c r="B366" s="84"/>
      <c r="C366" s="82"/>
      <c r="D366" s="83"/>
    </row>
    <row r="367" spans="1:4">
      <c r="A367" s="80"/>
      <c r="B367" s="84"/>
      <c r="C367" s="82"/>
      <c r="D367" s="83"/>
    </row>
    <row r="368" spans="1:4">
      <c r="A368" s="80"/>
      <c r="B368" s="84"/>
      <c r="C368" s="82"/>
      <c r="D368" s="83"/>
    </row>
    <row r="369" spans="1:4">
      <c r="A369" s="80"/>
      <c r="B369" s="84"/>
      <c r="C369" s="82"/>
      <c r="D369" s="83"/>
    </row>
    <row r="370" spans="1:4">
      <c r="A370" s="80"/>
      <c r="B370" s="84"/>
      <c r="C370" s="82"/>
      <c r="D370" s="83"/>
    </row>
    <row r="371" spans="1:4">
      <c r="A371" s="80"/>
      <c r="B371" s="84"/>
      <c r="C371" s="82"/>
      <c r="D371" s="83"/>
    </row>
    <row r="372" spans="1:4">
      <c r="A372" s="80"/>
      <c r="B372" s="84"/>
      <c r="C372" s="82"/>
      <c r="D372" s="83"/>
    </row>
    <row r="373" spans="1:4">
      <c r="A373" s="80"/>
      <c r="B373" s="84"/>
      <c r="C373" s="82"/>
      <c r="D373" s="83"/>
    </row>
    <row r="374" spans="1:4">
      <c r="A374" s="80"/>
      <c r="B374" s="84"/>
      <c r="C374" s="82"/>
      <c r="D374" s="83"/>
    </row>
    <row r="375" spans="1:4">
      <c r="A375" s="80"/>
      <c r="B375" s="84"/>
      <c r="C375" s="82"/>
      <c r="D375" s="83"/>
    </row>
    <row r="376" spans="1:4">
      <c r="A376" s="80"/>
      <c r="B376" s="84"/>
      <c r="C376" s="82"/>
      <c r="D376" s="83"/>
    </row>
    <row r="377" spans="1:4">
      <c r="A377" s="80"/>
      <c r="B377" s="84"/>
      <c r="C377" s="82"/>
      <c r="D377" s="83"/>
    </row>
    <row r="378" spans="1:4">
      <c r="A378" s="80"/>
      <c r="B378" s="84"/>
      <c r="C378" s="82"/>
      <c r="D378" s="83"/>
    </row>
    <row r="379" spans="1:4">
      <c r="A379" s="80"/>
      <c r="B379" s="84"/>
      <c r="C379" s="82"/>
      <c r="D379" s="83"/>
    </row>
    <row r="380" spans="1:4">
      <c r="A380" s="80"/>
      <c r="B380" s="84"/>
      <c r="C380" s="82"/>
      <c r="D380" s="83"/>
    </row>
    <row r="381" spans="1:4">
      <c r="A381" s="80"/>
      <c r="B381" s="84"/>
      <c r="C381" s="82"/>
      <c r="D381" s="83"/>
    </row>
    <row r="382" spans="1:4">
      <c r="A382" s="80"/>
      <c r="B382" s="84"/>
      <c r="C382" s="82"/>
      <c r="D382" s="83"/>
    </row>
    <row r="383" spans="1:4">
      <c r="A383" s="80"/>
      <c r="B383" s="84"/>
      <c r="C383" s="82"/>
      <c r="D383" s="83"/>
    </row>
    <row r="384" spans="1:4">
      <c r="A384" s="80"/>
      <c r="B384" s="84"/>
      <c r="C384" s="82"/>
      <c r="D384" s="83"/>
    </row>
    <row r="385" spans="1:4">
      <c r="A385" s="80"/>
      <c r="B385" s="84"/>
      <c r="C385" s="82"/>
      <c r="D385" s="83"/>
    </row>
    <row r="386" spans="1:4">
      <c r="A386" s="80"/>
      <c r="B386" s="84"/>
      <c r="C386" s="82"/>
      <c r="D386" s="83"/>
    </row>
    <row r="387" spans="1:4">
      <c r="A387" s="80"/>
      <c r="B387" s="84"/>
      <c r="C387" s="82"/>
      <c r="D387" s="83"/>
    </row>
    <row r="388" spans="1:4">
      <c r="A388" s="80"/>
      <c r="B388" s="84"/>
      <c r="C388" s="82"/>
      <c r="D388" s="83"/>
    </row>
    <row r="389" spans="1:4">
      <c r="A389" s="80"/>
      <c r="B389" s="84"/>
      <c r="C389" s="82"/>
      <c r="D389" s="83"/>
    </row>
    <row r="390" spans="1:4">
      <c r="A390" s="80"/>
      <c r="B390" s="84"/>
      <c r="C390" s="82"/>
      <c r="D390" s="83"/>
    </row>
    <row r="391" spans="1:4">
      <c r="A391" s="80"/>
      <c r="B391" s="84"/>
      <c r="C391" s="82"/>
      <c r="D391" s="83"/>
    </row>
    <row r="392" spans="1:4">
      <c r="A392" s="80"/>
      <c r="B392" s="84"/>
      <c r="C392" s="82"/>
      <c r="D392" s="83"/>
    </row>
    <row r="393" spans="1:4">
      <c r="A393" s="80"/>
      <c r="B393" s="84"/>
      <c r="C393" s="82"/>
      <c r="D393" s="83"/>
    </row>
    <row r="394" spans="1:4">
      <c r="A394" s="80"/>
      <c r="B394" s="84"/>
      <c r="C394" s="82"/>
      <c r="D394" s="83"/>
    </row>
    <row r="395" spans="1:4">
      <c r="A395" s="80"/>
      <c r="B395" s="84"/>
      <c r="C395" s="82"/>
      <c r="D395" s="83"/>
    </row>
    <row r="396" spans="1:4">
      <c r="A396" s="80"/>
      <c r="B396" s="84"/>
      <c r="C396" s="82"/>
      <c r="D396" s="83"/>
    </row>
    <row r="397" spans="1:4">
      <c r="A397" s="80"/>
      <c r="B397" s="84"/>
      <c r="C397" s="82"/>
      <c r="D397" s="83"/>
    </row>
    <row r="398" spans="1:4">
      <c r="A398" s="80"/>
      <c r="B398" s="84"/>
      <c r="C398" s="82"/>
      <c r="D398" s="83"/>
    </row>
    <row r="399" spans="1:4">
      <c r="A399" s="80"/>
      <c r="B399" s="84"/>
      <c r="C399" s="82"/>
      <c r="D399" s="83"/>
    </row>
    <row r="400" spans="1:4">
      <c r="A400" s="80"/>
      <c r="B400" s="84"/>
      <c r="C400" s="82"/>
      <c r="D400" s="83"/>
    </row>
    <row r="401" spans="1:4">
      <c r="A401" s="80"/>
      <c r="B401" s="84"/>
      <c r="C401" s="82"/>
      <c r="D401" s="83"/>
    </row>
    <row r="402" spans="1:4">
      <c r="A402" s="80"/>
      <c r="B402" s="84"/>
      <c r="C402" s="82"/>
      <c r="D402" s="83"/>
    </row>
    <row r="403" spans="1:4">
      <c r="A403" s="80"/>
      <c r="B403" s="84"/>
      <c r="C403" s="82"/>
      <c r="D403" s="83"/>
    </row>
    <row r="404" spans="1:4">
      <c r="A404" s="80"/>
      <c r="B404" s="84"/>
      <c r="C404" s="82"/>
      <c r="D404" s="83"/>
    </row>
    <row r="405" spans="1:4">
      <c r="A405" s="80"/>
      <c r="B405" s="84"/>
      <c r="C405" s="82"/>
      <c r="D405" s="83"/>
    </row>
    <row r="406" spans="1:4">
      <c r="A406" s="80"/>
      <c r="B406" s="84"/>
      <c r="C406" s="82"/>
      <c r="D406" s="83"/>
    </row>
    <row r="407" spans="1:4">
      <c r="A407" s="80"/>
      <c r="B407" s="84"/>
      <c r="C407" s="82"/>
      <c r="D407" s="83"/>
    </row>
    <row r="408" spans="1:4">
      <c r="A408" s="80"/>
      <c r="B408" s="84"/>
      <c r="C408" s="82"/>
      <c r="D408" s="83"/>
    </row>
    <row r="409" spans="1:4">
      <c r="A409" s="80"/>
      <c r="B409" s="84"/>
      <c r="C409" s="82"/>
      <c r="D409" s="83"/>
    </row>
    <row r="410" spans="1:4">
      <c r="A410" s="80"/>
      <c r="B410" s="84"/>
      <c r="C410" s="82"/>
      <c r="D410" s="83"/>
    </row>
    <row r="411" spans="1:4">
      <c r="A411" s="80"/>
      <c r="B411" s="84"/>
      <c r="C411" s="82"/>
      <c r="D411" s="83"/>
    </row>
    <row r="412" spans="1:4">
      <c r="A412" s="80"/>
      <c r="B412" s="84"/>
      <c r="C412" s="82"/>
      <c r="D412" s="83"/>
    </row>
    <row r="413" spans="1:4">
      <c r="A413" s="80"/>
      <c r="B413" s="84"/>
      <c r="C413" s="82"/>
      <c r="D413" s="83"/>
    </row>
    <row r="414" spans="1:4">
      <c r="A414" s="80"/>
      <c r="B414" s="84"/>
      <c r="C414" s="82"/>
      <c r="D414" s="83"/>
    </row>
    <row r="415" spans="1:4">
      <c r="A415" s="80"/>
      <c r="B415" s="84"/>
      <c r="C415" s="82"/>
      <c r="D415" s="83"/>
    </row>
    <row r="416" spans="1:4">
      <c r="A416" s="80"/>
      <c r="B416" s="84"/>
      <c r="C416" s="82"/>
      <c r="D416" s="83"/>
    </row>
    <row r="417" spans="1:4">
      <c r="A417" s="80"/>
      <c r="B417" s="84"/>
      <c r="C417" s="82"/>
      <c r="D417" s="83"/>
    </row>
    <row r="418" spans="1:4">
      <c r="A418" s="80"/>
      <c r="B418" s="84"/>
      <c r="C418" s="82"/>
      <c r="D418" s="83"/>
    </row>
    <row r="419" spans="1:4">
      <c r="A419" s="80"/>
      <c r="B419" s="84"/>
      <c r="C419" s="82"/>
      <c r="D419" s="83"/>
    </row>
    <row r="420" spans="1:4">
      <c r="A420" s="80"/>
      <c r="B420" s="84"/>
      <c r="C420" s="82"/>
      <c r="D420" s="83"/>
    </row>
    <row r="421" spans="1:4">
      <c r="A421" s="80"/>
      <c r="B421" s="84"/>
      <c r="C421" s="82"/>
      <c r="D421" s="83"/>
    </row>
    <row r="422" spans="1:4">
      <c r="A422" s="80"/>
      <c r="B422" s="84"/>
      <c r="C422" s="82"/>
      <c r="D422" s="83"/>
    </row>
    <row r="423" spans="1:4">
      <c r="A423" s="80"/>
      <c r="B423" s="84"/>
      <c r="C423" s="82"/>
      <c r="D423" s="83"/>
    </row>
    <row r="424" spans="1:4">
      <c r="A424" s="80"/>
      <c r="B424" s="84"/>
      <c r="C424" s="82"/>
      <c r="D424" s="83"/>
    </row>
    <row r="425" spans="1:4">
      <c r="A425" s="80"/>
      <c r="B425" s="84"/>
      <c r="C425" s="82"/>
      <c r="D425" s="83"/>
    </row>
    <row r="426" spans="1:4">
      <c r="A426" s="80"/>
      <c r="B426" s="84"/>
      <c r="C426" s="82"/>
      <c r="D426" s="83"/>
    </row>
    <row r="427" spans="1:4">
      <c r="A427" s="80"/>
      <c r="B427" s="84"/>
      <c r="C427" s="82"/>
      <c r="D427" s="83"/>
    </row>
    <row r="428" spans="1:4">
      <c r="A428" s="80"/>
      <c r="B428" s="84"/>
      <c r="C428" s="82"/>
      <c r="D428" s="83"/>
    </row>
    <row r="429" spans="1:4">
      <c r="A429" s="80"/>
      <c r="B429" s="84"/>
      <c r="C429" s="82"/>
      <c r="D429" s="83"/>
    </row>
    <row r="430" spans="1:4">
      <c r="A430" s="80"/>
      <c r="B430" s="84"/>
      <c r="C430" s="82"/>
      <c r="D430" s="83"/>
    </row>
    <row r="431" spans="1:4">
      <c r="A431" s="80"/>
      <c r="B431" s="84"/>
      <c r="C431" s="82"/>
      <c r="D431" s="83"/>
    </row>
    <row r="432" spans="1:4">
      <c r="A432" s="80"/>
      <c r="B432" s="84"/>
      <c r="C432" s="82"/>
      <c r="D432" s="83"/>
    </row>
    <row r="433" spans="1:4">
      <c r="A433" s="80"/>
      <c r="B433" s="84"/>
      <c r="C433" s="82"/>
      <c r="D433" s="83"/>
    </row>
    <row r="434" spans="1:4">
      <c r="A434" s="80"/>
      <c r="B434" s="84"/>
      <c r="C434" s="82"/>
      <c r="D434" s="83"/>
    </row>
    <row r="435" spans="1:4">
      <c r="A435" s="80"/>
      <c r="B435" s="84"/>
      <c r="C435" s="82"/>
      <c r="D435" s="83"/>
    </row>
    <row r="436" spans="1:4">
      <c r="A436" s="80"/>
      <c r="B436" s="84"/>
      <c r="C436" s="82"/>
      <c r="D436" s="83"/>
    </row>
    <row r="437" spans="1:4">
      <c r="A437" s="80"/>
      <c r="B437" s="84"/>
      <c r="C437" s="82"/>
      <c r="D437" s="83"/>
    </row>
    <row r="438" spans="1:4">
      <c r="A438" s="80"/>
      <c r="B438" s="84"/>
      <c r="C438" s="82"/>
      <c r="D438" s="83"/>
    </row>
    <row r="439" spans="1:4">
      <c r="A439" s="80"/>
      <c r="B439" s="84"/>
      <c r="C439" s="82"/>
      <c r="D439" s="83"/>
    </row>
    <row r="440" spans="1:4">
      <c r="A440" s="80"/>
      <c r="B440" s="84"/>
      <c r="C440" s="82"/>
      <c r="D440" s="83"/>
    </row>
    <row r="441" spans="1:4">
      <c r="A441" s="80"/>
      <c r="B441" s="84"/>
      <c r="C441" s="82"/>
      <c r="D441" s="83"/>
    </row>
    <row r="442" spans="1:4">
      <c r="A442" s="80"/>
      <c r="B442" s="84"/>
      <c r="C442" s="82"/>
      <c r="D442" s="83"/>
    </row>
    <row r="443" spans="1:4">
      <c r="A443" s="80"/>
      <c r="B443" s="84"/>
      <c r="C443" s="82"/>
      <c r="D443" s="83"/>
    </row>
    <row r="444" spans="1:4">
      <c r="A444" s="80"/>
      <c r="B444" s="84"/>
      <c r="C444" s="82"/>
      <c r="D444" s="83"/>
    </row>
    <row r="445" spans="1:4">
      <c r="A445" s="80"/>
      <c r="B445" s="84"/>
      <c r="C445" s="82"/>
      <c r="D445" s="83"/>
    </row>
    <row r="446" spans="1:4">
      <c r="A446" s="80"/>
      <c r="B446" s="84"/>
      <c r="C446" s="82"/>
      <c r="D446" s="83"/>
    </row>
    <row r="447" spans="1:4">
      <c r="A447" s="80"/>
      <c r="B447" s="84"/>
      <c r="C447" s="82"/>
      <c r="D447" s="83"/>
    </row>
    <row r="448" spans="1:4">
      <c r="A448" s="80"/>
      <c r="B448" s="84"/>
      <c r="C448" s="82"/>
      <c r="D448" s="83"/>
    </row>
    <row r="449" spans="1:4">
      <c r="A449" s="80"/>
      <c r="B449" s="84"/>
      <c r="C449" s="82"/>
      <c r="D449" s="83"/>
    </row>
    <row r="450" spans="1:4">
      <c r="A450" s="80"/>
      <c r="B450" s="84"/>
      <c r="C450" s="82"/>
      <c r="D450" s="83"/>
    </row>
    <row r="451" spans="1:4">
      <c r="A451" s="80"/>
      <c r="B451" s="84"/>
      <c r="C451" s="82"/>
      <c r="D451" s="83"/>
    </row>
    <row r="452" spans="1:4">
      <c r="A452" s="80"/>
      <c r="B452" s="84"/>
      <c r="C452" s="82"/>
      <c r="D452" s="83"/>
    </row>
    <row r="453" spans="1:4">
      <c r="A453" s="80"/>
      <c r="B453" s="84"/>
      <c r="C453" s="82"/>
      <c r="D453" s="83"/>
    </row>
    <row r="454" spans="1:4">
      <c r="A454" s="80"/>
      <c r="B454" s="84"/>
      <c r="C454" s="82"/>
      <c r="D454" s="83"/>
    </row>
    <row r="455" spans="1:4">
      <c r="A455" s="80"/>
      <c r="B455" s="84"/>
      <c r="C455" s="82"/>
      <c r="D455" s="83"/>
    </row>
    <row r="456" spans="1:4">
      <c r="A456" s="80"/>
      <c r="B456" s="84"/>
      <c r="C456" s="82"/>
      <c r="D456" s="83"/>
    </row>
    <row r="457" spans="1:4">
      <c r="A457" s="80"/>
      <c r="B457" s="84"/>
      <c r="C457" s="82"/>
      <c r="D457" s="83"/>
    </row>
    <row r="458" spans="1:4">
      <c r="A458" s="80"/>
      <c r="B458" s="84"/>
      <c r="C458" s="82"/>
      <c r="D458" s="83"/>
    </row>
    <row r="459" spans="1:4">
      <c r="A459" s="80"/>
      <c r="B459" s="84"/>
      <c r="C459" s="82"/>
      <c r="D459" s="83"/>
    </row>
    <row r="460" spans="1:4">
      <c r="A460" s="80"/>
      <c r="B460" s="84"/>
      <c r="C460" s="82"/>
      <c r="D460" s="83"/>
    </row>
    <row r="461" spans="1:4">
      <c r="A461" s="80"/>
      <c r="B461" s="84"/>
      <c r="C461" s="82"/>
      <c r="D461" s="83"/>
    </row>
    <row r="462" spans="1:4">
      <c r="A462" s="80"/>
      <c r="B462" s="84"/>
      <c r="C462" s="82"/>
      <c r="D462" s="83"/>
    </row>
    <row r="463" spans="1:4">
      <c r="A463" s="80"/>
      <c r="B463" s="84"/>
      <c r="C463" s="82"/>
      <c r="D463" s="83"/>
    </row>
    <row r="464" spans="1:4">
      <c r="A464" s="80"/>
      <c r="B464" s="84"/>
      <c r="C464" s="82"/>
      <c r="D464" s="83"/>
    </row>
    <row r="465" spans="1:4">
      <c r="A465" s="80"/>
      <c r="B465" s="84"/>
      <c r="C465" s="82"/>
      <c r="D465" s="83"/>
    </row>
    <row r="466" spans="1:4">
      <c r="A466" s="80"/>
      <c r="B466" s="84"/>
      <c r="C466" s="82"/>
      <c r="D466" s="83"/>
    </row>
    <row r="467" spans="1:4">
      <c r="A467" s="80"/>
      <c r="B467" s="84"/>
      <c r="C467" s="82"/>
      <c r="D467" s="83"/>
    </row>
    <row r="468" spans="1:4">
      <c r="A468" s="80"/>
      <c r="B468" s="84"/>
      <c r="C468" s="82"/>
      <c r="D468" s="83"/>
    </row>
    <row r="469" spans="1:4">
      <c r="A469" s="80"/>
      <c r="B469" s="84"/>
      <c r="C469" s="82"/>
      <c r="D469" s="83"/>
    </row>
    <row r="470" spans="1:4">
      <c r="A470" s="80"/>
      <c r="B470" s="84"/>
      <c r="C470" s="82"/>
      <c r="D470" s="83"/>
    </row>
    <row r="471" spans="1:4">
      <c r="A471" s="80"/>
      <c r="B471" s="84"/>
      <c r="C471" s="82"/>
      <c r="D471" s="83"/>
    </row>
    <row r="472" spans="1:4">
      <c r="A472" s="80"/>
      <c r="B472" s="84"/>
      <c r="C472" s="82"/>
      <c r="D472" s="83"/>
    </row>
    <row r="473" spans="1:4">
      <c r="A473" s="80"/>
      <c r="B473" s="84"/>
      <c r="C473" s="82"/>
      <c r="D473" s="83"/>
    </row>
    <row r="474" spans="1:4">
      <c r="A474" s="80"/>
      <c r="B474" s="84"/>
      <c r="C474" s="82"/>
      <c r="D474" s="83"/>
    </row>
    <row r="475" spans="1:4">
      <c r="A475" s="80"/>
      <c r="B475" s="84"/>
      <c r="C475" s="82"/>
      <c r="D475" s="83"/>
    </row>
    <row r="476" spans="1:4">
      <c r="A476" s="80"/>
      <c r="B476" s="84"/>
      <c r="C476" s="82"/>
      <c r="D476" s="83"/>
    </row>
    <row r="477" spans="1:4">
      <c r="A477" s="80"/>
      <c r="B477" s="84"/>
      <c r="C477" s="82"/>
      <c r="D477" s="83"/>
    </row>
    <row r="478" spans="1:4">
      <c r="A478" s="80"/>
      <c r="B478" s="84"/>
      <c r="C478" s="82"/>
      <c r="D478" s="83"/>
    </row>
    <row r="479" spans="1:4">
      <c r="A479" s="80"/>
      <c r="B479" s="84"/>
      <c r="C479" s="82"/>
      <c r="D479" s="83"/>
    </row>
    <row r="480" spans="1:4">
      <c r="A480" s="80"/>
      <c r="B480" s="84"/>
      <c r="C480" s="82"/>
      <c r="D480" s="83"/>
    </row>
    <row r="481" spans="1:4">
      <c r="A481" s="80"/>
      <c r="B481" s="84"/>
      <c r="C481" s="82"/>
      <c r="D481" s="83"/>
    </row>
    <row r="482" spans="1:4">
      <c r="A482" s="80"/>
      <c r="B482" s="84"/>
      <c r="C482" s="82"/>
      <c r="D482" s="83"/>
    </row>
    <row r="483" spans="1:4">
      <c r="A483" s="80"/>
      <c r="B483" s="84"/>
      <c r="C483" s="82"/>
      <c r="D483" s="83"/>
    </row>
    <row r="484" spans="1:4">
      <c r="A484" s="80"/>
      <c r="B484" s="84"/>
      <c r="C484" s="82"/>
      <c r="D484" s="83"/>
    </row>
    <row r="485" spans="1:4">
      <c r="A485" s="80"/>
      <c r="B485" s="84"/>
      <c r="C485" s="82"/>
      <c r="D485" s="83"/>
    </row>
    <row r="486" spans="1:4">
      <c r="A486" s="80"/>
      <c r="B486" s="84"/>
      <c r="C486" s="82"/>
      <c r="D486" s="83"/>
    </row>
    <row r="487" spans="1:4">
      <c r="A487" s="80"/>
      <c r="B487" s="84"/>
      <c r="C487" s="82"/>
      <c r="D487" s="83"/>
    </row>
    <row r="488" spans="1:4">
      <c r="A488" s="80"/>
      <c r="B488" s="84"/>
      <c r="C488" s="82"/>
      <c r="D488" s="83"/>
    </row>
    <row r="489" spans="1:4">
      <c r="A489" s="80"/>
      <c r="B489" s="84"/>
      <c r="C489" s="82"/>
      <c r="D489" s="83"/>
    </row>
    <row r="490" spans="1:4">
      <c r="A490" s="80"/>
      <c r="B490" s="84"/>
      <c r="C490" s="82"/>
      <c r="D490" s="83"/>
    </row>
    <row r="491" spans="1:4">
      <c r="A491" s="80"/>
      <c r="B491" s="84"/>
      <c r="C491" s="82"/>
      <c r="D491" s="83"/>
    </row>
    <row r="492" spans="1:4">
      <c r="A492" s="80"/>
      <c r="B492" s="84"/>
      <c r="C492" s="82"/>
      <c r="D492" s="83"/>
    </row>
    <row r="493" spans="1:4">
      <c r="A493" s="80"/>
      <c r="B493" s="84"/>
      <c r="C493" s="82"/>
      <c r="D493" s="83"/>
    </row>
    <row r="494" spans="1:4">
      <c r="A494" s="80"/>
      <c r="B494" s="84"/>
      <c r="C494" s="82"/>
      <c r="D494" s="83"/>
    </row>
    <row r="495" spans="1:4">
      <c r="A495" s="80"/>
      <c r="B495" s="84"/>
      <c r="C495" s="82"/>
      <c r="D495" s="83"/>
    </row>
    <row r="496" spans="1:4">
      <c r="A496" s="80"/>
      <c r="B496" s="84"/>
      <c r="C496" s="82"/>
      <c r="D496" s="83"/>
    </row>
    <row r="497" spans="1:4">
      <c r="A497" s="80"/>
      <c r="B497" s="84"/>
      <c r="C497" s="82"/>
      <c r="D497" s="83"/>
    </row>
    <row r="498" spans="1:4">
      <c r="A498" s="80"/>
      <c r="B498" s="84"/>
      <c r="C498" s="82"/>
      <c r="D498" s="83"/>
    </row>
    <row r="499" spans="1:4">
      <c r="A499" s="80"/>
      <c r="B499" s="84"/>
      <c r="C499" s="82"/>
      <c r="D499" s="83"/>
    </row>
    <row r="500" spans="1:4">
      <c r="A500" s="80"/>
      <c r="B500" s="84"/>
      <c r="C500" s="82"/>
      <c r="D500" s="83"/>
    </row>
    <row r="501" spans="1:4">
      <c r="A501" s="80"/>
      <c r="B501" s="84"/>
      <c r="C501" s="82"/>
      <c r="D501" s="83"/>
    </row>
    <row r="502" spans="1:4">
      <c r="A502" s="80"/>
      <c r="B502" s="84"/>
      <c r="C502" s="82"/>
      <c r="D502" s="83"/>
    </row>
    <row r="503" spans="1:4">
      <c r="A503" s="80"/>
      <c r="B503" s="84"/>
      <c r="C503" s="82"/>
      <c r="D503" s="83"/>
    </row>
    <row r="504" spans="1:4">
      <c r="A504" s="80"/>
      <c r="B504" s="84"/>
      <c r="C504" s="82"/>
      <c r="D504" s="83"/>
    </row>
    <row r="505" spans="1:4">
      <c r="A505" s="80"/>
      <c r="B505" s="84"/>
      <c r="C505" s="82"/>
      <c r="D505" s="83"/>
    </row>
    <row r="506" spans="1:4">
      <c r="A506" s="80"/>
      <c r="B506" s="84"/>
      <c r="C506" s="82"/>
      <c r="D506" s="83"/>
    </row>
    <row r="507" spans="1:4">
      <c r="A507" s="80"/>
      <c r="B507" s="84"/>
      <c r="C507" s="82"/>
      <c r="D507" s="83"/>
    </row>
    <row r="508" spans="1:4">
      <c r="A508" s="80"/>
      <c r="B508" s="84"/>
      <c r="C508" s="82"/>
      <c r="D508" s="83"/>
    </row>
    <row r="509" spans="1:4">
      <c r="A509" s="80"/>
      <c r="B509" s="84"/>
      <c r="C509" s="82"/>
      <c r="D509" s="83"/>
    </row>
    <row r="510" spans="1:4">
      <c r="A510" s="80"/>
      <c r="B510" s="84"/>
      <c r="C510" s="82"/>
      <c r="D510" s="83"/>
    </row>
    <row r="511" spans="1:4">
      <c r="A511" s="80"/>
      <c r="B511" s="84"/>
      <c r="C511" s="82"/>
      <c r="D511" s="83"/>
    </row>
    <row r="512" spans="1:4">
      <c r="A512" s="80"/>
      <c r="B512" s="84"/>
      <c r="C512" s="82"/>
      <c r="D512" s="83"/>
    </row>
    <row r="513" spans="1:4">
      <c r="A513" s="80"/>
      <c r="B513" s="84"/>
      <c r="C513" s="82"/>
      <c r="D513" s="83"/>
    </row>
    <row r="514" spans="1:4">
      <c r="A514" s="80"/>
      <c r="B514" s="84"/>
      <c r="C514" s="82"/>
      <c r="D514" s="83"/>
    </row>
    <row r="515" spans="1:4">
      <c r="A515" s="80"/>
      <c r="B515" s="84"/>
      <c r="C515" s="82"/>
      <c r="D515" s="83"/>
    </row>
    <row r="516" spans="1:4">
      <c r="A516" s="80"/>
      <c r="B516" s="84"/>
      <c r="C516" s="82"/>
      <c r="D516" s="83"/>
    </row>
    <row r="517" spans="1:4">
      <c r="A517" s="80"/>
      <c r="B517" s="84"/>
      <c r="C517" s="82"/>
      <c r="D517" s="83"/>
    </row>
    <row r="518" spans="1:4">
      <c r="A518" s="80"/>
      <c r="B518" s="84"/>
      <c r="C518" s="82"/>
      <c r="D518" s="83"/>
    </row>
    <row r="519" spans="1:4">
      <c r="A519" s="80"/>
      <c r="B519" s="84"/>
      <c r="C519" s="82"/>
      <c r="D519" s="83"/>
    </row>
    <row r="520" spans="1:4">
      <c r="A520" s="80"/>
      <c r="B520" s="84"/>
      <c r="C520" s="82"/>
      <c r="D520" s="83"/>
    </row>
    <row r="521" spans="1:4">
      <c r="A521" s="80"/>
      <c r="B521" s="84"/>
      <c r="C521" s="82"/>
      <c r="D521" s="83"/>
    </row>
    <row r="522" spans="1:4">
      <c r="A522" s="80"/>
      <c r="B522" s="84"/>
      <c r="C522" s="82"/>
      <c r="D522" s="83"/>
    </row>
    <row r="523" spans="1:4">
      <c r="A523" s="80"/>
      <c r="B523" s="84"/>
      <c r="C523" s="82"/>
      <c r="D523" s="83"/>
    </row>
    <row r="524" spans="1:4">
      <c r="A524" s="80"/>
      <c r="B524" s="84"/>
      <c r="C524" s="82"/>
      <c r="D524" s="83"/>
    </row>
    <row r="525" spans="1:4">
      <c r="A525" s="80"/>
      <c r="B525" s="84"/>
      <c r="C525" s="82"/>
      <c r="D525" s="83"/>
    </row>
    <row r="526" spans="1:4">
      <c r="A526" s="80"/>
      <c r="B526" s="84"/>
      <c r="C526" s="82"/>
      <c r="D526" s="83"/>
    </row>
    <row r="527" spans="1:4">
      <c r="A527" s="80"/>
      <c r="B527" s="84"/>
      <c r="C527" s="82"/>
      <c r="D527" s="83"/>
    </row>
    <row r="528" spans="1:4">
      <c r="A528" s="80"/>
      <c r="B528" s="84"/>
      <c r="C528" s="82"/>
      <c r="D528" s="83"/>
    </row>
    <row r="529" spans="1:4">
      <c r="A529" s="80"/>
      <c r="B529" s="84"/>
      <c r="C529" s="82"/>
      <c r="D529" s="83"/>
    </row>
    <row r="530" spans="1:4">
      <c r="A530" s="80"/>
      <c r="B530" s="84"/>
      <c r="C530" s="82"/>
      <c r="D530" s="83"/>
    </row>
    <row r="531" spans="1:4">
      <c r="A531" s="80"/>
      <c r="B531" s="84"/>
      <c r="C531" s="82"/>
      <c r="D531" s="83"/>
    </row>
    <row r="532" spans="1:4">
      <c r="A532" s="80"/>
      <c r="B532" s="84"/>
      <c r="C532" s="82"/>
      <c r="D532" s="83"/>
    </row>
    <row r="533" spans="1:4">
      <c r="A533" s="80"/>
      <c r="B533" s="84"/>
      <c r="C533" s="82"/>
      <c r="D533" s="83"/>
    </row>
    <row r="534" spans="1:4">
      <c r="A534" s="80"/>
      <c r="B534" s="84"/>
      <c r="C534" s="82"/>
      <c r="D534" s="83"/>
    </row>
    <row r="535" spans="1:4">
      <c r="A535" s="80"/>
      <c r="B535" s="84"/>
      <c r="C535" s="82"/>
      <c r="D535" s="83"/>
    </row>
    <row r="536" spans="1:4">
      <c r="A536" s="80"/>
      <c r="B536" s="84"/>
      <c r="C536" s="82"/>
      <c r="D536" s="83"/>
    </row>
    <row r="537" spans="1:4">
      <c r="A537" s="80"/>
      <c r="B537" s="84"/>
      <c r="C537" s="82"/>
      <c r="D537" s="83"/>
    </row>
    <row r="538" spans="1:4">
      <c r="A538" s="80"/>
      <c r="B538" s="84"/>
      <c r="C538" s="82"/>
      <c r="D538" s="83"/>
    </row>
    <row r="539" spans="1:4">
      <c r="A539" s="80"/>
      <c r="B539" s="84"/>
      <c r="C539" s="82"/>
      <c r="D539" s="83"/>
    </row>
    <row r="540" spans="1:4">
      <c r="A540" s="80"/>
      <c r="B540" s="84"/>
      <c r="C540" s="82"/>
      <c r="D540" s="83"/>
    </row>
    <row r="541" spans="1:4">
      <c r="A541" s="80"/>
      <c r="B541" s="84"/>
      <c r="C541" s="82"/>
      <c r="D541" s="83"/>
    </row>
    <row r="542" spans="1:4">
      <c r="A542" s="80"/>
      <c r="B542" s="84"/>
      <c r="C542" s="82"/>
      <c r="D542" s="83"/>
    </row>
    <row r="543" spans="1:4">
      <c r="A543" s="80"/>
      <c r="B543" s="84"/>
      <c r="C543" s="82"/>
      <c r="D543" s="83"/>
    </row>
    <row r="544" spans="1:4">
      <c r="A544" s="80"/>
      <c r="B544" s="84"/>
      <c r="C544" s="82"/>
      <c r="D544" s="83"/>
    </row>
    <row r="545" spans="1:4">
      <c r="A545" s="80"/>
      <c r="B545" s="84"/>
      <c r="C545" s="82"/>
      <c r="D545" s="83"/>
    </row>
    <row r="546" spans="1:4">
      <c r="A546" s="80"/>
      <c r="B546" s="84"/>
      <c r="C546" s="82"/>
      <c r="D546" s="83"/>
    </row>
    <row r="547" spans="1:4">
      <c r="A547" s="80"/>
      <c r="B547" s="84"/>
      <c r="C547" s="82"/>
      <c r="D547" s="83"/>
    </row>
    <row r="548" spans="1:4">
      <c r="A548" s="80"/>
      <c r="B548" s="84"/>
      <c r="C548" s="82"/>
      <c r="D548" s="83"/>
    </row>
    <row r="549" spans="1:4">
      <c r="A549" s="80"/>
      <c r="B549" s="84"/>
      <c r="C549" s="82"/>
      <c r="D549" s="83"/>
    </row>
    <row r="550" spans="1:4">
      <c r="A550" s="80"/>
      <c r="B550" s="84"/>
      <c r="C550" s="82"/>
      <c r="D550" s="83"/>
    </row>
    <row r="551" spans="1:4">
      <c r="A551" s="80"/>
      <c r="B551" s="84"/>
      <c r="C551" s="82"/>
      <c r="D551" s="83"/>
    </row>
    <row r="552" spans="1:4">
      <c r="A552" s="80"/>
      <c r="B552" s="84"/>
      <c r="C552" s="82"/>
      <c r="D552" s="83"/>
    </row>
    <row r="553" spans="1:4">
      <c r="A553" s="80"/>
      <c r="B553" s="84"/>
      <c r="C553" s="82"/>
      <c r="D553" s="83"/>
    </row>
    <row r="554" spans="1:4">
      <c r="A554" s="80"/>
      <c r="B554" s="84"/>
      <c r="C554" s="82"/>
      <c r="D554" s="83"/>
    </row>
    <row r="555" spans="1:4">
      <c r="A555" s="80"/>
      <c r="B555" s="84"/>
      <c r="C555" s="82"/>
      <c r="D555" s="83"/>
    </row>
    <row r="556" spans="1:4">
      <c r="A556" s="80"/>
      <c r="B556" s="84"/>
      <c r="C556" s="82"/>
      <c r="D556" s="83"/>
    </row>
    <row r="557" spans="1:4">
      <c r="A557" s="80"/>
      <c r="B557" s="84"/>
      <c r="C557" s="82"/>
      <c r="D557" s="83"/>
    </row>
    <row r="558" spans="1:4">
      <c r="A558" s="80"/>
      <c r="B558" s="84"/>
      <c r="C558" s="82"/>
      <c r="D558" s="83"/>
    </row>
    <row r="559" spans="1:4">
      <c r="A559" s="80"/>
      <c r="B559" s="84"/>
      <c r="C559" s="82"/>
      <c r="D559" s="83"/>
    </row>
    <row r="560" spans="1:4">
      <c r="A560" s="80"/>
      <c r="B560" s="84"/>
      <c r="C560" s="82"/>
      <c r="D560" s="83"/>
    </row>
    <row r="561" spans="1:4">
      <c r="A561" s="80"/>
      <c r="B561" s="84"/>
      <c r="C561" s="82"/>
      <c r="D561" s="83"/>
    </row>
    <row r="562" spans="1:4">
      <c r="A562" s="80"/>
      <c r="B562" s="84"/>
      <c r="C562" s="82"/>
      <c r="D562" s="83"/>
    </row>
    <row r="563" spans="1:4">
      <c r="A563" s="80"/>
      <c r="B563" s="84"/>
      <c r="C563" s="82"/>
      <c r="D563" s="83"/>
    </row>
    <row r="564" spans="1:4">
      <c r="A564" s="80"/>
      <c r="B564" s="84"/>
      <c r="C564" s="82"/>
      <c r="D564" s="83"/>
    </row>
    <row r="565" spans="1:4">
      <c r="A565" s="80"/>
      <c r="B565" s="84"/>
      <c r="C565" s="82"/>
      <c r="D565" s="83"/>
    </row>
    <row r="566" spans="1:4">
      <c r="A566" s="80"/>
      <c r="B566" s="84"/>
      <c r="C566" s="82"/>
      <c r="D566" s="83"/>
    </row>
    <row r="567" spans="1:4">
      <c r="A567" s="80"/>
      <c r="B567" s="84"/>
      <c r="C567" s="82"/>
      <c r="D567" s="83"/>
    </row>
    <row r="568" spans="1:4">
      <c r="A568" s="80"/>
      <c r="B568" s="84"/>
      <c r="C568" s="82"/>
      <c r="D568" s="83"/>
    </row>
    <row r="569" spans="1:4">
      <c r="A569" s="80"/>
      <c r="B569" s="84"/>
      <c r="C569" s="82"/>
      <c r="D569" s="83"/>
    </row>
    <row r="570" spans="1:4">
      <c r="A570" s="80"/>
      <c r="B570" s="84"/>
      <c r="C570" s="82"/>
      <c r="D570" s="83"/>
    </row>
    <row r="571" spans="1:4">
      <c r="A571" s="80"/>
      <c r="B571" s="84"/>
      <c r="C571" s="82"/>
      <c r="D571" s="83"/>
    </row>
    <row r="572" spans="1:4">
      <c r="A572" s="80"/>
      <c r="B572" s="84"/>
      <c r="C572" s="82"/>
      <c r="D572" s="83"/>
    </row>
    <row r="573" spans="1:4">
      <c r="A573" s="80"/>
      <c r="B573" s="84"/>
      <c r="C573" s="82"/>
      <c r="D573" s="83"/>
    </row>
    <row r="574" spans="1:4">
      <c r="A574" s="80"/>
      <c r="B574" s="84"/>
      <c r="C574" s="82"/>
      <c r="D574" s="83"/>
    </row>
    <row r="575" spans="1:4">
      <c r="A575" s="80"/>
      <c r="B575" s="84"/>
      <c r="C575" s="82"/>
      <c r="D575" s="83"/>
    </row>
    <row r="576" spans="1:4">
      <c r="A576" s="80"/>
      <c r="B576" s="84"/>
      <c r="C576" s="82"/>
      <c r="D576" s="83"/>
    </row>
    <row r="577" spans="1:4">
      <c r="A577" s="80"/>
      <c r="B577" s="84"/>
      <c r="C577" s="82"/>
      <c r="D577" s="83"/>
    </row>
    <row r="578" spans="1:4">
      <c r="A578" s="80"/>
      <c r="B578" s="84"/>
      <c r="C578" s="82"/>
      <c r="D578" s="83"/>
    </row>
    <row r="579" spans="1:4">
      <c r="A579" s="80"/>
      <c r="B579" s="84"/>
      <c r="C579" s="82"/>
      <c r="D579" s="83"/>
    </row>
    <row r="580" spans="1:4">
      <c r="A580" s="80"/>
      <c r="B580" s="84"/>
      <c r="C580" s="82"/>
      <c r="D580" s="83"/>
    </row>
    <row r="581" spans="1:4">
      <c r="A581" s="80"/>
      <c r="B581" s="84"/>
      <c r="C581" s="82"/>
      <c r="D581" s="83"/>
    </row>
    <row r="582" spans="1:4">
      <c r="A582" s="80"/>
      <c r="B582" s="84"/>
      <c r="C582" s="82"/>
      <c r="D582" s="83"/>
    </row>
    <row r="583" spans="1:4">
      <c r="A583" s="80"/>
      <c r="B583" s="84"/>
      <c r="C583" s="82"/>
      <c r="D583" s="83"/>
    </row>
    <row r="584" spans="1:4">
      <c r="A584" s="80"/>
      <c r="B584" s="84"/>
      <c r="C584" s="82"/>
      <c r="D584" s="83"/>
    </row>
    <row r="585" spans="1:4">
      <c r="A585" s="80"/>
      <c r="B585" s="84"/>
      <c r="C585" s="82"/>
      <c r="D585" s="83"/>
    </row>
    <row r="586" spans="1:4">
      <c r="A586" s="80"/>
      <c r="B586" s="84"/>
      <c r="C586" s="82"/>
      <c r="D586" s="83"/>
    </row>
    <row r="587" spans="1:4">
      <c r="A587" s="80"/>
      <c r="B587" s="84"/>
      <c r="C587" s="82"/>
      <c r="D587" s="83"/>
    </row>
    <row r="588" spans="1:4">
      <c r="A588" s="80"/>
      <c r="B588" s="84"/>
      <c r="C588" s="82"/>
      <c r="D588" s="83"/>
    </row>
    <row r="589" spans="1:4">
      <c r="A589" s="80"/>
      <c r="B589" s="84"/>
      <c r="C589" s="82"/>
      <c r="D589" s="83"/>
    </row>
    <row r="590" spans="1:4">
      <c r="A590" s="80"/>
      <c r="B590" s="84"/>
      <c r="C590" s="82"/>
      <c r="D590" s="83"/>
    </row>
    <row r="591" spans="1:4">
      <c r="A591" s="80"/>
      <c r="B591" s="84"/>
      <c r="C591" s="82"/>
      <c r="D591" s="83"/>
    </row>
    <row r="592" spans="1:4">
      <c r="A592" s="80"/>
      <c r="B592" s="84"/>
      <c r="C592" s="82"/>
      <c r="D592" s="83"/>
    </row>
    <row r="593" spans="1:4">
      <c r="A593" s="80"/>
      <c r="B593" s="84"/>
      <c r="C593" s="82"/>
      <c r="D593" s="83"/>
    </row>
    <row r="594" spans="1:4">
      <c r="A594" s="80"/>
      <c r="B594" s="84"/>
      <c r="C594" s="82"/>
      <c r="D594" s="83"/>
    </row>
    <row r="595" spans="1:4">
      <c r="A595" s="80"/>
      <c r="B595" s="84"/>
      <c r="C595" s="82"/>
      <c r="D595" s="83"/>
    </row>
    <row r="596" spans="1:4">
      <c r="A596" s="80"/>
      <c r="B596" s="84"/>
      <c r="C596" s="82"/>
      <c r="D596" s="83"/>
    </row>
    <row r="597" spans="1:4">
      <c r="A597" s="80"/>
      <c r="B597" s="84"/>
      <c r="C597" s="82"/>
      <c r="D597" s="83"/>
    </row>
    <row r="598" spans="1:4">
      <c r="A598" s="80"/>
      <c r="B598" s="84"/>
      <c r="C598" s="82"/>
      <c r="D598" s="83"/>
    </row>
    <row r="599" spans="1:4">
      <c r="A599" s="80"/>
      <c r="B599" s="84"/>
      <c r="C599" s="82"/>
      <c r="D599" s="83"/>
    </row>
    <row r="600" spans="1:4">
      <c r="A600" s="80"/>
      <c r="B600" s="84"/>
      <c r="C600" s="82"/>
      <c r="D600" s="83"/>
    </row>
    <row r="601" spans="1:4">
      <c r="A601" s="80"/>
      <c r="B601" s="84"/>
      <c r="C601" s="82"/>
      <c r="D601" s="83"/>
    </row>
    <row r="602" spans="1:4">
      <c r="A602" s="80"/>
      <c r="B602" s="84"/>
      <c r="C602" s="82"/>
      <c r="D602" s="83"/>
    </row>
    <row r="603" spans="1:4">
      <c r="A603" s="80"/>
      <c r="B603" s="84"/>
      <c r="C603" s="82"/>
      <c r="D603" s="83"/>
    </row>
    <row r="604" spans="1:4">
      <c r="A604" s="80"/>
      <c r="B604" s="84"/>
      <c r="C604" s="82"/>
      <c r="D604" s="83"/>
    </row>
    <row r="605" spans="1:4">
      <c r="A605" s="80"/>
      <c r="B605" s="84"/>
      <c r="C605" s="82"/>
      <c r="D605" s="83"/>
    </row>
    <row r="606" spans="1:4">
      <c r="A606" s="80"/>
      <c r="B606" s="84"/>
      <c r="C606" s="82"/>
      <c r="D606" s="83"/>
    </row>
    <row r="607" spans="1:4">
      <c r="A607" s="80"/>
      <c r="B607" s="84"/>
      <c r="C607" s="82"/>
      <c r="D607" s="83"/>
    </row>
    <row r="608" spans="1:4">
      <c r="A608" s="80"/>
      <c r="B608" s="84"/>
      <c r="C608" s="82"/>
      <c r="D608" s="83"/>
    </row>
    <row r="609" spans="1:4">
      <c r="A609" s="80"/>
      <c r="B609" s="84"/>
      <c r="C609" s="82"/>
      <c r="D609" s="83"/>
    </row>
    <row r="610" spans="1:4">
      <c r="A610" s="80"/>
      <c r="B610" s="84"/>
      <c r="C610" s="82"/>
      <c r="D610" s="83"/>
    </row>
    <row r="611" spans="1:4">
      <c r="A611" s="80"/>
      <c r="B611" s="84"/>
      <c r="C611" s="82"/>
      <c r="D611" s="83"/>
    </row>
    <row r="612" spans="1:4">
      <c r="A612" s="80"/>
      <c r="B612" s="84"/>
      <c r="C612" s="82"/>
      <c r="D612" s="83"/>
    </row>
    <row r="613" spans="1:4">
      <c r="A613" s="80"/>
      <c r="B613" s="84"/>
      <c r="C613" s="82"/>
      <c r="D613" s="83"/>
    </row>
    <row r="614" spans="1:4">
      <c r="A614" s="80"/>
      <c r="B614" s="84"/>
      <c r="C614" s="82"/>
      <c r="D614" s="83"/>
    </row>
    <row r="615" spans="1:4">
      <c r="A615" s="80"/>
      <c r="B615" s="84"/>
      <c r="C615" s="82"/>
      <c r="D615" s="83"/>
    </row>
    <row r="616" spans="1:4">
      <c r="A616" s="80"/>
      <c r="B616" s="84"/>
      <c r="C616" s="82"/>
      <c r="D616" s="83"/>
    </row>
    <row r="617" spans="1:4">
      <c r="A617" s="80"/>
      <c r="B617" s="84"/>
      <c r="C617" s="82"/>
      <c r="D617" s="83"/>
    </row>
    <row r="618" spans="1:4">
      <c r="A618" s="80"/>
      <c r="B618" s="84"/>
      <c r="C618" s="82"/>
      <c r="D618" s="83"/>
    </row>
    <row r="619" spans="1:4">
      <c r="A619" s="80"/>
      <c r="B619" s="84"/>
      <c r="C619" s="82"/>
      <c r="D619" s="83"/>
    </row>
    <row r="620" spans="1:4">
      <c r="A620" s="80"/>
      <c r="B620" s="84"/>
      <c r="C620" s="82"/>
      <c r="D620" s="83"/>
    </row>
    <row r="621" spans="1:4">
      <c r="A621" s="80"/>
      <c r="B621" s="84"/>
      <c r="C621" s="82"/>
      <c r="D621" s="83"/>
    </row>
    <row r="622" spans="1:4">
      <c r="A622" s="80"/>
      <c r="B622" s="84"/>
      <c r="C622" s="82"/>
      <c r="D622" s="83"/>
    </row>
    <row r="623" spans="1:4">
      <c r="A623" s="80"/>
      <c r="B623" s="84"/>
      <c r="C623" s="82"/>
      <c r="D623" s="83"/>
    </row>
    <row r="624" spans="1:4">
      <c r="A624" s="80"/>
      <c r="B624" s="84"/>
      <c r="C624" s="82"/>
      <c r="D624" s="83"/>
    </row>
    <row r="625" spans="1:4">
      <c r="A625" s="80"/>
      <c r="B625" s="84"/>
      <c r="C625" s="82"/>
      <c r="D625" s="83"/>
    </row>
    <row r="626" spans="1:4">
      <c r="A626" s="80"/>
      <c r="B626" s="84"/>
      <c r="C626" s="82"/>
      <c r="D626" s="83"/>
    </row>
    <row r="627" spans="1:4">
      <c r="A627" s="80"/>
      <c r="B627" s="84"/>
      <c r="C627" s="82"/>
      <c r="D627" s="83"/>
    </row>
    <row r="628" spans="1:4">
      <c r="A628" s="80"/>
      <c r="B628" s="84"/>
      <c r="C628" s="82"/>
      <c r="D628" s="83"/>
    </row>
    <row r="629" spans="1:4">
      <c r="A629" s="80"/>
      <c r="B629" s="84"/>
      <c r="C629" s="82"/>
      <c r="D629" s="83"/>
    </row>
    <row r="630" spans="1:4">
      <c r="A630" s="80"/>
      <c r="B630" s="84"/>
      <c r="C630" s="82"/>
      <c r="D630" s="83"/>
    </row>
    <row r="631" spans="1:4">
      <c r="A631" s="80"/>
      <c r="B631" s="84"/>
      <c r="C631" s="82"/>
      <c r="D631" s="83"/>
    </row>
    <row r="632" spans="1:4">
      <c r="A632" s="80"/>
      <c r="B632" s="84"/>
      <c r="C632" s="82"/>
      <c r="D632" s="83"/>
    </row>
    <row r="633" spans="1:4">
      <c r="A633" s="80"/>
      <c r="B633" s="84"/>
      <c r="C633" s="82"/>
      <c r="D633" s="83"/>
    </row>
    <row r="634" spans="1:4">
      <c r="A634" s="80"/>
      <c r="B634" s="84"/>
      <c r="C634" s="82"/>
      <c r="D634" s="83"/>
    </row>
    <row r="635" spans="1:4">
      <c r="A635" s="80"/>
      <c r="B635" s="84"/>
      <c r="C635" s="82"/>
      <c r="D635" s="83"/>
    </row>
    <row r="636" spans="1:4">
      <c r="A636" s="80"/>
      <c r="B636" s="84"/>
      <c r="C636" s="82"/>
      <c r="D636" s="83"/>
    </row>
    <row r="637" spans="1:4">
      <c r="A637" s="80"/>
      <c r="B637" s="84"/>
      <c r="C637" s="82"/>
      <c r="D637" s="83"/>
    </row>
    <row r="638" spans="1:4">
      <c r="A638" s="80"/>
      <c r="B638" s="84"/>
      <c r="C638" s="82"/>
      <c r="D638" s="83"/>
    </row>
    <row r="639" spans="1:4">
      <c r="A639" s="80"/>
      <c r="B639" s="84"/>
      <c r="C639" s="82"/>
      <c r="D639" s="83"/>
    </row>
    <row r="640" spans="1:4">
      <c r="A640" s="80"/>
      <c r="B640" s="84"/>
      <c r="C640" s="82"/>
      <c r="D640" s="83"/>
    </row>
    <row r="641" spans="1:4">
      <c r="A641" s="80"/>
      <c r="B641" s="84"/>
      <c r="C641" s="82"/>
      <c r="D641" s="83"/>
    </row>
    <row r="642" spans="1:4">
      <c r="A642" s="80"/>
      <c r="B642" s="84"/>
      <c r="C642" s="82"/>
      <c r="D642" s="83"/>
    </row>
    <row r="643" spans="1:4">
      <c r="A643" s="80"/>
      <c r="B643" s="84"/>
      <c r="C643" s="82"/>
      <c r="D643" s="83"/>
    </row>
    <row r="644" spans="1:4">
      <c r="A644" s="80"/>
      <c r="B644" s="84"/>
      <c r="C644" s="82"/>
      <c r="D644" s="83"/>
    </row>
    <row r="645" spans="1:4">
      <c r="A645" s="80"/>
      <c r="B645" s="84"/>
      <c r="C645" s="82"/>
      <c r="D645" s="83"/>
    </row>
    <row r="646" spans="1:4">
      <c r="A646" s="80"/>
      <c r="B646" s="84"/>
      <c r="C646" s="82"/>
      <c r="D646" s="83"/>
    </row>
    <row r="647" spans="1:4">
      <c r="A647" s="80"/>
      <c r="B647" s="84"/>
      <c r="C647" s="82"/>
      <c r="D647" s="83"/>
    </row>
    <row r="648" spans="1:4">
      <c r="A648" s="80"/>
      <c r="B648" s="84"/>
      <c r="C648" s="82"/>
      <c r="D648" s="83"/>
    </row>
    <row r="649" spans="1:4">
      <c r="A649" s="80"/>
      <c r="B649" s="84"/>
      <c r="C649" s="82"/>
      <c r="D649" s="83"/>
    </row>
    <row r="650" spans="1:4">
      <c r="A650" s="80"/>
      <c r="B650" s="84"/>
      <c r="C650" s="82"/>
      <c r="D650" s="83"/>
    </row>
    <row r="651" spans="1:4">
      <c r="A651" s="80"/>
      <c r="B651" s="84"/>
      <c r="C651" s="82"/>
      <c r="D651" s="83"/>
    </row>
    <row r="652" spans="1:4">
      <c r="A652" s="80"/>
      <c r="B652" s="84"/>
      <c r="C652" s="82"/>
      <c r="D652" s="83"/>
    </row>
    <row r="653" spans="1:4">
      <c r="A653" s="80"/>
      <c r="B653" s="84"/>
      <c r="C653" s="82"/>
      <c r="D653" s="83"/>
    </row>
    <row r="654" spans="1:4">
      <c r="A654" s="80"/>
      <c r="B654" s="84"/>
      <c r="C654" s="82"/>
      <c r="D654" s="83"/>
    </row>
    <row r="655" spans="1:4">
      <c r="A655" s="80"/>
      <c r="B655" s="84"/>
      <c r="C655" s="82"/>
      <c r="D655" s="83"/>
    </row>
    <row r="656" spans="1:4">
      <c r="A656" s="80"/>
      <c r="B656" s="84"/>
      <c r="C656" s="82"/>
      <c r="D656" s="83"/>
    </row>
    <row r="657" spans="1:4">
      <c r="A657" s="80"/>
      <c r="B657" s="84"/>
      <c r="C657" s="82"/>
      <c r="D657" s="83"/>
    </row>
    <row r="658" spans="1:4">
      <c r="A658" s="80"/>
      <c r="B658" s="84"/>
      <c r="C658" s="82"/>
      <c r="D658" s="83"/>
    </row>
    <row r="659" spans="1:4">
      <c r="A659" s="80"/>
      <c r="B659" s="84"/>
      <c r="C659" s="82"/>
      <c r="D659" s="83"/>
    </row>
    <row r="660" spans="1:4">
      <c r="A660" s="80"/>
      <c r="B660" s="84"/>
      <c r="C660" s="82"/>
      <c r="D660" s="83"/>
    </row>
    <row r="661" spans="1:4">
      <c r="A661" s="80"/>
      <c r="B661" s="84"/>
      <c r="C661" s="82"/>
      <c r="D661" s="83"/>
    </row>
    <row r="662" spans="1:4">
      <c r="A662" s="80"/>
      <c r="B662" s="84"/>
      <c r="C662" s="82"/>
      <c r="D662" s="83"/>
    </row>
    <row r="663" spans="1:4">
      <c r="A663" s="80"/>
      <c r="B663" s="84"/>
      <c r="C663" s="82"/>
      <c r="D663" s="83"/>
    </row>
    <row r="664" spans="1:4">
      <c r="A664" s="80"/>
      <c r="B664" s="84"/>
      <c r="C664" s="82"/>
      <c r="D664" s="83"/>
    </row>
    <row r="665" spans="1:4">
      <c r="A665" s="80"/>
      <c r="B665" s="84"/>
      <c r="C665" s="82"/>
      <c r="D665" s="83"/>
    </row>
    <row r="666" spans="1:4">
      <c r="A666" s="80"/>
      <c r="B666" s="84"/>
      <c r="C666" s="82"/>
      <c r="D666" s="83"/>
    </row>
    <row r="667" spans="1:4">
      <c r="A667" s="80"/>
      <c r="B667" s="84"/>
      <c r="C667" s="82"/>
      <c r="D667" s="83"/>
    </row>
    <row r="668" spans="1:4">
      <c r="A668" s="80"/>
      <c r="B668" s="84"/>
      <c r="C668" s="82"/>
      <c r="D668" s="83"/>
    </row>
    <row r="669" spans="1:4">
      <c r="A669" s="80"/>
      <c r="B669" s="84"/>
      <c r="C669" s="82"/>
      <c r="D669" s="83"/>
    </row>
    <row r="670" spans="1:4">
      <c r="A670" s="80"/>
      <c r="B670" s="84"/>
      <c r="C670" s="82"/>
      <c r="D670" s="83"/>
    </row>
    <row r="671" spans="1:4">
      <c r="A671" s="80"/>
      <c r="B671" s="84"/>
      <c r="C671" s="82"/>
      <c r="D671" s="83"/>
    </row>
    <row r="672" spans="1:4">
      <c r="A672" s="80"/>
      <c r="B672" s="84"/>
      <c r="C672" s="82"/>
      <c r="D672" s="83"/>
    </row>
    <row r="673" spans="1:4">
      <c r="A673" s="80"/>
      <c r="B673" s="84"/>
      <c r="C673" s="82"/>
      <c r="D673" s="83"/>
    </row>
    <row r="674" spans="1:4">
      <c r="A674" s="80"/>
      <c r="B674" s="84"/>
      <c r="C674" s="82"/>
      <c r="D674" s="83"/>
    </row>
    <row r="675" spans="1:4">
      <c r="A675" s="80"/>
      <c r="B675" s="84"/>
      <c r="C675" s="82"/>
      <c r="D675" s="83"/>
    </row>
    <row r="676" spans="1:4">
      <c r="A676" s="80"/>
      <c r="B676" s="84"/>
      <c r="C676" s="82"/>
      <c r="D676" s="83"/>
    </row>
    <row r="677" spans="1:4">
      <c r="A677" s="80"/>
      <c r="B677" s="84"/>
      <c r="C677" s="82"/>
      <c r="D677" s="83"/>
    </row>
    <row r="678" spans="1:4">
      <c r="A678" s="80"/>
      <c r="B678" s="84"/>
      <c r="C678" s="82"/>
      <c r="D678" s="83"/>
    </row>
    <row r="679" spans="1:4">
      <c r="A679" s="80"/>
      <c r="B679" s="84"/>
      <c r="C679" s="82"/>
      <c r="D679" s="83"/>
    </row>
    <row r="680" spans="1:4">
      <c r="A680" s="80"/>
      <c r="B680" s="84"/>
      <c r="C680" s="82"/>
      <c r="D680" s="83"/>
    </row>
    <row r="681" spans="1:4">
      <c r="A681" s="80"/>
      <c r="B681" s="84"/>
      <c r="C681" s="82"/>
      <c r="D681" s="83"/>
    </row>
    <row r="682" spans="1:4">
      <c r="A682" s="80"/>
      <c r="B682" s="84"/>
      <c r="C682" s="82"/>
      <c r="D682" s="83"/>
    </row>
    <row r="683" spans="1:4">
      <c r="A683" s="80"/>
      <c r="B683" s="84"/>
      <c r="C683" s="82"/>
      <c r="D683" s="83"/>
    </row>
    <row r="684" spans="1:4">
      <c r="A684" s="80"/>
      <c r="B684" s="84"/>
      <c r="C684" s="82"/>
      <c r="D684" s="83"/>
    </row>
    <row r="685" spans="1:4">
      <c r="A685" s="80"/>
      <c r="B685" s="84"/>
      <c r="C685" s="82"/>
      <c r="D685" s="83"/>
    </row>
    <row r="686" spans="1:4">
      <c r="A686" s="80"/>
      <c r="B686" s="84"/>
      <c r="C686" s="82"/>
      <c r="D686" s="83"/>
    </row>
    <row r="687" spans="1:4">
      <c r="A687" s="80"/>
      <c r="B687" s="84"/>
      <c r="C687" s="82"/>
      <c r="D687" s="83"/>
    </row>
    <row r="688" spans="1:4">
      <c r="A688" s="80"/>
      <c r="B688" s="84"/>
      <c r="C688" s="82"/>
      <c r="D688" s="83"/>
    </row>
    <row r="689" spans="1:4">
      <c r="A689" s="80"/>
      <c r="B689" s="84"/>
      <c r="C689" s="82"/>
      <c r="D689" s="83"/>
    </row>
    <row r="690" spans="1:4">
      <c r="A690" s="80"/>
      <c r="B690" s="84"/>
      <c r="C690" s="82"/>
      <c r="D690" s="83"/>
    </row>
    <row r="691" spans="1:4">
      <c r="A691" s="80"/>
      <c r="B691" s="84"/>
      <c r="C691" s="82"/>
      <c r="D691" s="83"/>
    </row>
    <row r="692" spans="1:4">
      <c r="A692" s="80"/>
      <c r="B692" s="84"/>
      <c r="C692" s="82"/>
      <c r="D692" s="83"/>
    </row>
    <row r="693" spans="1:4">
      <c r="A693" s="80"/>
      <c r="B693" s="84"/>
      <c r="C693" s="82"/>
      <c r="D693" s="83"/>
    </row>
    <row r="694" spans="1:4">
      <c r="A694" s="80"/>
      <c r="B694" s="84"/>
      <c r="C694" s="82"/>
      <c r="D694" s="83"/>
    </row>
    <row r="695" spans="1:4">
      <c r="A695" s="80"/>
      <c r="B695" s="84"/>
      <c r="C695" s="82"/>
      <c r="D695" s="83"/>
    </row>
    <row r="696" spans="1:4">
      <c r="A696" s="80"/>
      <c r="B696" s="84"/>
      <c r="C696" s="82"/>
      <c r="D696" s="83"/>
    </row>
    <row r="697" spans="1:4">
      <c r="A697" s="80"/>
      <c r="B697" s="84"/>
      <c r="C697" s="82"/>
      <c r="D697" s="83"/>
    </row>
    <row r="698" spans="1:4">
      <c r="A698" s="80"/>
      <c r="B698" s="84"/>
      <c r="C698" s="82"/>
      <c r="D698" s="83"/>
    </row>
    <row r="699" spans="1:4">
      <c r="A699" s="80"/>
      <c r="B699" s="84"/>
      <c r="C699" s="82"/>
      <c r="D699" s="83"/>
    </row>
    <row r="700" spans="1:4">
      <c r="A700" s="80"/>
      <c r="B700" s="84"/>
      <c r="C700" s="82"/>
      <c r="D700" s="83"/>
    </row>
    <row r="701" spans="1:4">
      <c r="A701" s="80"/>
      <c r="B701" s="84"/>
      <c r="C701" s="82"/>
      <c r="D701" s="83"/>
    </row>
    <row r="702" spans="1:4">
      <c r="A702" s="80"/>
      <c r="B702" s="84"/>
      <c r="C702" s="82"/>
      <c r="D702" s="83"/>
    </row>
    <row r="703" spans="1:4">
      <c r="A703" s="80"/>
      <c r="B703" s="84"/>
      <c r="C703" s="82"/>
      <c r="D703" s="83"/>
    </row>
    <row r="704" spans="1:4">
      <c r="A704" s="80"/>
      <c r="B704" s="84"/>
      <c r="C704" s="82"/>
      <c r="D704" s="83"/>
    </row>
    <row r="705" spans="1:4">
      <c r="A705" s="80"/>
      <c r="B705" s="84"/>
      <c r="C705" s="82"/>
      <c r="D705" s="83"/>
    </row>
    <row r="706" spans="1:4">
      <c r="A706" s="80"/>
      <c r="B706" s="84"/>
      <c r="C706" s="82"/>
      <c r="D706" s="83"/>
    </row>
    <row r="707" spans="1:4">
      <c r="A707" s="80"/>
      <c r="B707" s="84"/>
      <c r="C707" s="82"/>
      <c r="D707" s="83"/>
    </row>
    <row r="708" spans="1:4">
      <c r="A708" s="80"/>
      <c r="B708" s="84"/>
      <c r="C708" s="82"/>
      <c r="D708" s="83"/>
    </row>
    <row r="709" spans="1:4">
      <c r="A709" s="80"/>
      <c r="B709" s="84"/>
      <c r="C709" s="82"/>
      <c r="D709" s="83"/>
    </row>
    <row r="710" spans="1:4">
      <c r="A710" s="80"/>
      <c r="B710" s="84"/>
      <c r="C710" s="82"/>
      <c r="D710" s="83"/>
    </row>
    <row r="711" spans="1:4">
      <c r="A711" s="80"/>
      <c r="B711" s="84"/>
      <c r="C711" s="82"/>
      <c r="D711" s="83"/>
    </row>
    <row r="712" spans="1:4">
      <c r="A712" s="80"/>
      <c r="B712" s="84"/>
      <c r="C712" s="82"/>
      <c r="D712" s="83"/>
    </row>
    <row r="713" spans="1:4">
      <c r="A713" s="80"/>
      <c r="B713" s="84"/>
      <c r="C713" s="82"/>
      <c r="D713" s="83"/>
    </row>
    <row r="714" spans="1:4">
      <c r="A714" s="80"/>
      <c r="B714" s="84"/>
      <c r="C714" s="82"/>
      <c r="D714" s="83"/>
    </row>
    <row r="715" spans="1:4">
      <c r="A715" s="80"/>
      <c r="B715" s="84"/>
      <c r="C715" s="82"/>
      <c r="D715" s="83"/>
    </row>
    <row r="716" spans="1:4">
      <c r="A716" s="80"/>
      <c r="B716" s="84"/>
      <c r="C716" s="82"/>
      <c r="D716" s="83"/>
    </row>
    <row r="717" spans="1:4">
      <c r="A717" s="80"/>
      <c r="B717" s="84"/>
      <c r="C717" s="82"/>
      <c r="D717" s="83"/>
    </row>
    <row r="718" spans="1:4">
      <c r="A718" s="80"/>
      <c r="B718" s="84"/>
      <c r="C718" s="82"/>
      <c r="D718" s="83"/>
    </row>
    <row r="719" spans="1:4">
      <c r="A719" s="80"/>
      <c r="B719" s="84"/>
      <c r="C719" s="82"/>
      <c r="D719" s="83"/>
    </row>
    <row r="720" spans="1:4">
      <c r="A720" s="80"/>
      <c r="B720" s="84"/>
      <c r="C720" s="82"/>
      <c r="D720" s="83"/>
    </row>
    <row r="721" spans="1:4">
      <c r="A721" s="80"/>
      <c r="B721" s="84"/>
      <c r="C721" s="82"/>
      <c r="D721" s="83"/>
    </row>
    <row r="722" spans="1:4">
      <c r="A722" s="80"/>
      <c r="B722" s="84"/>
      <c r="C722" s="82"/>
      <c r="D722" s="83"/>
    </row>
    <row r="723" spans="1:4">
      <c r="A723" s="80"/>
      <c r="B723" s="84"/>
      <c r="C723" s="82"/>
      <c r="D723" s="83"/>
    </row>
    <row r="724" spans="1:4">
      <c r="A724" s="80"/>
      <c r="B724" s="84"/>
      <c r="C724" s="82"/>
      <c r="D724" s="83"/>
    </row>
    <row r="725" spans="1:4">
      <c r="A725" s="80"/>
      <c r="B725" s="84"/>
      <c r="C725" s="82"/>
      <c r="D725" s="83"/>
    </row>
    <row r="726" spans="1:4">
      <c r="A726" s="80"/>
      <c r="B726" s="84"/>
      <c r="C726" s="82"/>
      <c r="D726" s="83"/>
    </row>
    <row r="727" spans="1:4">
      <c r="A727" s="80"/>
      <c r="B727" s="84"/>
      <c r="C727" s="82"/>
      <c r="D727" s="83"/>
    </row>
    <row r="728" spans="1:4">
      <c r="A728" s="80"/>
      <c r="B728" s="84"/>
      <c r="C728" s="82"/>
      <c r="D728" s="83"/>
    </row>
    <row r="729" spans="1:4">
      <c r="A729" s="80"/>
      <c r="B729" s="84"/>
      <c r="C729" s="82"/>
      <c r="D729" s="83"/>
    </row>
    <row r="730" spans="1:4">
      <c r="A730" s="80"/>
      <c r="B730" s="84"/>
      <c r="C730" s="82"/>
      <c r="D730" s="83"/>
    </row>
    <row r="731" spans="1:4">
      <c r="A731" s="80"/>
      <c r="B731" s="84"/>
      <c r="C731" s="82"/>
      <c r="D731" s="83"/>
    </row>
    <row r="732" spans="1:4">
      <c r="A732" s="80"/>
      <c r="B732" s="84"/>
      <c r="C732" s="82"/>
      <c r="D732" s="83"/>
    </row>
    <row r="733" spans="1:4">
      <c r="A733" s="80"/>
      <c r="B733" s="84"/>
      <c r="C733" s="82"/>
      <c r="D733" s="83"/>
    </row>
    <row r="734" spans="1:4">
      <c r="A734" s="80"/>
      <c r="B734" s="84"/>
      <c r="C734" s="82"/>
      <c r="D734" s="83"/>
    </row>
    <row r="735" spans="1:4">
      <c r="A735" s="80"/>
      <c r="B735" s="84"/>
      <c r="C735" s="82"/>
      <c r="D735" s="83"/>
    </row>
    <row r="736" spans="1:4">
      <c r="A736" s="80"/>
      <c r="B736" s="84"/>
      <c r="C736" s="82"/>
      <c r="D736" s="83"/>
    </row>
    <row r="737" spans="1:4">
      <c r="A737" s="80"/>
      <c r="B737" s="84"/>
      <c r="C737" s="82"/>
      <c r="D737" s="83"/>
    </row>
    <row r="738" spans="1:4">
      <c r="A738" s="80"/>
      <c r="B738" s="84"/>
      <c r="C738" s="82"/>
      <c r="D738" s="83"/>
    </row>
    <row r="739" spans="1:4">
      <c r="A739" s="80"/>
      <c r="B739" s="84"/>
      <c r="C739" s="82"/>
      <c r="D739" s="83"/>
    </row>
    <row r="740" spans="1:4">
      <c r="A740" s="80"/>
      <c r="B740" s="84"/>
      <c r="C740" s="82"/>
      <c r="D740" s="83"/>
    </row>
    <row r="741" spans="1:4">
      <c r="A741" s="80"/>
      <c r="B741" s="84"/>
      <c r="C741" s="82"/>
      <c r="D741" s="83"/>
    </row>
    <row r="742" spans="1:4">
      <c r="A742" s="80"/>
      <c r="B742" s="84"/>
      <c r="C742" s="82"/>
      <c r="D742" s="83"/>
    </row>
    <row r="743" spans="1:4">
      <c r="A743" s="80"/>
      <c r="B743" s="84"/>
      <c r="C743" s="82"/>
      <c r="D743" s="83"/>
    </row>
    <row r="744" spans="1:4">
      <c r="A744" s="80"/>
      <c r="B744" s="84"/>
      <c r="C744" s="82"/>
      <c r="D744" s="83"/>
    </row>
    <row r="745" spans="1:4">
      <c r="A745" s="80"/>
      <c r="B745" s="84"/>
      <c r="C745" s="82"/>
      <c r="D745" s="83"/>
    </row>
    <row r="746" spans="1:4">
      <c r="A746" s="80"/>
      <c r="B746" s="84"/>
      <c r="C746" s="82"/>
      <c r="D746" s="83"/>
    </row>
    <row r="747" spans="1:4">
      <c r="A747" s="80"/>
      <c r="B747" s="84"/>
      <c r="C747" s="82"/>
      <c r="D747" s="83"/>
    </row>
    <row r="748" spans="1:4">
      <c r="A748" s="80"/>
      <c r="B748" s="84"/>
      <c r="C748" s="82"/>
      <c r="D748" s="83"/>
    </row>
    <row r="749" spans="1:4">
      <c r="A749" s="80"/>
      <c r="B749" s="84"/>
      <c r="C749" s="82"/>
      <c r="D749" s="83"/>
    </row>
    <row r="750" spans="1:4">
      <c r="A750" s="80"/>
      <c r="B750" s="84"/>
      <c r="C750" s="82"/>
      <c r="D750" s="83"/>
    </row>
    <row r="751" spans="1:4">
      <c r="A751" s="80"/>
      <c r="B751" s="84"/>
      <c r="C751" s="82"/>
      <c r="D751" s="83"/>
    </row>
    <row r="752" spans="1:4">
      <c r="A752" s="80"/>
      <c r="B752" s="84"/>
      <c r="C752" s="82"/>
      <c r="D752" s="83"/>
    </row>
    <row r="753" spans="1:4">
      <c r="A753" s="80"/>
      <c r="B753" s="84"/>
      <c r="C753" s="82"/>
      <c r="D753" s="83"/>
    </row>
    <row r="754" spans="1:4">
      <c r="A754" s="80"/>
      <c r="B754" s="84"/>
      <c r="C754" s="82"/>
      <c r="D754" s="83"/>
    </row>
    <row r="755" spans="1:4">
      <c r="A755" s="80"/>
      <c r="B755" s="84"/>
      <c r="C755" s="82"/>
      <c r="D755" s="83"/>
    </row>
    <row r="756" spans="1:4">
      <c r="A756" s="80"/>
      <c r="B756" s="84"/>
      <c r="C756" s="82"/>
      <c r="D756" s="83"/>
    </row>
    <row r="757" spans="1:4">
      <c r="A757" s="80"/>
      <c r="B757" s="84"/>
      <c r="C757" s="82"/>
      <c r="D757" s="83"/>
    </row>
    <row r="758" spans="1:4">
      <c r="A758" s="80"/>
      <c r="B758" s="84"/>
      <c r="C758" s="82"/>
      <c r="D758" s="83"/>
    </row>
    <row r="759" spans="1:4">
      <c r="A759" s="80"/>
      <c r="B759" s="84"/>
      <c r="C759" s="82"/>
      <c r="D759" s="83"/>
    </row>
    <row r="760" spans="1:4">
      <c r="A760" s="80"/>
      <c r="B760" s="84"/>
      <c r="C760" s="82"/>
      <c r="D760" s="83"/>
    </row>
    <row r="761" spans="1:4">
      <c r="A761" s="80"/>
      <c r="B761" s="84"/>
      <c r="C761" s="82"/>
      <c r="D761" s="83"/>
    </row>
    <row r="762" spans="1:4">
      <c r="A762" s="80"/>
      <c r="B762" s="84"/>
      <c r="C762" s="82"/>
      <c r="D762" s="83"/>
    </row>
    <row r="763" spans="1:4">
      <c r="A763" s="80"/>
      <c r="B763" s="84"/>
      <c r="C763" s="82"/>
      <c r="D763" s="83"/>
    </row>
    <row r="764" spans="1:4">
      <c r="A764" s="80"/>
      <c r="B764" s="84"/>
      <c r="C764" s="82"/>
      <c r="D764" s="83"/>
    </row>
    <row r="765" spans="1:4">
      <c r="A765" s="80"/>
      <c r="B765" s="84"/>
      <c r="C765" s="82"/>
      <c r="D765" s="83"/>
    </row>
    <row r="766" spans="1:4">
      <c r="A766" s="80"/>
      <c r="B766" s="84"/>
      <c r="C766" s="82"/>
      <c r="D766" s="83"/>
    </row>
    <row r="767" spans="1:4">
      <c r="A767" s="80"/>
      <c r="B767" s="84"/>
      <c r="C767" s="82"/>
      <c r="D767" s="83"/>
    </row>
    <row r="768" spans="1:4">
      <c r="A768" s="80"/>
      <c r="B768" s="84"/>
      <c r="C768" s="82"/>
      <c r="D768" s="83"/>
    </row>
    <row r="769" spans="1:4">
      <c r="A769" s="80"/>
      <c r="B769" s="84"/>
      <c r="C769" s="82"/>
      <c r="D769" s="83"/>
    </row>
    <row r="770" spans="1:4">
      <c r="A770" s="80"/>
      <c r="B770" s="84"/>
      <c r="C770" s="82"/>
      <c r="D770" s="83"/>
    </row>
    <row r="771" spans="1:4">
      <c r="A771" s="80"/>
      <c r="B771" s="84"/>
      <c r="C771" s="82"/>
      <c r="D771" s="83"/>
    </row>
    <row r="772" spans="1:4">
      <c r="A772" s="80"/>
      <c r="B772" s="84"/>
      <c r="C772" s="82"/>
      <c r="D772" s="83"/>
    </row>
    <row r="773" spans="1:4">
      <c r="A773" s="80"/>
      <c r="B773" s="84"/>
      <c r="C773" s="82"/>
      <c r="D773" s="83"/>
    </row>
    <row r="774" spans="1:4">
      <c r="A774" s="80"/>
      <c r="B774" s="84"/>
      <c r="C774" s="82"/>
      <c r="D774" s="83"/>
    </row>
    <row r="775" spans="1:4">
      <c r="A775" s="80"/>
      <c r="B775" s="84"/>
      <c r="C775" s="82"/>
      <c r="D775" s="83"/>
    </row>
    <row r="776" spans="1:4">
      <c r="A776" s="80"/>
      <c r="B776" s="84"/>
      <c r="C776" s="82"/>
      <c r="D776" s="83"/>
    </row>
    <row r="777" spans="1:4">
      <c r="A777" s="80"/>
      <c r="B777" s="84"/>
      <c r="C777" s="82"/>
      <c r="D777" s="83"/>
    </row>
    <row r="778" spans="1:4">
      <c r="A778" s="80"/>
      <c r="B778" s="84"/>
      <c r="C778" s="82"/>
      <c r="D778" s="83"/>
    </row>
    <row r="779" spans="1:4">
      <c r="A779" s="80"/>
      <c r="B779" s="84"/>
      <c r="C779" s="82"/>
      <c r="D779" s="83"/>
    </row>
    <row r="780" spans="1:4">
      <c r="A780" s="80"/>
      <c r="B780" s="84"/>
      <c r="C780" s="82"/>
      <c r="D780" s="83"/>
    </row>
    <row r="781" spans="1:4">
      <c r="A781" s="80"/>
      <c r="B781" s="84"/>
      <c r="C781" s="82"/>
      <c r="D781" s="83"/>
    </row>
    <row r="782" spans="1:4">
      <c r="A782" s="80"/>
      <c r="B782" s="84"/>
      <c r="C782" s="82"/>
      <c r="D782" s="83"/>
    </row>
    <row r="783" spans="1:4">
      <c r="A783" s="80"/>
      <c r="B783" s="84"/>
      <c r="C783" s="82"/>
      <c r="D783" s="83"/>
    </row>
    <row r="784" spans="1:4">
      <c r="A784" s="80"/>
      <c r="B784" s="84"/>
      <c r="C784" s="82"/>
      <c r="D784" s="83"/>
    </row>
    <row r="785" spans="1:4">
      <c r="A785" s="80"/>
      <c r="B785" s="84"/>
      <c r="C785" s="82"/>
      <c r="D785" s="83"/>
    </row>
    <row r="786" spans="1:4">
      <c r="A786" s="80"/>
      <c r="B786" s="84"/>
      <c r="C786" s="82"/>
      <c r="D786" s="83"/>
    </row>
    <row r="787" spans="1:4">
      <c r="A787" s="80"/>
      <c r="B787" s="84"/>
      <c r="C787" s="82"/>
      <c r="D787" s="83"/>
    </row>
    <row r="788" spans="1:4">
      <c r="A788" s="80"/>
      <c r="B788" s="84"/>
      <c r="C788" s="82"/>
      <c r="D788" s="83"/>
    </row>
    <row r="789" spans="1:4">
      <c r="A789" s="80"/>
      <c r="B789" s="84"/>
      <c r="C789" s="82"/>
      <c r="D789" s="83"/>
    </row>
    <row r="790" spans="1:4">
      <c r="A790" s="80"/>
      <c r="B790" s="84"/>
      <c r="C790" s="82"/>
      <c r="D790" s="83"/>
    </row>
    <row r="791" spans="1:4">
      <c r="A791" s="80"/>
      <c r="B791" s="84"/>
      <c r="C791" s="82"/>
      <c r="D791" s="83"/>
    </row>
    <row r="792" spans="1:4">
      <c r="A792" s="80"/>
      <c r="B792" s="84"/>
      <c r="C792" s="82"/>
      <c r="D792" s="83"/>
    </row>
    <row r="793" spans="1:4">
      <c r="A793" s="80"/>
      <c r="B793" s="84"/>
      <c r="C793" s="82"/>
      <c r="D793" s="83"/>
    </row>
    <row r="794" spans="1:4">
      <c r="A794" s="80"/>
      <c r="B794" s="84"/>
      <c r="C794" s="82"/>
      <c r="D794" s="83"/>
    </row>
    <row r="795" spans="1:4">
      <c r="A795" s="80"/>
      <c r="B795" s="84"/>
      <c r="C795" s="82"/>
      <c r="D795" s="83"/>
    </row>
    <row r="796" spans="1:4">
      <c r="A796" s="80"/>
      <c r="B796" s="84"/>
      <c r="C796" s="82"/>
      <c r="D796" s="83"/>
    </row>
    <row r="797" spans="1:4">
      <c r="A797" s="80"/>
      <c r="B797" s="84"/>
      <c r="C797" s="82"/>
      <c r="D797" s="83"/>
    </row>
    <row r="798" spans="1:4">
      <c r="A798" s="80"/>
      <c r="B798" s="84"/>
      <c r="C798" s="82"/>
      <c r="D798" s="83"/>
    </row>
    <row r="799" spans="1:4">
      <c r="A799" s="80"/>
      <c r="B799" s="84"/>
      <c r="C799" s="82"/>
      <c r="D799" s="83"/>
    </row>
    <row r="800" spans="1:4">
      <c r="A800" s="80"/>
      <c r="B800" s="84"/>
      <c r="C800" s="82"/>
      <c r="D800" s="83"/>
    </row>
    <row r="801" spans="1:4">
      <c r="A801" s="80"/>
      <c r="B801" s="84"/>
      <c r="C801" s="82"/>
      <c r="D801" s="83"/>
    </row>
    <row r="802" spans="1:4">
      <c r="A802" s="80"/>
      <c r="B802" s="84"/>
      <c r="C802" s="82"/>
      <c r="D802" s="83"/>
    </row>
    <row r="803" spans="1:4">
      <c r="A803" s="80"/>
      <c r="B803" s="84"/>
      <c r="C803" s="82"/>
      <c r="D803" s="83"/>
    </row>
    <row r="804" spans="1:4">
      <c r="A804" s="80"/>
      <c r="B804" s="84"/>
      <c r="C804" s="82"/>
      <c r="D804" s="83"/>
    </row>
    <row r="805" spans="1:4">
      <c r="A805" s="80"/>
      <c r="B805" s="84"/>
      <c r="C805" s="82"/>
      <c r="D805" s="83"/>
    </row>
    <row r="806" spans="1:4">
      <c r="A806" s="80"/>
      <c r="B806" s="84"/>
      <c r="C806" s="82"/>
      <c r="D806" s="83"/>
    </row>
    <row r="807" spans="1:4">
      <c r="A807" s="80"/>
      <c r="B807" s="84"/>
      <c r="C807" s="82"/>
      <c r="D807" s="83"/>
    </row>
    <row r="808" spans="1:4">
      <c r="A808" s="80"/>
      <c r="B808" s="84"/>
      <c r="C808" s="82"/>
      <c r="D808" s="83"/>
    </row>
    <row r="809" spans="1:4">
      <c r="A809" s="80"/>
      <c r="B809" s="84"/>
      <c r="C809" s="82"/>
      <c r="D809" s="83"/>
    </row>
    <row r="810" spans="1:4">
      <c r="A810" s="80"/>
      <c r="B810" s="84"/>
      <c r="C810" s="82"/>
      <c r="D810" s="83"/>
    </row>
    <row r="811" spans="1:4">
      <c r="A811" s="80"/>
      <c r="B811" s="84"/>
      <c r="C811" s="82"/>
      <c r="D811" s="83"/>
    </row>
    <row r="812" spans="1:4">
      <c r="A812" s="80"/>
      <c r="B812" s="84"/>
      <c r="C812" s="82"/>
      <c r="D812" s="83"/>
    </row>
    <row r="813" spans="1:4">
      <c r="A813" s="80"/>
      <c r="B813" s="84"/>
      <c r="C813" s="82"/>
      <c r="D813" s="83"/>
    </row>
    <row r="814" spans="1:4">
      <c r="A814" s="80"/>
      <c r="B814" s="84"/>
      <c r="C814" s="82"/>
      <c r="D814" s="83"/>
    </row>
    <row r="815" spans="1:4">
      <c r="A815" s="80"/>
      <c r="B815" s="84"/>
      <c r="C815" s="82"/>
      <c r="D815" s="83"/>
    </row>
    <row r="816" spans="1:4">
      <c r="A816" s="80"/>
      <c r="B816" s="84"/>
      <c r="C816" s="82"/>
      <c r="D816" s="83"/>
    </row>
    <row r="817" spans="1:4">
      <c r="A817" s="80"/>
      <c r="B817" s="84"/>
      <c r="C817" s="82"/>
      <c r="D817" s="83"/>
    </row>
    <row r="818" spans="1:4">
      <c r="A818" s="80"/>
      <c r="B818" s="84"/>
      <c r="C818" s="82"/>
      <c r="D818" s="83"/>
    </row>
    <row r="819" spans="1:4">
      <c r="A819" s="80"/>
      <c r="B819" s="84"/>
      <c r="C819" s="82"/>
      <c r="D819" s="83"/>
    </row>
    <row r="820" spans="1:4">
      <c r="A820" s="80"/>
      <c r="B820" s="84"/>
      <c r="C820" s="82"/>
      <c r="D820" s="83"/>
    </row>
    <row r="821" spans="1:4">
      <c r="A821" s="80"/>
      <c r="B821" s="84"/>
      <c r="C821" s="82"/>
      <c r="D821" s="83"/>
    </row>
    <row r="822" spans="1:4">
      <c r="A822" s="80"/>
      <c r="B822" s="84"/>
      <c r="C822" s="82"/>
      <c r="D822" s="83"/>
    </row>
    <row r="823" spans="1:4">
      <c r="A823" s="80"/>
      <c r="B823" s="84"/>
      <c r="C823" s="82"/>
      <c r="D823" s="83"/>
    </row>
    <row r="824" spans="1:4">
      <c r="A824" s="80"/>
      <c r="B824" s="84"/>
      <c r="C824" s="82"/>
      <c r="D824" s="83"/>
    </row>
    <row r="825" spans="1:4">
      <c r="A825" s="80"/>
      <c r="B825" s="84"/>
      <c r="C825" s="82"/>
      <c r="D825" s="83"/>
    </row>
    <row r="826" spans="1:4">
      <c r="A826" s="80"/>
      <c r="B826" s="84"/>
      <c r="C826" s="82"/>
      <c r="D826" s="83"/>
    </row>
    <row r="827" spans="1:4">
      <c r="A827" s="80"/>
      <c r="B827" s="84"/>
      <c r="C827" s="82"/>
      <c r="D827" s="83"/>
    </row>
    <row r="828" spans="1:4">
      <c r="A828" s="80"/>
      <c r="B828" s="84"/>
      <c r="C828" s="82"/>
      <c r="D828" s="83"/>
    </row>
    <row r="829" spans="1:4">
      <c r="A829" s="80"/>
      <c r="B829" s="84"/>
      <c r="C829" s="82"/>
      <c r="D829" s="83"/>
    </row>
    <row r="830" spans="1:4">
      <c r="A830" s="80"/>
      <c r="B830" s="84"/>
      <c r="C830" s="82"/>
      <c r="D830" s="83"/>
    </row>
    <row r="831" spans="1:4">
      <c r="A831" s="80"/>
      <c r="B831" s="84"/>
      <c r="C831" s="82"/>
      <c r="D831" s="83"/>
    </row>
    <row r="832" spans="1:4">
      <c r="A832" s="80"/>
      <c r="B832" s="84"/>
      <c r="C832" s="82"/>
      <c r="D832" s="83"/>
    </row>
    <row r="833" spans="1:4">
      <c r="A833" s="80"/>
      <c r="B833" s="84"/>
      <c r="C833" s="82"/>
      <c r="D833" s="83"/>
    </row>
    <row r="834" spans="1:4">
      <c r="A834" s="80"/>
      <c r="B834" s="84"/>
      <c r="C834" s="82"/>
      <c r="D834" s="83"/>
    </row>
    <row r="835" spans="1:4">
      <c r="A835" s="80"/>
      <c r="B835" s="84"/>
      <c r="C835" s="82"/>
      <c r="D835" s="83"/>
    </row>
    <row r="836" spans="1:4">
      <c r="A836" s="80"/>
      <c r="B836" s="84"/>
      <c r="C836" s="82"/>
      <c r="D836" s="83"/>
    </row>
    <row r="837" spans="1:4">
      <c r="A837" s="80"/>
      <c r="B837" s="84"/>
      <c r="C837" s="82"/>
      <c r="D837" s="83"/>
    </row>
    <row r="838" spans="1:4">
      <c r="A838" s="80"/>
      <c r="B838" s="84"/>
      <c r="C838" s="82"/>
      <c r="D838" s="83"/>
    </row>
    <row r="839" spans="1:4">
      <c r="A839" s="80"/>
      <c r="B839" s="84"/>
      <c r="C839" s="82"/>
      <c r="D839" s="83"/>
    </row>
    <row r="840" spans="1:4">
      <c r="A840" s="80"/>
      <c r="B840" s="84"/>
      <c r="C840" s="82"/>
      <c r="D840" s="83"/>
    </row>
    <row r="841" spans="1:4">
      <c r="A841" s="80"/>
      <c r="B841" s="84"/>
      <c r="C841" s="82"/>
      <c r="D841" s="83"/>
    </row>
    <row r="842" spans="1:4">
      <c r="A842" s="80"/>
      <c r="B842" s="84"/>
      <c r="C842" s="82"/>
      <c r="D842" s="83"/>
    </row>
    <row r="843" spans="1:4">
      <c r="A843" s="80"/>
      <c r="B843" s="84"/>
      <c r="C843" s="82"/>
      <c r="D843" s="83"/>
    </row>
    <row r="844" spans="1:4">
      <c r="A844" s="80"/>
      <c r="B844" s="84"/>
      <c r="C844" s="82"/>
      <c r="D844" s="83"/>
    </row>
    <row r="845" spans="1:4">
      <c r="A845" s="80"/>
      <c r="B845" s="84"/>
      <c r="C845" s="82"/>
      <c r="D845" s="83"/>
    </row>
    <row r="846" spans="1:4">
      <c r="A846" s="80"/>
      <c r="B846" s="84"/>
      <c r="C846" s="82"/>
      <c r="D846" s="83"/>
    </row>
    <row r="847" spans="1:4">
      <c r="A847" s="80"/>
      <c r="B847" s="84"/>
      <c r="C847" s="82"/>
      <c r="D847" s="83"/>
    </row>
    <row r="848" spans="1:4">
      <c r="A848" s="80"/>
      <c r="B848" s="84"/>
      <c r="C848" s="82"/>
      <c r="D848" s="83"/>
    </row>
    <row r="849" spans="1:4">
      <c r="A849" s="80"/>
      <c r="B849" s="84"/>
      <c r="C849" s="82"/>
      <c r="D849" s="83"/>
    </row>
    <row r="850" spans="1:4">
      <c r="A850" s="80"/>
      <c r="B850" s="84"/>
      <c r="C850" s="82"/>
      <c r="D850" s="83"/>
    </row>
    <row r="851" spans="1:4">
      <c r="A851" s="80"/>
      <c r="B851" s="84"/>
      <c r="C851" s="82"/>
      <c r="D851" s="83"/>
    </row>
    <row r="852" spans="1:4">
      <c r="A852" s="80"/>
      <c r="B852" s="84"/>
      <c r="C852" s="82"/>
      <c r="D852" s="83"/>
    </row>
    <row r="853" spans="1:4">
      <c r="A853" s="80"/>
      <c r="B853" s="84"/>
      <c r="C853" s="82"/>
      <c r="D853" s="83"/>
    </row>
    <row r="854" spans="1:4">
      <c r="A854" s="80"/>
      <c r="B854" s="84"/>
      <c r="C854" s="82"/>
      <c r="D854" s="83"/>
    </row>
    <row r="855" spans="1:4">
      <c r="A855" s="80"/>
      <c r="B855" s="84"/>
      <c r="C855" s="82"/>
      <c r="D855" s="83"/>
    </row>
    <row r="856" spans="1:4">
      <c r="A856" s="80"/>
      <c r="B856" s="84"/>
      <c r="C856" s="82"/>
      <c r="D856" s="83"/>
    </row>
    <row r="857" spans="1:4">
      <c r="A857" s="80"/>
      <c r="B857" s="84"/>
      <c r="C857" s="82"/>
      <c r="D857" s="83"/>
    </row>
    <row r="858" spans="1:4">
      <c r="A858" s="80"/>
      <c r="B858" s="84"/>
      <c r="C858" s="82"/>
      <c r="D858" s="83"/>
    </row>
    <row r="859" spans="1:4">
      <c r="A859" s="80"/>
      <c r="B859" s="84"/>
      <c r="C859" s="82"/>
      <c r="D859" s="83"/>
    </row>
    <row r="860" spans="1:4">
      <c r="A860" s="80"/>
      <c r="B860" s="84"/>
      <c r="C860" s="82"/>
      <c r="D860" s="83"/>
    </row>
    <row r="861" spans="1:4">
      <c r="A861" s="80"/>
      <c r="B861" s="84"/>
      <c r="C861" s="82"/>
      <c r="D861" s="83"/>
    </row>
    <row r="862" spans="1:4">
      <c r="A862" s="80"/>
      <c r="B862" s="84"/>
      <c r="C862" s="82"/>
      <c r="D862" s="83"/>
    </row>
    <row r="863" spans="1:4">
      <c r="A863" s="80"/>
      <c r="B863" s="84"/>
      <c r="C863" s="82"/>
      <c r="D863" s="83"/>
    </row>
    <row r="864" spans="1:4">
      <c r="A864" s="80"/>
      <c r="B864" s="84"/>
      <c r="C864" s="82"/>
      <c r="D864" s="83"/>
    </row>
    <row r="865" spans="1:4">
      <c r="A865" s="80"/>
      <c r="B865" s="84"/>
      <c r="C865" s="82"/>
      <c r="D865" s="83"/>
    </row>
    <row r="866" spans="1:4">
      <c r="A866" s="80"/>
      <c r="B866" s="84"/>
      <c r="C866" s="82"/>
      <c r="D866" s="83"/>
    </row>
    <row r="867" spans="1:4">
      <c r="A867" s="80"/>
      <c r="B867" s="84"/>
      <c r="C867" s="82"/>
      <c r="D867" s="83"/>
    </row>
    <row r="868" spans="1:4">
      <c r="A868" s="80"/>
      <c r="B868" s="84"/>
      <c r="C868" s="82"/>
      <c r="D868" s="83"/>
    </row>
    <row r="869" spans="1:4">
      <c r="A869" s="80"/>
      <c r="B869" s="84"/>
      <c r="C869" s="82"/>
      <c r="D869" s="83"/>
    </row>
    <row r="870" spans="1:4">
      <c r="A870" s="80"/>
      <c r="B870" s="84"/>
      <c r="C870" s="82"/>
      <c r="D870" s="83"/>
    </row>
    <row r="871" spans="1:4">
      <c r="A871" s="80"/>
      <c r="B871" s="84"/>
      <c r="C871" s="82"/>
      <c r="D871" s="83"/>
    </row>
    <row r="872" spans="1:4">
      <c r="A872" s="80"/>
      <c r="B872" s="84"/>
      <c r="C872" s="82"/>
      <c r="D872" s="83"/>
    </row>
    <row r="873" spans="1:4">
      <c r="A873" s="80"/>
      <c r="B873" s="84"/>
      <c r="C873" s="82"/>
      <c r="D873" s="83"/>
    </row>
    <row r="874" spans="1:4">
      <c r="A874" s="80"/>
      <c r="B874" s="84"/>
      <c r="C874" s="82"/>
      <c r="D874" s="83"/>
    </row>
    <row r="875" spans="1:4">
      <c r="A875" s="80"/>
      <c r="B875" s="84"/>
      <c r="C875" s="82"/>
      <c r="D875" s="83"/>
    </row>
    <row r="876" spans="1:4">
      <c r="A876" s="80"/>
      <c r="B876" s="84"/>
      <c r="C876" s="82"/>
      <c r="D876" s="83"/>
    </row>
    <row r="877" spans="1:4">
      <c r="A877" s="80"/>
      <c r="B877" s="84"/>
      <c r="C877" s="82"/>
      <c r="D877" s="83"/>
    </row>
    <row r="878" spans="1:4">
      <c r="A878" s="80"/>
      <c r="B878" s="84"/>
      <c r="C878" s="82"/>
      <c r="D878" s="83"/>
    </row>
    <row r="879" spans="1:4">
      <c r="A879" s="80"/>
      <c r="B879" s="84"/>
      <c r="C879" s="82"/>
      <c r="D879" s="83"/>
    </row>
    <row r="880" spans="1:4">
      <c r="A880" s="80"/>
      <c r="B880" s="84"/>
      <c r="C880" s="82"/>
      <c r="D880" s="83"/>
    </row>
    <row r="881" spans="1:4">
      <c r="A881" s="80"/>
      <c r="B881" s="84"/>
      <c r="C881" s="82"/>
      <c r="D881" s="83"/>
    </row>
    <row r="882" spans="1:4">
      <c r="A882" s="80"/>
      <c r="B882" s="84"/>
      <c r="C882" s="82"/>
      <c r="D882" s="83"/>
    </row>
    <row r="883" spans="1:4">
      <c r="A883" s="80"/>
      <c r="B883" s="84"/>
      <c r="C883" s="82"/>
      <c r="D883" s="83"/>
    </row>
    <row r="884" spans="1:4">
      <c r="A884" s="80"/>
      <c r="B884" s="84"/>
      <c r="C884" s="82"/>
      <c r="D884" s="83"/>
    </row>
    <row r="885" spans="1:4">
      <c r="A885" s="80"/>
      <c r="B885" s="84"/>
      <c r="C885" s="82"/>
      <c r="D885" s="83"/>
    </row>
    <row r="886" spans="1:4">
      <c r="A886" s="80"/>
      <c r="B886" s="84"/>
      <c r="C886" s="82"/>
      <c r="D886" s="83"/>
    </row>
    <row r="887" spans="1:4">
      <c r="A887" s="80"/>
      <c r="B887" s="84"/>
      <c r="C887" s="82"/>
      <c r="D887" s="83"/>
    </row>
    <row r="888" spans="1:4">
      <c r="A888" s="80"/>
      <c r="B888" s="84"/>
      <c r="C888" s="82"/>
      <c r="D888" s="83"/>
    </row>
    <row r="889" spans="1:4">
      <c r="A889" s="80"/>
      <c r="B889" s="84"/>
      <c r="C889" s="82"/>
      <c r="D889" s="83"/>
    </row>
    <row r="890" spans="1:4">
      <c r="A890" s="80"/>
      <c r="B890" s="84"/>
      <c r="C890" s="82"/>
      <c r="D890" s="83"/>
    </row>
    <row r="891" spans="1:4">
      <c r="A891" s="80"/>
      <c r="B891" s="84"/>
      <c r="C891" s="82"/>
      <c r="D891" s="83"/>
    </row>
    <row r="892" spans="1:4">
      <c r="A892" s="80"/>
      <c r="B892" s="84"/>
      <c r="C892" s="82"/>
      <c r="D892" s="83"/>
    </row>
    <row r="893" spans="1:4">
      <c r="A893" s="80"/>
      <c r="B893" s="84"/>
      <c r="C893" s="82"/>
      <c r="D893" s="83"/>
    </row>
    <row r="894" spans="1:4">
      <c r="A894" s="80"/>
      <c r="B894" s="84"/>
      <c r="C894" s="82"/>
      <c r="D894" s="83"/>
    </row>
    <row r="895" spans="1:4">
      <c r="A895" s="80"/>
      <c r="B895" s="84"/>
      <c r="C895" s="82"/>
      <c r="D895" s="83"/>
    </row>
    <row r="896" spans="1:4">
      <c r="A896" s="80"/>
      <c r="B896" s="84"/>
      <c r="C896" s="82"/>
      <c r="D896" s="83"/>
    </row>
    <row r="897" spans="1:4">
      <c r="A897" s="80"/>
      <c r="B897" s="84"/>
      <c r="C897" s="82"/>
      <c r="D897" s="83"/>
    </row>
    <row r="898" spans="1:4">
      <c r="A898" s="80"/>
      <c r="B898" s="84"/>
      <c r="C898" s="82"/>
      <c r="D898" s="83"/>
    </row>
    <row r="899" spans="1:4">
      <c r="A899" s="80"/>
      <c r="B899" s="84"/>
      <c r="C899" s="82"/>
      <c r="D899" s="83"/>
    </row>
    <row r="900" spans="1:4">
      <c r="A900" s="80"/>
      <c r="B900" s="84"/>
      <c r="C900" s="82"/>
      <c r="D900" s="83"/>
    </row>
    <row r="901" spans="1:4">
      <c r="A901" s="80"/>
      <c r="B901" s="84"/>
      <c r="C901" s="82"/>
      <c r="D901" s="83"/>
    </row>
    <row r="902" spans="1:4">
      <c r="A902" s="80"/>
      <c r="B902" s="84"/>
      <c r="C902" s="82"/>
      <c r="D902" s="83"/>
    </row>
    <row r="903" spans="1:4">
      <c r="A903" s="80"/>
      <c r="B903" s="84"/>
      <c r="C903" s="82"/>
      <c r="D903" s="83"/>
    </row>
    <row r="904" spans="1:4">
      <c r="A904" s="80"/>
      <c r="B904" s="84"/>
      <c r="C904" s="82"/>
      <c r="D904" s="83"/>
    </row>
    <row r="905" spans="1:4">
      <c r="A905" s="80"/>
      <c r="B905" s="84"/>
      <c r="C905" s="82"/>
      <c r="D905" s="83"/>
    </row>
    <row r="906" spans="1:4">
      <c r="A906" s="80"/>
      <c r="B906" s="84"/>
      <c r="C906" s="82"/>
      <c r="D906" s="83"/>
    </row>
    <row r="907" spans="1:4">
      <c r="A907" s="80"/>
      <c r="B907" s="84"/>
      <c r="C907" s="82"/>
      <c r="D907" s="83"/>
    </row>
    <row r="908" spans="1:4">
      <c r="A908" s="80"/>
      <c r="B908" s="84"/>
      <c r="C908" s="82"/>
      <c r="D908" s="83"/>
    </row>
    <row r="909" spans="1:4">
      <c r="A909" s="80"/>
      <c r="B909" s="84"/>
      <c r="C909" s="82"/>
      <c r="D909" s="83"/>
    </row>
    <row r="910" spans="1:4">
      <c r="A910" s="80"/>
      <c r="B910" s="84"/>
      <c r="C910" s="82"/>
      <c r="D910" s="83"/>
    </row>
    <row r="911" spans="1:4">
      <c r="A911" s="80"/>
      <c r="B911" s="84"/>
      <c r="C911" s="82"/>
      <c r="D911" s="83"/>
    </row>
    <row r="912" spans="1:4">
      <c r="A912" s="80"/>
      <c r="B912" s="84"/>
      <c r="C912" s="82"/>
      <c r="D912" s="83"/>
    </row>
    <row r="913" spans="1:4">
      <c r="A913" s="80"/>
      <c r="B913" s="84"/>
      <c r="C913" s="82"/>
      <c r="D913" s="83"/>
    </row>
    <row r="914" spans="1:4">
      <c r="A914" s="80"/>
      <c r="B914" s="84"/>
      <c r="C914" s="82"/>
      <c r="D914" s="83"/>
    </row>
    <row r="915" spans="1:4">
      <c r="A915" s="80"/>
      <c r="B915" s="84"/>
      <c r="C915" s="82"/>
      <c r="D915" s="83"/>
    </row>
    <row r="916" spans="1:4">
      <c r="A916" s="80"/>
      <c r="B916" s="84"/>
      <c r="C916" s="82"/>
      <c r="D916" s="83"/>
    </row>
    <row r="917" spans="1:4">
      <c r="A917" s="80"/>
      <c r="B917" s="84"/>
      <c r="C917" s="82"/>
      <c r="D917" s="83"/>
    </row>
    <row r="918" spans="1:4">
      <c r="A918" s="80"/>
      <c r="B918" s="84"/>
      <c r="C918" s="82"/>
      <c r="D918" s="83"/>
    </row>
    <row r="919" spans="1:4">
      <c r="A919" s="80"/>
      <c r="B919" s="84"/>
      <c r="C919" s="82"/>
      <c r="D919" s="83"/>
    </row>
    <row r="920" spans="1:4">
      <c r="A920" s="80"/>
      <c r="B920" s="84"/>
      <c r="C920" s="82"/>
      <c r="D920" s="83"/>
    </row>
    <row r="921" spans="1:4">
      <c r="A921" s="80"/>
      <c r="B921" s="84"/>
      <c r="C921" s="82"/>
      <c r="D921" s="83"/>
    </row>
    <row r="922" spans="1:4">
      <c r="A922" s="80"/>
      <c r="B922" s="84"/>
      <c r="C922" s="82"/>
      <c r="D922" s="83"/>
    </row>
    <row r="923" spans="1:4">
      <c r="A923" s="80"/>
      <c r="B923" s="84"/>
      <c r="C923" s="82"/>
      <c r="D923" s="83"/>
    </row>
    <row r="924" spans="1:4">
      <c r="A924" s="80"/>
      <c r="B924" s="84"/>
      <c r="C924" s="82"/>
      <c r="D924" s="83"/>
    </row>
    <row r="925" spans="1:4">
      <c r="A925" s="80"/>
      <c r="B925" s="84"/>
      <c r="C925" s="82"/>
      <c r="D925" s="83"/>
    </row>
    <row r="926" spans="1:4">
      <c r="A926" s="80"/>
      <c r="B926" s="84"/>
      <c r="C926" s="82"/>
      <c r="D926" s="83"/>
    </row>
    <row r="927" spans="1:4">
      <c r="A927" s="80"/>
      <c r="B927" s="84"/>
      <c r="C927" s="82"/>
      <c r="D927" s="83"/>
    </row>
    <row r="928" spans="1:4">
      <c r="A928" s="80"/>
      <c r="B928" s="84"/>
      <c r="C928" s="82"/>
      <c r="D928" s="83"/>
    </row>
    <row r="929" spans="1:4">
      <c r="A929" s="80"/>
      <c r="B929" s="84"/>
      <c r="C929" s="82"/>
      <c r="D929" s="83"/>
    </row>
    <row r="930" spans="1:4">
      <c r="A930" s="80"/>
      <c r="B930" s="84"/>
      <c r="C930" s="82"/>
      <c r="D930" s="83"/>
    </row>
    <row r="931" spans="1:4">
      <c r="A931" s="80"/>
      <c r="B931" s="84"/>
      <c r="C931" s="82"/>
      <c r="D931" s="83"/>
    </row>
    <row r="932" spans="1:4">
      <c r="A932" s="80"/>
      <c r="B932" s="84"/>
      <c r="C932" s="82"/>
      <c r="D932" s="83"/>
    </row>
    <row r="933" spans="1:4">
      <c r="A933" s="80"/>
      <c r="B933" s="84"/>
      <c r="C933" s="82"/>
      <c r="D933" s="83"/>
    </row>
    <row r="934" spans="1:4">
      <c r="A934" s="80"/>
      <c r="B934" s="84"/>
      <c r="C934" s="82"/>
      <c r="D934" s="83"/>
    </row>
    <row r="935" spans="1:4">
      <c r="A935" s="80"/>
      <c r="B935" s="84"/>
      <c r="C935" s="82"/>
      <c r="D935" s="83"/>
    </row>
    <row r="936" spans="1:4">
      <c r="A936" s="80"/>
      <c r="B936" s="84"/>
      <c r="C936" s="82"/>
      <c r="D936" s="83"/>
    </row>
    <row r="937" spans="1:4">
      <c r="A937" s="80"/>
      <c r="B937" s="84"/>
      <c r="C937" s="82"/>
      <c r="D937" s="83"/>
    </row>
    <row r="938" spans="1:4">
      <c r="A938" s="80"/>
      <c r="B938" s="84"/>
      <c r="C938" s="82"/>
      <c r="D938" s="83"/>
    </row>
    <row r="939" spans="1:4">
      <c r="A939" s="80"/>
      <c r="B939" s="84"/>
      <c r="C939" s="82"/>
      <c r="D939" s="83"/>
    </row>
    <row r="940" spans="1:4">
      <c r="A940" s="80"/>
      <c r="B940" s="84"/>
      <c r="C940" s="82"/>
      <c r="D940" s="83"/>
    </row>
    <row r="941" spans="1:4">
      <c r="A941" s="80"/>
      <c r="B941" s="84"/>
      <c r="C941" s="82"/>
      <c r="D941" s="83"/>
    </row>
    <row r="942" spans="1:4">
      <c r="A942" s="80"/>
      <c r="B942" s="84"/>
      <c r="C942" s="82"/>
      <c r="D942" s="83"/>
    </row>
    <row r="943" spans="1:4">
      <c r="A943" s="80"/>
      <c r="B943" s="84"/>
      <c r="C943" s="82"/>
      <c r="D943" s="83"/>
    </row>
    <row r="944" spans="1:4">
      <c r="A944" s="80"/>
      <c r="B944" s="84"/>
      <c r="C944" s="82"/>
      <c r="D944" s="83"/>
    </row>
    <row r="945" spans="1:4">
      <c r="A945" s="80"/>
      <c r="B945" s="84"/>
      <c r="C945" s="82"/>
      <c r="D945" s="83"/>
    </row>
    <row r="946" spans="1:4">
      <c r="A946" s="80"/>
      <c r="B946" s="84"/>
      <c r="C946" s="82"/>
      <c r="D946" s="83"/>
    </row>
    <row r="947" spans="1:4">
      <c r="A947" s="80"/>
      <c r="B947" s="84"/>
      <c r="C947" s="82"/>
      <c r="D947" s="83"/>
    </row>
    <row r="948" spans="1:4">
      <c r="A948" s="80"/>
      <c r="B948" s="84"/>
      <c r="C948" s="82"/>
      <c r="D948" s="83"/>
    </row>
    <row r="949" spans="1:4">
      <c r="A949" s="80"/>
      <c r="B949" s="84"/>
      <c r="C949" s="82"/>
      <c r="D949" s="83"/>
    </row>
    <row r="950" spans="1:4">
      <c r="A950" s="80"/>
      <c r="B950" s="84"/>
      <c r="C950" s="82"/>
      <c r="D950" s="83"/>
    </row>
    <row r="951" spans="1:4">
      <c r="A951" s="80"/>
      <c r="B951" s="84"/>
      <c r="C951" s="82"/>
      <c r="D951" s="83"/>
    </row>
    <row r="952" spans="1:4">
      <c r="A952" s="80"/>
      <c r="B952" s="84"/>
      <c r="C952" s="82"/>
      <c r="D952" s="83"/>
    </row>
    <row r="953" spans="1:4">
      <c r="A953" s="80"/>
      <c r="B953" s="84"/>
      <c r="C953" s="82"/>
      <c r="D953" s="83"/>
    </row>
    <row r="954" spans="1:4">
      <c r="A954" s="80"/>
      <c r="B954" s="84"/>
      <c r="C954" s="82"/>
      <c r="D954" s="83"/>
    </row>
    <row r="955" spans="1:4">
      <c r="A955" s="80"/>
      <c r="B955" s="84"/>
      <c r="C955" s="82"/>
      <c r="D955" s="83"/>
    </row>
    <row r="956" spans="1:4">
      <c r="A956" s="80"/>
      <c r="B956" s="84"/>
      <c r="C956" s="82"/>
      <c r="D956" s="83"/>
    </row>
    <row r="957" spans="1:4">
      <c r="A957" s="80"/>
      <c r="B957" s="84"/>
      <c r="C957" s="82"/>
      <c r="D957" s="83"/>
    </row>
    <row r="958" spans="1:4">
      <c r="A958" s="80"/>
      <c r="B958" s="84"/>
      <c r="C958" s="82"/>
      <c r="D958" s="83"/>
    </row>
    <row r="959" spans="1:4">
      <c r="A959" s="80"/>
      <c r="B959" s="84"/>
      <c r="C959" s="82"/>
      <c r="D959" s="83"/>
    </row>
    <row r="960" spans="1:4">
      <c r="A960" s="80"/>
      <c r="B960" s="84"/>
      <c r="C960" s="82"/>
      <c r="D960" s="83"/>
    </row>
    <row r="961" spans="1:4">
      <c r="A961" s="80"/>
      <c r="B961" s="84"/>
      <c r="C961" s="82"/>
      <c r="D961" s="83"/>
    </row>
    <row r="962" spans="1:4">
      <c r="A962" s="80"/>
      <c r="B962" s="84"/>
      <c r="C962" s="82"/>
      <c r="D962" s="83"/>
    </row>
    <row r="963" spans="1:4">
      <c r="A963" s="80"/>
      <c r="B963" s="84"/>
      <c r="C963" s="82"/>
      <c r="D963" s="83"/>
    </row>
    <row r="964" spans="1:4">
      <c r="A964" s="80"/>
      <c r="B964" s="84"/>
      <c r="C964" s="82"/>
      <c r="D964" s="83"/>
    </row>
    <row r="965" spans="1:4">
      <c r="A965" s="80"/>
      <c r="B965" s="84"/>
      <c r="C965" s="82"/>
      <c r="D965" s="83"/>
    </row>
    <row r="966" spans="1:4">
      <c r="A966" s="80"/>
      <c r="B966" s="84"/>
      <c r="C966" s="82"/>
      <c r="D966" s="83"/>
    </row>
    <row r="967" spans="1:4">
      <c r="A967" s="80"/>
      <c r="B967" s="84"/>
      <c r="C967" s="82"/>
      <c r="D967" s="83"/>
    </row>
    <row r="968" spans="1:4">
      <c r="A968" s="80"/>
      <c r="B968" s="84"/>
      <c r="C968" s="82"/>
      <c r="D968" s="83"/>
    </row>
    <row r="969" spans="1:4">
      <c r="A969" s="80"/>
      <c r="B969" s="84"/>
      <c r="C969" s="82"/>
      <c r="D969" s="83"/>
    </row>
    <row r="970" spans="1:4">
      <c r="A970" s="80"/>
      <c r="B970" s="84"/>
      <c r="C970" s="82"/>
      <c r="D970" s="83"/>
    </row>
    <row r="971" spans="1:4">
      <c r="A971" s="80"/>
      <c r="B971" s="84"/>
      <c r="C971" s="82"/>
      <c r="D971" s="83"/>
    </row>
    <row r="972" spans="1:4">
      <c r="A972" s="80"/>
      <c r="B972" s="84"/>
      <c r="C972" s="82"/>
      <c r="D972" s="83"/>
    </row>
    <row r="973" spans="1:4">
      <c r="A973" s="80"/>
      <c r="B973" s="84"/>
      <c r="C973" s="82"/>
      <c r="D973" s="83"/>
    </row>
    <row r="974" spans="1:4">
      <c r="A974" s="80"/>
      <c r="B974" s="84"/>
      <c r="C974" s="82"/>
      <c r="D974" s="83"/>
    </row>
    <row r="975" spans="1:4">
      <c r="A975" s="80"/>
      <c r="B975" s="84"/>
      <c r="C975" s="82"/>
      <c r="D975" s="83"/>
    </row>
    <row r="976" spans="1:4">
      <c r="A976" s="80"/>
      <c r="B976" s="84"/>
      <c r="C976" s="82"/>
      <c r="D976" s="83"/>
    </row>
    <row r="977" spans="1:4">
      <c r="A977" s="80"/>
      <c r="B977" s="84"/>
      <c r="C977" s="82"/>
      <c r="D977" s="83"/>
    </row>
    <row r="978" spans="1:4">
      <c r="A978" s="80"/>
      <c r="B978" s="84"/>
      <c r="C978" s="82"/>
      <c r="D978" s="83"/>
    </row>
    <row r="979" spans="1:4">
      <c r="A979" s="80"/>
      <c r="B979" s="84"/>
      <c r="C979" s="82"/>
      <c r="D979" s="83"/>
    </row>
    <row r="980" spans="1:4">
      <c r="A980" s="80"/>
      <c r="B980" s="84"/>
      <c r="C980" s="82"/>
      <c r="D980" s="83"/>
    </row>
    <row r="981" spans="1:4">
      <c r="A981" s="80"/>
      <c r="B981" s="84"/>
      <c r="C981" s="82"/>
      <c r="D981" s="83"/>
    </row>
    <row r="982" spans="1:4">
      <c r="A982" s="80"/>
      <c r="B982" s="84"/>
      <c r="C982" s="82"/>
      <c r="D982" s="83"/>
    </row>
    <row r="983" spans="1:4">
      <c r="A983" s="80"/>
      <c r="B983" s="84"/>
      <c r="C983" s="82"/>
      <c r="D983" s="83"/>
    </row>
    <row r="984" spans="1:4">
      <c r="A984" s="80"/>
      <c r="B984" s="84"/>
      <c r="C984" s="82"/>
      <c r="D984" s="83"/>
    </row>
    <row r="985" spans="1:4">
      <c r="A985" s="80"/>
      <c r="B985" s="84"/>
      <c r="C985" s="82"/>
      <c r="D985" s="83"/>
    </row>
    <row r="986" spans="1:4">
      <c r="A986" s="80"/>
      <c r="B986" s="84"/>
      <c r="C986" s="82"/>
      <c r="D986" s="83"/>
    </row>
    <row r="987" spans="1:4">
      <c r="A987" s="80"/>
      <c r="B987" s="84"/>
      <c r="C987" s="82"/>
      <c r="D987" s="83"/>
    </row>
    <row r="988" spans="1:4">
      <c r="A988" s="80"/>
      <c r="B988" s="84"/>
      <c r="C988" s="82"/>
      <c r="D988" s="83"/>
    </row>
    <row r="989" spans="1:4">
      <c r="A989" s="80"/>
      <c r="B989" s="84"/>
      <c r="C989" s="82"/>
      <c r="D989" s="83"/>
    </row>
  </sheetData>
  <phoneticPr fontId="1" type="noConversion"/>
  <dataValidations count="1">
    <dataValidation type="list" allowBlank="1" showInputMessage="1" showErrorMessage="1" error="목록에서 선택" sqref="B2:B989">
      <formula1>펀드거래유형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7" tint="0.39997558519241921"/>
  </sheetPr>
  <dimension ref="A1:E400"/>
  <sheetViews>
    <sheetView workbookViewId="0"/>
  </sheetViews>
  <sheetFormatPr defaultColWidth="9" defaultRowHeight="16.5"/>
  <cols>
    <col min="1" max="1" width="38.375" style="67" customWidth="1"/>
    <col min="2" max="2" width="21" style="67" customWidth="1"/>
    <col min="3" max="3" width="9.625" style="67" customWidth="1"/>
    <col min="4" max="4" width="11.25" style="67" customWidth="1"/>
    <col min="5" max="5" width="33.75" style="67" bestFit="1" customWidth="1"/>
    <col min="6" max="16384" width="9" style="67"/>
  </cols>
  <sheetData>
    <row r="1" spans="1:5">
      <c r="A1" s="75" t="s">
        <v>112</v>
      </c>
      <c r="B1" s="75" t="s">
        <v>393</v>
      </c>
      <c r="C1" s="75" t="s">
        <v>186</v>
      </c>
      <c r="D1" s="76" t="s">
        <v>394</v>
      </c>
      <c r="E1" s="75" t="s">
        <v>176</v>
      </c>
    </row>
    <row r="2" spans="1:5">
      <c r="A2" s="77" t="s">
        <v>1071</v>
      </c>
      <c r="B2" s="77" t="s">
        <v>179</v>
      </c>
      <c r="C2" s="78" t="s">
        <v>978</v>
      </c>
      <c r="D2" s="79">
        <v>38353</v>
      </c>
      <c r="E2" s="77" t="s">
        <v>1074</v>
      </c>
    </row>
    <row r="3" spans="1:5">
      <c r="A3" s="77" t="s">
        <v>1071</v>
      </c>
      <c r="B3" s="77" t="s">
        <v>179</v>
      </c>
      <c r="C3" s="78" t="s">
        <v>1075</v>
      </c>
      <c r="D3" s="79">
        <v>38353</v>
      </c>
      <c r="E3" s="77" t="s">
        <v>1076</v>
      </c>
    </row>
    <row r="4" spans="1:5">
      <c r="A4" s="77" t="s">
        <v>1071</v>
      </c>
      <c r="B4" s="77" t="s">
        <v>179</v>
      </c>
      <c r="C4" s="78" t="s">
        <v>1077</v>
      </c>
      <c r="D4" s="79">
        <v>38353</v>
      </c>
      <c r="E4" s="77" t="s">
        <v>1076</v>
      </c>
    </row>
    <row r="5" spans="1:5">
      <c r="A5" s="77" t="s">
        <v>1071</v>
      </c>
      <c r="B5" s="77" t="s">
        <v>180</v>
      </c>
      <c r="C5" s="78" t="s">
        <v>978</v>
      </c>
      <c r="D5" s="79">
        <v>38718</v>
      </c>
      <c r="E5" s="77" t="s">
        <v>1078</v>
      </c>
    </row>
    <row r="6" spans="1:5">
      <c r="A6" s="77" t="s">
        <v>1071</v>
      </c>
      <c r="B6" s="77" t="s">
        <v>181</v>
      </c>
      <c r="C6" s="78" t="s">
        <v>1079</v>
      </c>
      <c r="D6" s="79">
        <v>38718</v>
      </c>
      <c r="E6" s="77" t="s">
        <v>1080</v>
      </c>
    </row>
    <row r="7" spans="1:5">
      <c r="A7" s="77" t="s">
        <v>1071</v>
      </c>
      <c r="B7" s="77" t="s">
        <v>180</v>
      </c>
      <c r="C7" s="78" t="s">
        <v>1075</v>
      </c>
      <c r="D7" s="79">
        <v>39083</v>
      </c>
      <c r="E7" s="77" t="s">
        <v>1078</v>
      </c>
    </row>
    <row r="8" spans="1:5">
      <c r="A8" s="77" t="s">
        <v>1071</v>
      </c>
      <c r="B8" s="77" t="s">
        <v>181</v>
      </c>
      <c r="C8" s="78" t="s">
        <v>1081</v>
      </c>
      <c r="D8" s="79">
        <v>39083</v>
      </c>
      <c r="E8" s="77" t="s">
        <v>1080</v>
      </c>
    </row>
    <row r="9" spans="1:5">
      <c r="A9" s="77" t="s">
        <v>1071</v>
      </c>
      <c r="B9" s="77" t="s">
        <v>180</v>
      </c>
      <c r="C9" s="78" t="s">
        <v>1077</v>
      </c>
      <c r="D9" s="79">
        <v>39448</v>
      </c>
      <c r="E9" s="77" t="s">
        <v>1078</v>
      </c>
    </row>
    <row r="10" spans="1:5">
      <c r="A10" s="77" t="s">
        <v>1071</v>
      </c>
      <c r="B10" s="77" t="s">
        <v>181</v>
      </c>
      <c r="C10" s="78" t="s">
        <v>1082</v>
      </c>
      <c r="D10" s="79">
        <v>39448</v>
      </c>
      <c r="E10" s="77" t="s">
        <v>1080</v>
      </c>
    </row>
    <row r="11" spans="1:5">
      <c r="A11" s="77" t="s">
        <v>1071</v>
      </c>
      <c r="B11" s="77" t="s">
        <v>181</v>
      </c>
      <c r="C11" s="78" t="s">
        <v>1083</v>
      </c>
      <c r="D11" s="79">
        <v>39814</v>
      </c>
      <c r="E11" s="77" t="s">
        <v>1084</v>
      </c>
    </row>
    <row r="12" spans="1:5">
      <c r="A12" s="77" t="s">
        <v>1071</v>
      </c>
      <c r="B12" s="77" t="s">
        <v>118</v>
      </c>
      <c r="C12" s="78" t="s">
        <v>1079</v>
      </c>
      <c r="D12" s="79">
        <v>39814</v>
      </c>
      <c r="E12" s="77" t="s">
        <v>1085</v>
      </c>
    </row>
    <row r="13" spans="1:5">
      <c r="A13" s="77" t="s">
        <v>1071</v>
      </c>
      <c r="B13" s="77" t="s">
        <v>182</v>
      </c>
      <c r="C13" s="78" t="s">
        <v>1079</v>
      </c>
      <c r="D13" s="79">
        <v>40543</v>
      </c>
      <c r="E13" s="77" t="s">
        <v>1086</v>
      </c>
    </row>
    <row r="14" spans="1:5">
      <c r="A14" s="77" t="s">
        <v>1071</v>
      </c>
      <c r="B14" s="77" t="s">
        <v>182</v>
      </c>
      <c r="C14" s="78" t="s">
        <v>1081</v>
      </c>
      <c r="D14" s="79">
        <v>40543</v>
      </c>
      <c r="E14" s="77" t="s">
        <v>1086</v>
      </c>
    </row>
    <row r="15" spans="1:5">
      <c r="A15" s="77" t="s">
        <v>1071</v>
      </c>
      <c r="B15" s="77" t="s">
        <v>182</v>
      </c>
      <c r="C15" s="78" t="s">
        <v>1082</v>
      </c>
      <c r="D15" s="79">
        <v>40543</v>
      </c>
      <c r="E15" s="77" t="s">
        <v>1086</v>
      </c>
    </row>
    <row r="16" spans="1:5">
      <c r="A16" s="77" t="s">
        <v>1071</v>
      </c>
      <c r="B16" s="77" t="s">
        <v>182</v>
      </c>
      <c r="C16" s="78" t="s">
        <v>1083</v>
      </c>
      <c r="D16" s="79">
        <v>40543</v>
      </c>
      <c r="E16" s="77" t="s">
        <v>1086</v>
      </c>
    </row>
    <row r="17" spans="1:5">
      <c r="A17" s="77" t="s">
        <v>1072</v>
      </c>
      <c r="B17" s="77" t="s">
        <v>179</v>
      </c>
      <c r="C17" s="78" t="s">
        <v>978</v>
      </c>
      <c r="D17" s="79">
        <v>38353</v>
      </c>
      <c r="E17" s="77" t="s">
        <v>1074</v>
      </c>
    </row>
    <row r="18" spans="1:5">
      <c r="A18" s="77" t="s">
        <v>1072</v>
      </c>
      <c r="B18" s="77" t="s">
        <v>179</v>
      </c>
      <c r="C18" s="78" t="s">
        <v>1075</v>
      </c>
      <c r="D18" s="79">
        <v>38353</v>
      </c>
      <c r="E18" s="77" t="s">
        <v>1076</v>
      </c>
    </row>
    <row r="19" spans="1:5">
      <c r="A19" s="77" t="s">
        <v>1072</v>
      </c>
      <c r="B19" s="77" t="s">
        <v>179</v>
      </c>
      <c r="C19" s="78" t="s">
        <v>1077</v>
      </c>
      <c r="D19" s="79">
        <v>38353</v>
      </c>
      <c r="E19" s="77" t="s">
        <v>1076</v>
      </c>
    </row>
    <row r="20" spans="1:5">
      <c r="A20" s="77" t="s">
        <v>1072</v>
      </c>
      <c r="B20" s="77" t="s">
        <v>182</v>
      </c>
      <c r="C20" s="78" t="s">
        <v>978</v>
      </c>
      <c r="D20" s="79">
        <v>40543</v>
      </c>
      <c r="E20" s="77"/>
    </row>
    <row r="21" spans="1:5">
      <c r="A21" s="77" t="s">
        <v>1072</v>
      </c>
      <c r="B21" s="77" t="s">
        <v>182</v>
      </c>
      <c r="C21" s="78" t="s">
        <v>1075</v>
      </c>
      <c r="D21" s="79">
        <v>40543</v>
      </c>
      <c r="E21" s="77"/>
    </row>
    <row r="22" spans="1:5">
      <c r="A22" s="77" t="s">
        <v>1072</v>
      </c>
      <c r="B22" s="77" t="s">
        <v>182</v>
      </c>
      <c r="C22" s="78" t="s">
        <v>1077</v>
      </c>
      <c r="D22" s="79">
        <v>40543</v>
      </c>
      <c r="E22" s="77"/>
    </row>
    <row r="23" spans="1:5">
      <c r="A23" s="77" t="s">
        <v>1073</v>
      </c>
      <c r="B23" s="77" t="s">
        <v>179</v>
      </c>
      <c r="C23" s="78" t="s">
        <v>978</v>
      </c>
      <c r="D23" s="79">
        <v>38353</v>
      </c>
      <c r="E23" s="77" t="s">
        <v>1074</v>
      </c>
    </row>
    <row r="24" spans="1:5">
      <c r="A24" s="77" t="s">
        <v>1073</v>
      </c>
      <c r="B24" s="77" t="s">
        <v>179</v>
      </c>
      <c r="C24" s="78" t="s">
        <v>1075</v>
      </c>
      <c r="D24" s="79">
        <v>38353</v>
      </c>
      <c r="E24" s="77" t="s">
        <v>1076</v>
      </c>
    </row>
    <row r="25" spans="1:5">
      <c r="A25" s="77" t="s">
        <v>1073</v>
      </c>
      <c r="B25" s="77" t="s">
        <v>179</v>
      </c>
      <c r="C25" s="78" t="s">
        <v>1077</v>
      </c>
      <c r="D25" s="79">
        <v>38353</v>
      </c>
      <c r="E25" s="77" t="s">
        <v>1076</v>
      </c>
    </row>
    <row r="26" spans="1:5">
      <c r="A26" s="77" t="s">
        <v>1073</v>
      </c>
      <c r="B26" s="77" t="s">
        <v>180</v>
      </c>
      <c r="C26" s="78" t="s">
        <v>978</v>
      </c>
      <c r="D26" s="79">
        <v>38718</v>
      </c>
      <c r="E26" s="77" t="s">
        <v>1078</v>
      </c>
    </row>
    <row r="27" spans="1:5">
      <c r="A27" s="77" t="s">
        <v>1073</v>
      </c>
      <c r="B27" s="77" t="s">
        <v>181</v>
      </c>
      <c r="C27" s="78" t="s">
        <v>1079</v>
      </c>
      <c r="D27" s="79">
        <v>38718</v>
      </c>
      <c r="E27" s="77" t="s">
        <v>1080</v>
      </c>
    </row>
    <row r="28" spans="1:5">
      <c r="A28" s="77" t="s">
        <v>1073</v>
      </c>
      <c r="B28" s="77" t="s">
        <v>182</v>
      </c>
      <c r="C28" s="78" t="s">
        <v>1087</v>
      </c>
      <c r="D28" s="79">
        <v>40543</v>
      </c>
      <c r="E28" s="77"/>
    </row>
    <row r="29" spans="1:5">
      <c r="A29" s="77" t="s">
        <v>1073</v>
      </c>
      <c r="B29" s="77" t="s">
        <v>182</v>
      </c>
      <c r="C29" s="78" t="s">
        <v>1075</v>
      </c>
      <c r="D29" s="79">
        <v>40543</v>
      </c>
      <c r="E29" s="77"/>
    </row>
    <row r="30" spans="1:5">
      <c r="A30" s="77" t="s">
        <v>1073</v>
      </c>
      <c r="B30" s="77" t="s">
        <v>182</v>
      </c>
      <c r="C30" s="78" t="s">
        <v>1077</v>
      </c>
      <c r="D30" s="79">
        <v>40543</v>
      </c>
      <c r="E30" s="77"/>
    </row>
    <row r="31" spans="1:5">
      <c r="A31" s="77"/>
      <c r="B31" s="77"/>
      <c r="C31" s="78"/>
      <c r="D31" s="79"/>
      <c r="E31" s="77"/>
    </row>
    <row r="32" spans="1:5">
      <c r="A32" s="77"/>
      <c r="B32" s="77"/>
      <c r="C32" s="78"/>
      <c r="D32" s="79"/>
      <c r="E32" s="77"/>
    </row>
    <row r="33" spans="1:5">
      <c r="A33" s="77"/>
      <c r="B33" s="77"/>
      <c r="C33" s="78"/>
      <c r="D33" s="79"/>
      <c r="E33" s="77"/>
    </row>
    <row r="34" spans="1:5">
      <c r="A34" s="77"/>
      <c r="B34" s="77"/>
      <c r="C34" s="78"/>
      <c r="D34" s="79"/>
      <c r="E34" s="77"/>
    </row>
    <row r="35" spans="1:5">
      <c r="A35" s="77"/>
      <c r="B35" s="77"/>
      <c r="C35" s="78"/>
      <c r="D35" s="79"/>
      <c r="E35" s="77"/>
    </row>
    <row r="36" spans="1:5">
      <c r="A36" s="77"/>
      <c r="B36" s="77"/>
      <c r="C36" s="78"/>
      <c r="D36" s="79"/>
      <c r="E36" s="77"/>
    </row>
    <row r="37" spans="1:5">
      <c r="A37" s="77"/>
      <c r="B37" s="77"/>
      <c r="C37" s="78"/>
      <c r="D37" s="79"/>
      <c r="E37" s="77"/>
    </row>
    <row r="38" spans="1:5">
      <c r="A38" s="77"/>
      <c r="B38" s="77"/>
      <c r="C38" s="78"/>
      <c r="D38" s="79"/>
      <c r="E38" s="77"/>
    </row>
    <row r="39" spans="1:5">
      <c r="A39" s="77"/>
      <c r="B39" s="77"/>
      <c r="C39" s="78"/>
      <c r="D39" s="79"/>
      <c r="E39" s="77"/>
    </row>
    <row r="40" spans="1:5">
      <c r="A40" s="77"/>
      <c r="B40" s="77"/>
      <c r="C40" s="78"/>
      <c r="D40" s="79"/>
      <c r="E40" s="77"/>
    </row>
    <row r="41" spans="1:5">
      <c r="A41" s="77"/>
      <c r="B41" s="77"/>
      <c r="C41" s="78"/>
      <c r="D41" s="79"/>
      <c r="E41" s="77"/>
    </row>
    <row r="42" spans="1:5">
      <c r="A42" s="77"/>
      <c r="B42" s="77"/>
      <c r="C42" s="78"/>
      <c r="D42" s="79"/>
      <c r="E42" s="77"/>
    </row>
    <row r="43" spans="1:5">
      <c r="A43" s="77"/>
      <c r="B43" s="77"/>
      <c r="C43" s="78"/>
      <c r="D43" s="79"/>
      <c r="E43" s="77"/>
    </row>
    <row r="44" spans="1:5">
      <c r="A44" s="77"/>
      <c r="B44" s="77"/>
      <c r="C44" s="78"/>
      <c r="D44" s="79"/>
      <c r="E44" s="77"/>
    </row>
    <row r="45" spans="1:5">
      <c r="A45" s="77"/>
      <c r="B45" s="77"/>
      <c r="C45" s="78"/>
      <c r="D45" s="79"/>
      <c r="E45" s="77"/>
    </row>
    <row r="46" spans="1:5">
      <c r="A46" s="77"/>
      <c r="B46" s="77"/>
      <c r="C46" s="78"/>
      <c r="D46" s="79"/>
      <c r="E46" s="77"/>
    </row>
    <row r="47" spans="1:5">
      <c r="A47" s="77"/>
      <c r="B47" s="77"/>
      <c r="C47" s="78"/>
      <c r="D47" s="79"/>
      <c r="E47" s="77"/>
    </row>
    <row r="48" spans="1:5">
      <c r="A48" s="77"/>
      <c r="B48" s="77"/>
      <c r="C48" s="78"/>
      <c r="D48" s="79"/>
      <c r="E48" s="77"/>
    </row>
    <row r="49" spans="1:5">
      <c r="A49" s="77"/>
      <c r="B49" s="77"/>
      <c r="C49" s="78"/>
      <c r="D49" s="79"/>
      <c r="E49" s="77"/>
    </row>
    <row r="50" spans="1:5">
      <c r="A50" s="77"/>
      <c r="B50" s="77"/>
      <c r="C50" s="78"/>
      <c r="D50" s="79"/>
      <c r="E50" s="77"/>
    </row>
    <row r="51" spans="1:5">
      <c r="A51" s="77"/>
      <c r="B51" s="77"/>
      <c r="C51" s="78"/>
      <c r="D51" s="79"/>
      <c r="E51" s="77"/>
    </row>
    <row r="52" spans="1:5">
      <c r="A52" s="77"/>
      <c r="B52" s="77"/>
      <c r="C52" s="78"/>
      <c r="D52" s="79"/>
      <c r="E52" s="77"/>
    </row>
    <row r="53" spans="1:5">
      <c r="A53" s="77"/>
      <c r="B53" s="77"/>
      <c r="C53" s="78"/>
      <c r="D53" s="79"/>
      <c r="E53" s="77"/>
    </row>
    <row r="54" spans="1:5">
      <c r="A54" s="77"/>
      <c r="B54" s="77"/>
      <c r="C54" s="78"/>
      <c r="D54" s="79"/>
      <c r="E54" s="77"/>
    </row>
    <row r="55" spans="1:5">
      <c r="A55" s="77"/>
      <c r="B55" s="77"/>
      <c r="C55" s="78"/>
      <c r="D55" s="79"/>
      <c r="E55" s="77"/>
    </row>
    <row r="56" spans="1:5">
      <c r="A56" s="77"/>
      <c r="B56" s="77"/>
      <c r="C56" s="78"/>
      <c r="D56" s="79"/>
      <c r="E56" s="77"/>
    </row>
    <row r="57" spans="1:5">
      <c r="A57" s="77"/>
      <c r="B57" s="77"/>
      <c r="C57" s="78"/>
      <c r="D57" s="79"/>
      <c r="E57" s="77"/>
    </row>
    <row r="58" spans="1:5">
      <c r="A58" s="77"/>
      <c r="B58" s="77"/>
      <c r="C58" s="78"/>
      <c r="D58" s="79"/>
      <c r="E58" s="77"/>
    </row>
    <row r="59" spans="1:5">
      <c r="A59" s="77"/>
      <c r="B59" s="77"/>
      <c r="C59" s="78"/>
      <c r="D59" s="79"/>
      <c r="E59" s="77"/>
    </row>
    <row r="60" spans="1:5">
      <c r="A60" s="77"/>
      <c r="B60" s="77"/>
      <c r="C60" s="78"/>
      <c r="D60" s="79"/>
      <c r="E60" s="77"/>
    </row>
    <row r="61" spans="1:5">
      <c r="A61" s="77"/>
      <c r="B61" s="77"/>
      <c r="C61" s="78"/>
      <c r="D61" s="79"/>
      <c r="E61" s="77"/>
    </row>
    <row r="62" spans="1:5">
      <c r="A62" s="77"/>
      <c r="B62" s="77"/>
      <c r="C62" s="78"/>
      <c r="D62" s="79"/>
      <c r="E62" s="77"/>
    </row>
    <row r="63" spans="1:5">
      <c r="A63" s="77"/>
      <c r="B63" s="77"/>
      <c r="C63" s="78"/>
      <c r="D63" s="79"/>
      <c r="E63" s="77"/>
    </row>
    <row r="64" spans="1:5">
      <c r="A64" s="77"/>
      <c r="B64" s="77"/>
      <c r="C64" s="78"/>
      <c r="D64" s="79"/>
      <c r="E64" s="77"/>
    </row>
    <row r="65" spans="1:5">
      <c r="A65" s="77"/>
      <c r="B65" s="77"/>
      <c r="C65" s="78"/>
      <c r="D65" s="79"/>
      <c r="E65" s="77"/>
    </row>
    <row r="66" spans="1:5">
      <c r="A66" s="77"/>
      <c r="B66" s="77"/>
      <c r="C66" s="78"/>
      <c r="D66" s="79"/>
      <c r="E66" s="77"/>
    </row>
    <row r="67" spans="1:5">
      <c r="A67" s="77"/>
      <c r="B67" s="77"/>
      <c r="C67" s="78"/>
      <c r="D67" s="79"/>
      <c r="E67" s="77"/>
    </row>
    <row r="68" spans="1:5">
      <c r="A68" s="77"/>
      <c r="B68" s="77"/>
      <c r="C68" s="78"/>
      <c r="D68" s="79"/>
      <c r="E68" s="77"/>
    </row>
    <row r="69" spans="1:5">
      <c r="A69" s="77"/>
      <c r="B69" s="77"/>
      <c r="C69" s="78"/>
      <c r="D69" s="79"/>
      <c r="E69" s="77"/>
    </row>
    <row r="70" spans="1:5">
      <c r="A70" s="77"/>
      <c r="B70" s="77"/>
      <c r="C70" s="78"/>
      <c r="D70" s="79"/>
      <c r="E70" s="77"/>
    </row>
    <row r="71" spans="1:5">
      <c r="A71" s="77"/>
      <c r="B71" s="77"/>
      <c r="C71" s="78"/>
      <c r="D71" s="79"/>
      <c r="E71" s="77"/>
    </row>
    <row r="72" spans="1:5">
      <c r="A72" s="77"/>
      <c r="B72" s="77"/>
      <c r="C72" s="78"/>
      <c r="D72" s="79"/>
      <c r="E72" s="77"/>
    </row>
    <row r="73" spans="1:5">
      <c r="A73" s="77"/>
      <c r="B73" s="77"/>
      <c r="C73" s="78"/>
      <c r="D73" s="79"/>
      <c r="E73" s="77"/>
    </row>
    <row r="74" spans="1:5">
      <c r="A74" s="77"/>
      <c r="B74" s="77"/>
      <c r="C74" s="78"/>
      <c r="D74" s="79"/>
      <c r="E74" s="77"/>
    </row>
    <row r="75" spans="1:5">
      <c r="A75" s="77"/>
      <c r="B75" s="77"/>
      <c r="C75" s="78"/>
      <c r="D75" s="79"/>
      <c r="E75" s="77"/>
    </row>
    <row r="76" spans="1:5">
      <c r="A76" s="77"/>
      <c r="B76" s="77"/>
      <c r="C76" s="78"/>
      <c r="D76" s="79"/>
      <c r="E76" s="77"/>
    </row>
    <row r="77" spans="1:5">
      <c r="A77" s="77"/>
      <c r="B77" s="77"/>
      <c r="C77" s="78"/>
      <c r="D77" s="79"/>
      <c r="E77" s="77"/>
    </row>
    <row r="78" spans="1:5">
      <c r="A78" s="77"/>
      <c r="B78" s="77"/>
      <c r="C78" s="78"/>
      <c r="D78" s="79"/>
      <c r="E78" s="77"/>
    </row>
    <row r="79" spans="1:5">
      <c r="A79" s="77"/>
      <c r="B79" s="77"/>
      <c r="C79" s="78"/>
      <c r="D79" s="79"/>
      <c r="E79" s="77"/>
    </row>
    <row r="80" spans="1:5">
      <c r="A80" s="77"/>
      <c r="B80" s="77"/>
      <c r="C80" s="78"/>
      <c r="D80" s="79"/>
      <c r="E80" s="77"/>
    </row>
    <row r="81" spans="1:5">
      <c r="A81" s="77"/>
      <c r="B81" s="77"/>
      <c r="C81" s="78"/>
      <c r="D81" s="79"/>
      <c r="E81" s="77"/>
    </row>
    <row r="82" spans="1:5">
      <c r="A82" s="77"/>
      <c r="B82" s="77"/>
      <c r="C82" s="78"/>
      <c r="D82" s="79"/>
      <c r="E82" s="77"/>
    </row>
    <row r="83" spans="1:5">
      <c r="A83" s="77"/>
      <c r="B83" s="77"/>
      <c r="C83" s="78"/>
      <c r="D83" s="79"/>
      <c r="E83" s="77"/>
    </row>
    <row r="84" spans="1:5">
      <c r="A84" s="77"/>
      <c r="B84" s="77"/>
      <c r="C84" s="78"/>
      <c r="D84" s="79"/>
      <c r="E84" s="77"/>
    </row>
    <row r="85" spans="1:5">
      <c r="A85" s="77"/>
      <c r="B85" s="77"/>
      <c r="C85" s="78"/>
      <c r="D85" s="79"/>
      <c r="E85" s="77"/>
    </row>
    <row r="86" spans="1:5">
      <c r="A86" s="77"/>
      <c r="B86" s="77"/>
      <c r="C86" s="78"/>
      <c r="D86" s="79"/>
      <c r="E86" s="77"/>
    </row>
    <row r="87" spans="1:5">
      <c r="A87" s="77"/>
      <c r="B87" s="77"/>
      <c r="C87" s="78"/>
      <c r="D87" s="79"/>
      <c r="E87" s="77"/>
    </row>
    <row r="88" spans="1:5">
      <c r="A88" s="77"/>
      <c r="B88" s="77"/>
      <c r="C88" s="78"/>
      <c r="D88" s="79"/>
      <c r="E88" s="77"/>
    </row>
    <row r="89" spans="1:5">
      <c r="A89" s="77"/>
      <c r="B89" s="77"/>
      <c r="C89" s="78"/>
      <c r="D89" s="79"/>
      <c r="E89" s="77"/>
    </row>
    <row r="90" spans="1:5">
      <c r="A90" s="77"/>
      <c r="B90" s="77"/>
      <c r="C90" s="78"/>
      <c r="D90" s="79"/>
      <c r="E90" s="77"/>
    </row>
    <row r="91" spans="1:5">
      <c r="A91" s="77"/>
      <c r="B91" s="77"/>
      <c r="C91" s="78"/>
      <c r="D91" s="79"/>
      <c r="E91" s="77"/>
    </row>
    <row r="92" spans="1:5">
      <c r="A92" s="77"/>
      <c r="B92" s="77"/>
      <c r="C92" s="78"/>
      <c r="D92" s="79"/>
      <c r="E92" s="77"/>
    </row>
    <row r="93" spans="1:5">
      <c r="A93" s="77"/>
      <c r="B93" s="77"/>
      <c r="C93" s="78"/>
      <c r="D93" s="79"/>
      <c r="E93" s="77"/>
    </row>
    <row r="94" spans="1:5">
      <c r="A94" s="77"/>
      <c r="B94" s="77"/>
      <c r="C94" s="78"/>
      <c r="D94" s="79"/>
      <c r="E94" s="77"/>
    </row>
    <row r="95" spans="1:5">
      <c r="A95" s="77"/>
      <c r="B95" s="77"/>
      <c r="C95" s="78"/>
      <c r="D95" s="79"/>
      <c r="E95" s="77"/>
    </row>
    <row r="96" spans="1:5">
      <c r="A96" s="77"/>
      <c r="B96" s="77"/>
      <c r="C96" s="78"/>
      <c r="D96" s="79"/>
      <c r="E96" s="77"/>
    </row>
    <row r="97" spans="1:5">
      <c r="A97" s="77"/>
      <c r="B97" s="77"/>
      <c r="C97" s="78"/>
      <c r="D97" s="79"/>
      <c r="E97" s="77"/>
    </row>
    <row r="98" spans="1:5">
      <c r="A98" s="77"/>
      <c r="B98" s="77"/>
      <c r="C98" s="78"/>
      <c r="D98" s="79"/>
      <c r="E98" s="77"/>
    </row>
    <row r="99" spans="1:5">
      <c r="A99" s="77"/>
      <c r="B99" s="77"/>
      <c r="C99" s="78"/>
      <c r="D99" s="79"/>
      <c r="E99" s="77"/>
    </row>
    <row r="100" spans="1:5">
      <c r="A100" s="77"/>
      <c r="B100" s="77"/>
      <c r="C100" s="78"/>
      <c r="D100" s="79"/>
      <c r="E100" s="77"/>
    </row>
    <row r="101" spans="1:5">
      <c r="A101" s="77"/>
      <c r="B101" s="77"/>
      <c r="C101" s="78"/>
      <c r="D101" s="79"/>
      <c r="E101" s="77"/>
    </row>
    <row r="102" spans="1:5">
      <c r="A102" s="77"/>
      <c r="B102" s="77"/>
      <c r="C102" s="78"/>
      <c r="D102" s="79"/>
      <c r="E102" s="77"/>
    </row>
    <row r="103" spans="1:5">
      <c r="A103" s="77"/>
      <c r="B103" s="77"/>
      <c r="C103" s="78"/>
      <c r="D103" s="79"/>
      <c r="E103" s="77"/>
    </row>
    <row r="104" spans="1:5">
      <c r="A104" s="77"/>
      <c r="B104" s="77"/>
      <c r="C104" s="78"/>
      <c r="D104" s="79"/>
      <c r="E104" s="77"/>
    </row>
    <row r="105" spans="1:5">
      <c r="A105" s="77"/>
      <c r="B105" s="77"/>
      <c r="C105" s="78"/>
      <c r="D105" s="79"/>
      <c r="E105" s="77"/>
    </row>
    <row r="106" spans="1:5">
      <c r="A106" s="77"/>
      <c r="B106" s="77"/>
      <c r="C106" s="78"/>
      <c r="D106" s="79"/>
      <c r="E106" s="77"/>
    </row>
    <row r="107" spans="1:5">
      <c r="A107" s="77"/>
      <c r="B107" s="77"/>
      <c r="C107" s="78"/>
      <c r="D107" s="79"/>
      <c r="E107" s="77"/>
    </row>
    <row r="108" spans="1:5">
      <c r="A108" s="77"/>
      <c r="B108" s="77"/>
      <c r="C108" s="78"/>
      <c r="D108" s="79"/>
      <c r="E108" s="77"/>
    </row>
    <row r="109" spans="1:5">
      <c r="A109" s="77"/>
      <c r="B109" s="77"/>
      <c r="C109" s="78"/>
      <c r="D109" s="79"/>
      <c r="E109" s="77"/>
    </row>
    <row r="110" spans="1:5">
      <c r="A110" s="77"/>
      <c r="B110" s="77"/>
      <c r="C110" s="78"/>
      <c r="D110" s="79"/>
      <c r="E110" s="77"/>
    </row>
    <row r="111" spans="1:5">
      <c r="A111" s="77"/>
      <c r="B111" s="77"/>
      <c r="C111" s="78"/>
      <c r="D111" s="79"/>
      <c r="E111" s="77"/>
    </row>
    <row r="112" spans="1:5">
      <c r="A112" s="77"/>
      <c r="B112" s="77"/>
      <c r="C112" s="78"/>
      <c r="D112" s="79"/>
      <c r="E112" s="77"/>
    </row>
    <row r="113" spans="1:5">
      <c r="A113" s="77"/>
      <c r="B113" s="77"/>
      <c r="C113" s="78"/>
      <c r="D113" s="79"/>
      <c r="E113" s="77"/>
    </row>
    <row r="114" spans="1:5">
      <c r="A114" s="77"/>
      <c r="B114" s="77"/>
      <c r="C114" s="78"/>
      <c r="D114" s="79"/>
      <c r="E114" s="77"/>
    </row>
    <row r="115" spans="1:5">
      <c r="A115" s="77"/>
      <c r="B115" s="77"/>
      <c r="C115" s="78"/>
      <c r="D115" s="79"/>
      <c r="E115" s="77"/>
    </row>
    <row r="116" spans="1:5">
      <c r="A116" s="77"/>
      <c r="B116" s="77"/>
      <c r="C116" s="78"/>
      <c r="D116" s="79"/>
      <c r="E116" s="77"/>
    </row>
    <row r="117" spans="1:5">
      <c r="A117" s="77"/>
      <c r="B117" s="77"/>
      <c r="C117" s="78"/>
      <c r="D117" s="79"/>
      <c r="E117" s="77"/>
    </row>
    <row r="118" spans="1:5">
      <c r="A118" s="77"/>
      <c r="B118" s="77"/>
      <c r="C118" s="78"/>
      <c r="D118" s="79"/>
      <c r="E118" s="77"/>
    </row>
    <row r="119" spans="1:5">
      <c r="A119" s="77"/>
      <c r="B119" s="77"/>
      <c r="C119" s="78"/>
      <c r="D119" s="79"/>
      <c r="E119" s="77"/>
    </row>
    <row r="120" spans="1:5">
      <c r="A120" s="77"/>
      <c r="B120" s="77"/>
      <c r="C120" s="78"/>
      <c r="D120" s="79"/>
      <c r="E120" s="77"/>
    </row>
    <row r="121" spans="1:5">
      <c r="A121" s="77"/>
      <c r="B121" s="77"/>
      <c r="C121" s="78"/>
      <c r="D121" s="79"/>
      <c r="E121" s="77"/>
    </row>
    <row r="122" spans="1:5">
      <c r="A122" s="77"/>
      <c r="B122" s="77"/>
      <c r="C122" s="78"/>
      <c r="D122" s="79"/>
      <c r="E122" s="77"/>
    </row>
    <row r="123" spans="1:5">
      <c r="A123" s="77"/>
      <c r="B123" s="77"/>
      <c r="C123" s="78"/>
      <c r="D123" s="79"/>
      <c r="E123" s="77"/>
    </row>
    <row r="124" spans="1:5">
      <c r="A124" s="77"/>
      <c r="B124" s="77"/>
      <c r="C124" s="78"/>
      <c r="D124" s="79"/>
      <c r="E124" s="77"/>
    </row>
    <row r="125" spans="1:5">
      <c r="A125" s="77"/>
      <c r="B125" s="77"/>
      <c r="C125" s="78"/>
      <c r="D125" s="79"/>
      <c r="E125" s="77"/>
    </row>
    <row r="126" spans="1:5">
      <c r="A126" s="77"/>
      <c r="B126" s="77"/>
      <c r="C126" s="78"/>
      <c r="D126" s="79"/>
      <c r="E126" s="77"/>
    </row>
    <row r="127" spans="1:5">
      <c r="A127" s="77"/>
      <c r="B127" s="77"/>
      <c r="C127" s="78"/>
      <c r="D127" s="79"/>
      <c r="E127" s="77"/>
    </row>
    <row r="128" spans="1:5">
      <c r="A128" s="77"/>
      <c r="B128" s="77"/>
      <c r="C128" s="78"/>
      <c r="D128" s="79"/>
      <c r="E128" s="77"/>
    </row>
    <row r="129" spans="1:5">
      <c r="A129" s="77"/>
      <c r="B129" s="77"/>
      <c r="C129" s="78"/>
      <c r="D129" s="79"/>
      <c r="E129" s="77"/>
    </row>
    <row r="130" spans="1:5">
      <c r="A130" s="77"/>
      <c r="B130" s="77"/>
      <c r="C130" s="78"/>
      <c r="D130" s="79"/>
      <c r="E130" s="77"/>
    </row>
    <row r="131" spans="1:5">
      <c r="A131" s="77"/>
      <c r="B131" s="77"/>
      <c r="C131" s="78"/>
      <c r="D131" s="79"/>
      <c r="E131" s="77"/>
    </row>
    <row r="132" spans="1:5">
      <c r="A132" s="77"/>
      <c r="B132" s="77"/>
      <c r="C132" s="78"/>
      <c r="D132" s="79"/>
      <c r="E132" s="77"/>
    </row>
    <row r="133" spans="1:5">
      <c r="A133" s="77"/>
      <c r="B133" s="77"/>
      <c r="C133" s="78"/>
      <c r="D133" s="79"/>
      <c r="E133" s="77"/>
    </row>
    <row r="134" spans="1:5">
      <c r="A134" s="77"/>
      <c r="B134" s="77"/>
      <c r="C134" s="78"/>
      <c r="D134" s="79"/>
      <c r="E134" s="77"/>
    </row>
    <row r="135" spans="1:5">
      <c r="A135" s="77"/>
      <c r="B135" s="77"/>
      <c r="C135" s="78"/>
      <c r="D135" s="79"/>
      <c r="E135" s="77"/>
    </row>
    <row r="136" spans="1:5">
      <c r="A136" s="77"/>
      <c r="B136" s="77"/>
      <c r="C136" s="78"/>
      <c r="D136" s="79"/>
      <c r="E136" s="77"/>
    </row>
    <row r="137" spans="1:5">
      <c r="A137" s="77"/>
      <c r="B137" s="77"/>
      <c r="C137" s="78"/>
      <c r="D137" s="79"/>
      <c r="E137" s="77"/>
    </row>
    <row r="138" spans="1:5">
      <c r="A138" s="77"/>
      <c r="B138" s="77"/>
      <c r="C138" s="78"/>
      <c r="D138" s="79"/>
      <c r="E138" s="77"/>
    </row>
    <row r="139" spans="1:5">
      <c r="A139" s="77"/>
      <c r="B139" s="77"/>
      <c r="C139" s="78"/>
      <c r="D139" s="79"/>
      <c r="E139" s="77"/>
    </row>
    <row r="140" spans="1:5">
      <c r="A140" s="77"/>
      <c r="B140" s="77"/>
      <c r="C140" s="78"/>
      <c r="D140" s="79"/>
      <c r="E140" s="77"/>
    </row>
    <row r="141" spans="1:5">
      <c r="A141" s="77"/>
      <c r="B141" s="77"/>
      <c r="C141" s="78"/>
      <c r="D141" s="79"/>
      <c r="E141" s="77"/>
    </row>
    <row r="142" spans="1:5">
      <c r="A142" s="77"/>
      <c r="B142" s="77"/>
      <c r="C142" s="78"/>
      <c r="D142" s="79"/>
      <c r="E142" s="77"/>
    </row>
    <row r="143" spans="1:5">
      <c r="A143" s="77"/>
      <c r="B143" s="77"/>
      <c r="C143" s="78"/>
      <c r="D143" s="79"/>
      <c r="E143" s="77"/>
    </row>
    <row r="144" spans="1:5">
      <c r="A144" s="77"/>
      <c r="B144" s="77"/>
      <c r="C144" s="78"/>
      <c r="D144" s="79"/>
      <c r="E144" s="77"/>
    </row>
    <row r="145" spans="1:5">
      <c r="A145" s="77"/>
      <c r="B145" s="77"/>
      <c r="C145" s="78"/>
      <c r="D145" s="79"/>
      <c r="E145" s="77"/>
    </row>
    <row r="146" spans="1:5">
      <c r="A146" s="77"/>
      <c r="B146" s="77"/>
      <c r="C146" s="78"/>
      <c r="D146" s="79"/>
      <c r="E146" s="77"/>
    </row>
    <row r="147" spans="1:5">
      <c r="A147" s="77"/>
      <c r="B147" s="77"/>
      <c r="C147" s="78"/>
      <c r="D147" s="79"/>
      <c r="E147" s="77"/>
    </row>
    <row r="148" spans="1:5">
      <c r="A148" s="77"/>
      <c r="B148" s="77"/>
      <c r="C148" s="78"/>
      <c r="D148" s="79"/>
      <c r="E148" s="77"/>
    </row>
    <row r="149" spans="1:5">
      <c r="A149" s="77"/>
      <c r="B149" s="77"/>
      <c r="C149" s="78"/>
      <c r="D149" s="79"/>
      <c r="E149" s="77"/>
    </row>
    <row r="150" spans="1:5">
      <c r="A150" s="77"/>
      <c r="B150" s="77"/>
      <c r="C150" s="78"/>
      <c r="D150" s="79"/>
      <c r="E150" s="77"/>
    </row>
    <row r="151" spans="1:5">
      <c r="A151" s="77"/>
      <c r="B151" s="77"/>
      <c r="C151" s="78"/>
      <c r="D151" s="79"/>
      <c r="E151" s="77"/>
    </row>
    <row r="152" spans="1:5">
      <c r="A152" s="77"/>
      <c r="B152" s="77"/>
      <c r="C152" s="78"/>
      <c r="D152" s="79"/>
      <c r="E152" s="77"/>
    </row>
    <row r="153" spans="1:5">
      <c r="A153" s="77"/>
      <c r="B153" s="77"/>
      <c r="C153" s="78"/>
      <c r="D153" s="79"/>
      <c r="E153" s="77"/>
    </row>
    <row r="154" spans="1:5">
      <c r="A154" s="77"/>
      <c r="B154" s="77"/>
      <c r="C154" s="78"/>
      <c r="D154" s="79"/>
      <c r="E154" s="77"/>
    </row>
    <row r="155" spans="1:5">
      <c r="A155" s="77"/>
      <c r="B155" s="77"/>
      <c r="C155" s="78"/>
      <c r="D155" s="79"/>
      <c r="E155" s="77"/>
    </row>
    <row r="156" spans="1:5">
      <c r="A156" s="77"/>
      <c r="B156" s="77"/>
      <c r="C156" s="78"/>
      <c r="D156" s="79"/>
      <c r="E156" s="77"/>
    </row>
    <row r="157" spans="1:5">
      <c r="A157" s="77"/>
      <c r="B157" s="77"/>
      <c r="C157" s="78"/>
      <c r="D157" s="79"/>
      <c r="E157" s="77"/>
    </row>
    <row r="158" spans="1:5">
      <c r="A158" s="77"/>
      <c r="B158" s="77"/>
      <c r="C158" s="78"/>
      <c r="D158" s="79"/>
      <c r="E158" s="77"/>
    </row>
    <row r="159" spans="1:5">
      <c r="A159" s="77"/>
      <c r="B159" s="77"/>
      <c r="C159" s="78"/>
      <c r="D159" s="79"/>
      <c r="E159" s="77"/>
    </row>
    <row r="160" spans="1:5">
      <c r="A160" s="77"/>
      <c r="B160" s="77"/>
      <c r="C160" s="78"/>
      <c r="D160" s="79"/>
      <c r="E160" s="77"/>
    </row>
    <row r="161" spans="1:5">
      <c r="A161" s="77"/>
      <c r="B161" s="77"/>
      <c r="C161" s="78"/>
      <c r="D161" s="79"/>
      <c r="E161" s="77"/>
    </row>
    <row r="162" spans="1:5">
      <c r="A162" s="77"/>
      <c r="B162" s="77"/>
      <c r="C162" s="78"/>
      <c r="D162" s="79"/>
      <c r="E162" s="77"/>
    </row>
    <row r="163" spans="1:5">
      <c r="A163" s="77"/>
      <c r="B163" s="77"/>
      <c r="C163" s="78"/>
      <c r="D163" s="79"/>
      <c r="E163" s="77"/>
    </row>
    <row r="164" spans="1:5">
      <c r="A164" s="77"/>
      <c r="B164" s="77"/>
      <c r="C164" s="78"/>
      <c r="D164" s="79"/>
      <c r="E164" s="77"/>
    </row>
    <row r="165" spans="1:5">
      <c r="A165" s="77"/>
      <c r="B165" s="77"/>
      <c r="C165" s="78"/>
      <c r="D165" s="79"/>
      <c r="E165" s="77"/>
    </row>
    <row r="166" spans="1:5">
      <c r="A166" s="77"/>
      <c r="B166" s="77"/>
      <c r="C166" s="78"/>
      <c r="D166" s="79"/>
      <c r="E166" s="77"/>
    </row>
    <row r="167" spans="1:5">
      <c r="A167" s="77"/>
      <c r="B167" s="77"/>
      <c r="C167" s="78"/>
      <c r="D167" s="79"/>
      <c r="E167" s="77"/>
    </row>
    <row r="168" spans="1:5">
      <c r="A168" s="77"/>
      <c r="B168" s="77"/>
      <c r="C168" s="78"/>
      <c r="D168" s="79"/>
      <c r="E168" s="77"/>
    </row>
    <row r="169" spans="1:5">
      <c r="A169" s="77"/>
      <c r="B169" s="77"/>
      <c r="C169" s="78"/>
      <c r="D169" s="79"/>
      <c r="E169" s="77"/>
    </row>
    <row r="170" spans="1:5">
      <c r="A170" s="77"/>
      <c r="B170" s="77"/>
      <c r="C170" s="78"/>
      <c r="D170" s="79"/>
      <c r="E170" s="77"/>
    </row>
    <row r="171" spans="1:5">
      <c r="A171" s="77"/>
      <c r="B171" s="77"/>
      <c r="C171" s="78"/>
      <c r="D171" s="79"/>
      <c r="E171" s="77"/>
    </row>
    <row r="172" spans="1:5">
      <c r="A172" s="77"/>
      <c r="B172" s="77"/>
      <c r="C172" s="78"/>
      <c r="D172" s="79"/>
      <c r="E172" s="77"/>
    </row>
    <row r="173" spans="1:5">
      <c r="A173" s="77"/>
      <c r="B173" s="77"/>
      <c r="C173" s="78"/>
      <c r="D173" s="79"/>
      <c r="E173" s="77"/>
    </row>
    <row r="174" spans="1:5">
      <c r="A174" s="77"/>
      <c r="B174" s="77"/>
      <c r="C174" s="78"/>
      <c r="D174" s="79"/>
      <c r="E174" s="77"/>
    </row>
    <row r="175" spans="1:5">
      <c r="A175" s="77"/>
      <c r="B175" s="77"/>
      <c r="C175" s="78"/>
      <c r="D175" s="79"/>
      <c r="E175" s="77"/>
    </row>
    <row r="176" spans="1:5">
      <c r="A176" s="77"/>
      <c r="B176" s="77"/>
      <c r="C176" s="78"/>
      <c r="D176" s="79"/>
      <c r="E176" s="77"/>
    </row>
    <row r="177" spans="1:5">
      <c r="A177" s="77"/>
      <c r="B177" s="77"/>
      <c r="C177" s="78"/>
      <c r="D177" s="79"/>
      <c r="E177" s="77"/>
    </row>
    <row r="178" spans="1:5">
      <c r="A178" s="77"/>
      <c r="B178" s="77"/>
      <c r="C178" s="78"/>
      <c r="D178" s="79"/>
      <c r="E178" s="77"/>
    </row>
    <row r="179" spans="1:5">
      <c r="A179" s="77"/>
      <c r="B179" s="77"/>
      <c r="C179" s="78"/>
      <c r="D179" s="79"/>
      <c r="E179" s="77"/>
    </row>
    <row r="180" spans="1:5">
      <c r="A180" s="77"/>
      <c r="B180" s="77"/>
      <c r="C180" s="78"/>
      <c r="D180" s="79"/>
      <c r="E180" s="77"/>
    </row>
    <row r="181" spans="1:5">
      <c r="A181" s="77"/>
      <c r="B181" s="77"/>
      <c r="C181" s="78"/>
      <c r="D181" s="79"/>
      <c r="E181" s="77"/>
    </row>
    <row r="182" spans="1:5">
      <c r="A182" s="77"/>
      <c r="B182" s="77"/>
      <c r="C182" s="78"/>
      <c r="D182" s="79"/>
      <c r="E182" s="77"/>
    </row>
    <row r="183" spans="1:5">
      <c r="A183" s="77"/>
      <c r="B183" s="77"/>
      <c r="C183" s="78"/>
      <c r="D183" s="79"/>
      <c r="E183" s="77"/>
    </row>
    <row r="184" spans="1:5">
      <c r="A184" s="77"/>
      <c r="B184" s="77"/>
      <c r="C184" s="78"/>
      <c r="D184" s="79"/>
      <c r="E184" s="77"/>
    </row>
    <row r="185" spans="1:5">
      <c r="A185" s="77"/>
      <c r="B185" s="77"/>
      <c r="C185" s="78"/>
      <c r="D185" s="79"/>
      <c r="E185" s="77"/>
    </row>
    <row r="186" spans="1:5">
      <c r="A186" s="77"/>
      <c r="B186" s="77"/>
      <c r="C186" s="78"/>
      <c r="D186" s="79"/>
      <c r="E186" s="77"/>
    </row>
    <row r="187" spans="1:5">
      <c r="A187" s="77"/>
      <c r="B187" s="77"/>
      <c r="C187" s="78"/>
      <c r="D187" s="79"/>
      <c r="E187" s="77"/>
    </row>
    <row r="188" spans="1:5">
      <c r="A188" s="77"/>
      <c r="B188" s="77"/>
      <c r="C188" s="78"/>
      <c r="D188" s="79"/>
      <c r="E188" s="77"/>
    </row>
    <row r="189" spans="1:5">
      <c r="A189" s="77"/>
      <c r="B189" s="77"/>
      <c r="C189" s="78"/>
      <c r="D189" s="79"/>
      <c r="E189" s="77"/>
    </row>
    <row r="190" spans="1:5">
      <c r="A190" s="77"/>
      <c r="B190" s="77"/>
      <c r="C190" s="78"/>
      <c r="D190" s="79"/>
      <c r="E190" s="77"/>
    </row>
    <row r="191" spans="1:5">
      <c r="A191" s="77"/>
      <c r="B191" s="77"/>
      <c r="C191" s="78"/>
      <c r="D191" s="79"/>
      <c r="E191" s="77"/>
    </row>
    <row r="192" spans="1:5">
      <c r="A192" s="77"/>
      <c r="B192" s="77"/>
      <c r="C192" s="78"/>
      <c r="D192" s="79"/>
      <c r="E192" s="77"/>
    </row>
    <row r="193" spans="1:5">
      <c r="A193" s="77"/>
      <c r="B193" s="77"/>
      <c r="C193" s="78"/>
      <c r="D193" s="79"/>
      <c r="E193" s="77"/>
    </row>
    <row r="194" spans="1:5">
      <c r="A194" s="77"/>
      <c r="B194" s="77"/>
      <c r="C194" s="78"/>
      <c r="D194" s="79"/>
      <c r="E194" s="77"/>
    </row>
    <row r="195" spans="1:5">
      <c r="A195" s="77"/>
      <c r="B195" s="77"/>
      <c r="C195" s="78"/>
      <c r="D195" s="79"/>
      <c r="E195" s="77"/>
    </row>
    <row r="196" spans="1:5">
      <c r="A196" s="77"/>
      <c r="B196" s="77"/>
      <c r="C196" s="78"/>
      <c r="D196" s="79"/>
      <c r="E196" s="77"/>
    </row>
    <row r="197" spans="1:5">
      <c r="A197" s="77"/>
      <c r="B197" s="77"/>
      <c r="C197" s="78"/>
      <c r="D197" s="79"/>
      <c r="E197" s="77"/>
    </row>
    <row r="198" spans="1:5">
      <c r="A198" s="77"/>
      <c r="B198" s="77"/>
      <c r="C198" s="78"/>
      <c r="D198" s="79"/>
      <c r="E198" s="77"/>
    </row>
    <row r="199" spans="1:5">
      <c r="A199" s="77"/>
      <c r="B199" s="77"/>
      <c r="C199" s="78"/>
      <c r="D199" s="79"/>
      <c r="E199" s="77"/>
    </row>
    <row r="200" spans="1:5">
      <c r="A200" s="77"/>
      <c r="B200" s="77"/>
      <c r="C200" s="78"/>
      <c r="D200" s="79"/>
      <c r="E200" s="77"/>
    </row>
    <row r="201" spans="1:5">
      <c r="A201" s="77"/>
      <c r="B201" s="77"/>
      <c r="C201" s="78"/>
      <c r="D201" s="79"/>
      <c r="E201" s="77"/>
    </row>
    <row r="202" spans="1:5">
      <c r="A202" s="77"/>
      <c r="B202" s="77"/>
      <c r="C202" s="78"/>
      <c r="D202" s="79"/>
      <c r="E202" s="77"/>
    </row>
    <row r="203" spans="1:5">
      <c r="A203" s="77"/>
      <c r="B203" s="77"/>
      <c r="C203" s="78"/>
      <c r="D203" s="79"/>
      <c r="E203" s="77"/>
    </row>
    <row r="204" spans="1:5">
      <c r="A204" s="77"/>
      <c r="B204" s="77"/>
      <c r="C204" s="78"/>
      <c r="D204" s="79"/>
      <c r="E204" s="77"/>
    </row>
    <row r="205" spans="1:5">
      <c r="A205" s="77"/>
      <c r="B205" s="77"/>
      <c r="C205" s="78"/>
      <c r="D205" s="79"/>
      <c r="E205" s="77"/>
    </row>
    <row r="206" spans="1:5">
      <c r="A206" s="77"/>
      <c r="B206" s="77"/>
      <c r="C206" s="78"/>
      <c r="D206" s="79"/>
      <c r="E206" s="77"/>
    </row>
    <row r="207" spans="1:5">
      <c r="A207" s="77"/>
      <c r="B207" s="77"/>
      <c r="C207" s="78"/>
      <c r="D207" s="79"/>
      <c r="E207" s="77"/>
    </row>
    <row r="208" spans="1:5">
      <c r="A208" s="77"/>
      <c r="B208" s="77"/>
      <c r="C208" s="78"/>
      <c r="D208" s="79"/>
      <c r="E208" s="77"/>
    </row>
    <row r="209" spans="1:5">
      <c r="A209" s="77"/>
      <c r="B209" s="77"/>
      <c r="C209" s="78"/>
      <c r="D209" s="79"/>
      <c r="E209" s="77"/>
    </row>
    <row r="210" spans="1:5">
      <c r="A210" s="77"/>
      <c r="B210" s="77"/>
      <c r="C210" s="78"/>
      <c r="D210" s="79"/>
      <c r="E210" s="77"/>
    </row>
    <row r="211" spans="1:5">
      <c r="A211" s="77"/>
      <c r="B211" s="77"/>
      <c r="C211" s="78"/>
      <c r="D211" s="79"/>
      <c r="E211" s="77"/>
    </row>
    <row r="212" spans="1:5">
      <c r="A212" s="77"/>
      <c r="B212" s="77"/>
      <c r="C212" s="78"/>
      <c r="D212" s="79"/>
      <c r="E212" s="77"/>
    </row>
    <row r="213" spans="1:5">
      <c r="A213" s="77"/>
      <c r="B213" s="77"/>
      <c r="C213" s="78"/>
      <c r="D213" s="79"/>
      <c r="E213" s="77"/>
    </row>
    <row r="214" spans="1:5">
      <c r="A214" s="77"/>
      <c r="B214" s="77"/>
      <c r="C214" s="78"/>
      <c r="D214" s="79"/>
      <c r="E214" s="77"/>
    </row>
    <row r="215" spans="1:5">
      <c r="A215" s="77"/>
      <c r="B215" s="77"/>
      <c r="C215" s="78"/>
      <c r="D215" s="79"/>
      <c r="E215" s="77"/>
    </row>
    <row r="216" spans="1:5">
      <c r="A216" s="77"/>
      <c r="B216" s="77"/>
      <c r="C216" s="78"/>
      <c r="D216" s="79"/>
      <c r="E216" s="77"/>
    </row>
    <row r="217" spans="1:5">
      <c r="A217" s="77"/>
      <c r="B217" s="77"/>
      <c r="C217" s="78"/>
      <c r="D217" s="79"/>
      <c r="E217" s="77"/>
    </row>
    <row r="218" spans="1:5">
      <c r="A218" s="77"/>
      <c r="B218" s="77"/>
      <c r="C218" s="78"/>
      <c r="D218" s="79"/>
      <c r="E218" s="77"/>
    </row>
    <row r="219" spans="1:5">
      <c r="A219" s="77"/>
      <c r="B219" s="77"/>
      <c r="C219" s="78"/>
      <c r="D219" s="79"/>
      <c r="E219" s="77"/>
    </row>
    <row r="220" spans="1:5">
      <c r="A220" s="77"/>
      <c r="B220" s="77"/>
      <c r="C220" s="78"/>
      <c r="D220" s="79"/>
      <c r="E220" s="77"/>
    </row>
    <row r="221" spans="1:5">
      <c r="A221" s="77"/>
      <c r="B221" s="77"/>
      <c r="C221" s="78"/>
      <c r="D221" s="79"/>
      <c r="E221" s="77"/>
    </row>
    <row r="222" spans="1:5">
      <c r="A222" s="77"/>
      <c r="B222" s="77"/>
      <c r="C222" s="78"/>
      <c r="D222" s="79"/>
      <c r="E222" s="77"/>
    </row>
    <row r="223" spans="1:5">
      <c r="A223" s="77"/>
      <c r="B223" s="77"/>
      <c r="C223" s="78"/>
      <c r="D223" s="79"/>
      <c r="E223" s="77"/>
    </row>
    <row r="224" spans="1:5">
      <c r="A224" s="77"/>
      <c r="B224" s="77"/>
      <c r="C224" s="78"/>
      <c r="D224" s="79"/>
      <c r="E224" s="77"/>
    </row>
    <row r="225" spans="1:5">
      <c r="A225" s="77"/>
      <c r="B225" s="77"/>
      <c r="C225" s="78"/>
      <c r="D225" s="79"/>
      <c r="E225" s="77"/>
    </row>
    <row r="226" spans="1:5">
      <c r="A226" s="77"/>
      <c r="B226" s="77"/>
      <c r="C226" s="78"/>
      <c r="D226" s="79"/>
      <c r="E226" s="77"/>
    </row>
    <row r="227" spans="1:5">
      <c r="A227" s="77"/>
      <c r="B227" s="77"/>
      <c r="C227" s="78"/>
      <c r="D227" s="79"/>
      <c r="E227" s="77"/>
    </row>
    <row r="228" spans="1:5">
      <c r="A228" s="77"/>
      <c r="B228" s="77"/>
      <c r="C228" s="78"/>
      <c r="D228" s="79"/>
      <c r="E228" s="77"/>
    </row>
    <row r="229" spans="1:5">
      <c r="A229" s="77"/>
      <c r="B229" s="77"/>
      <c r="C229" s="78"/>
      <c r="D229" s="79"/>
      <c r="E229" s="77"/>
    </row>
    <row r="230" spans="1:5">
      <c r="A230" s="77"/>
      <c r="B230" s="77"/>
      <c r="C230" s="78"/>
      <c r="D230" s="79"/>
      <c r="E230" s="77"/>
    </row>
    <row r="231" spans="1:5">
      <c r="A231" s="77"/>
      <c r="B231" s="77"/>
      <c r="C231" s="78"/>
      <c r="D231" s="79"/>
      <c r="E231" s="77"/>
    </row>
    <row r="232" spans="1:5">
      <c r="A232" s="77"/>
      <c r="B232" s="77"/>
      <c r="C232" s="78"/>
      <c r="D232" s="79"/>
      <c r="E232" s="77"/>
    </row>
    <row r="233" spans="1:5">
      <c r="A233" s="77"/>
      <c r="B233" s="77"/>
      <c r="C233" s="78"/>
      <c r="D233" s="79"/>
      <c r="E233" s="77"/>
    </row>
    <row r="234" spans="1:5">
      <c r="A234" s="77"/>
      <c r="B234" s="77"/>
      <c r="C234" s="78"/>
      <c r="D234" s="79"/>
      <c r="E234" s="77"/>
    </row>
    <row r="235" spans="1:5">
      <c r="A235" s="77"/>
      <c r="B235" s="77"/>
      <c r="C235" s="78"/>
      <c r="D235" s="79"/>
      <c r="E235" s="77"/>
    </row>
    <row r="236" spans="1:5">
      <c r="A236" s="77"/>
      <c r="B236" s="77"/>
      <c r="C236" s="78"/>
      <c r="D236" s="79"/>
      <c r="E236" s="77"/>
    </row>
    <row r="237" spans="1:5">
      <c r="A237" s="77"/>
      <c r="B237" s="77"/>
      <c r="C237" s="78"/>
      <c r="D237" s="79"/>
      <c r="E237" s="77"/>
    </row>
    <row r="238" spans="1:5">
      <c r="A238" s="77"/>
      <c r="B238" s="77"/>
      <c r="C238" s="78"/>
      <c r="D238" s="79"/>
      <c r="E238" s="77"/>
    </row>
    <row r="239" spans="1:5">
      <c r="A239" s="77"/>
      <c r="B239" s="77"/>
      <c r="C239" s="78"/>
      <c r="D239" s="79"/>
      <c r="E239" s="77"/>
    </row>
    <row r="240" spans="1:5">
      <c r="A240" s="77"/>
      <c r="B240" s="77"/>
      <c r="C240" s="78"/>
      <c r="D240" s="79"/>
      <c r="E240" s="77"/>
    </row>
    <row r="241" spans="1:5">
      <c r="A241" s="77"/>
      <c r="B241" s="77"/>
      <c r="C241" s="78"/>
      <c r="D241" s="79"/>
      <c r="E241" s="77"/>
    </row>
    <row r="242" spans="1:5">
      <c r="A242" s="77"/>
      <c r="B242" s="77"/>
      <c r="C242" s="78"/>
      <c r="D242" s="79"/>
      <c r="E242" s="77"/>
    </row>
    <row r="243" spans="1:5">
      <c r="A243" s="77"/>
      <c r="B243" s="77"/>
      <c r="C243" s="78"/>
      <c r="D243" s="79"/>
      <c r="E243" s="77"/>
    </row>
    <row r="244" spans="1:5">
      <c r="A244" s="77"/>
      <c r="B244" s="77"/>
      <c r="C244" s="78"/>
      <c r="D244" s="79"/>
      <c r="E244" s="77"/>
    </row>
    <row r="245" spans="1:5">
      <c r="A245" s="77"/>
      <c r="B245" s="77"/>
      <c r="C245" s="78"/>
      <c r="D245" s="79"/>
      <c r="E245" s="77"/>
    </row>
    <row r="246" spans="1:5">
      <c r="A246" s="77"/>
      <c r="B246" s="77"/>
      <c r="C246" s="78"/>
      <c r="D246" s="79"/>
      <c r="E246" s="77"/>
    </row>
    <row r="247" spans="1:5">
      <c r="A247" s="77"/>
      <c r="B247" s="77"/>
      <c r="C247" s="78"/>
      <c r="D247" s="79"/>
      <c r="E247" s="77"/>
    </row>
    <row r="248" spans="1:5">
      <c r="A248" s="77"/>
      <c r="B248" s="77"/>
      <c r="C248" s="78"/>
      <c r="D248" s="79"/>
      <c r="E248" s="77"/>
    </row>
    <row r="249" spans="1:5">
      <c r="A249" s="77"/>
      <c r="B249" s="77"/>
      <c r="C249" s="78"/>
      <c r="D249" s="79"/>
      <c r="E249" s="77"/>
    </row>
    <row r="250" spans="1:5">
      <c r="A250" s="77"/>
      <c r="B250" s="77"/>
      <c r="C250" s="78"/>
      <c r="D250" s="79"/>
      <c r="E250" s="77"/>
    </row>
    <row r="251" spans="1:5">
      <c r="A251" s="77"/>
      <c r="B251" s="77"/>
      <c r="C251" s="78"/>
      <c r="D251" s="79"/>
      <c r="E251" s="77"/>
    </row>
    <row r="252" spans="1:5">
      <c r="A252" s="77"/>
      <c r="B252" s="77"/>
      <c r="C252" s="78"/>
      <c r="D252" s="79"/>
      <c r="E252" s="77"/>
    </row>
    <row r="253" spans="1:5">
      <c r="A253" s="77"/>
      <c r="B253" s="77"/>
      <c r="C253" s="78"/>
      <c r="D253" s="79"/>
      <c r="E253" s="77"/>
    </row>
    <row r="254" spans="1:5">
      <c r="A254" s="77"/>
      <c r="B254" s="77"/>
      <c r="C254" s="78"/>
      <c r="D254" s="79"/>
      <c r="E254" s="77"/>
    </row>
    <row r="255" spans="1:5">
      <c r="A255" s="77"/>
      <c r="B255" s="77"/>
      <c r="C255" s="78"/>
      <c r="D255" s="79"/>
      <c r="E255" s="77"/>
    </row>
    <row r="256" spans="1:5">
      <c r="A256" s="77"/>
      <c r="B256" s="77"/>
      <c r="C256" s="78"/>
      <c r="D256" s="79"/>
      <c r="E256" s="77"/>
    </row>
    <row r="257" spans="1:5">
      <c r="A257" s="77"/>
      <c r="B257" s="77"/>
      <c r="C257" s="78"/>
      <c r="D257" s="79"/>
      <c r="E257" s="77"/>
    </row>
    <row r="258" spans="1:5">
      <c r="A258" s="77"/>
      <c r="B258" s="77"/>
      <c r="C258" s="78"/>
      <c r="D258" s="79"/>
      <c r="E258" s="77"/>
    </row>
    <row r="259" spans="1:5">
      <c r="A259" s="77"/>
      <c r="B259" s="77"/>
      <c r="C259" s="78"/>
      <c r="D259" s="79"/>
      <c r="E259" s="77"/>
    </row>
    <row r="260" spans="1:5">
      <c r="A260" s="77"/>
      <c r="B260" s="77"/>
      <c r="C260" s="78"/>
      <c r="D260" s="79"/>
      <c r="E260" s="77"/>
    </row>
    <row r="261" spans="1:5">
      <c r="A261" s="77"/>
      <c r="B261" s="77"/>
      <c r="C261" s="78"/>
      <c r="D261" s="79"/>
      <c r="E261" s="77"/>
    </row>
    <row r="262" spans="1:5">
      <c r="A262" s="77"/>
      <c r="B262" s="77"/>
      <c r="C262" s="78"/>
      <c r="D262" s="79"/>
      <c r="E262" s="77"/>
    </row>
    <row r="263" spans="1:5">
      <c r="A263" s="77"/>
      <c r="B263" s="77"/>
      <c r="C263" s="78"/>
      <c r="D263" s="79"/>
      <c r="E263" s="77"/>
    </row>
    <row r="264" spans="1:5">
      <c r="A264" s="77"/>
      <c r="B264" s="77"/>
      <c r="C264" s="78"/>
      <c r="D264" s="79"/>
      <c r="E264" s="77"/>
    </row>
    <row r="265" spans="1:5">
      <c r="A265" s="77"/>
      <c r="B265" s="77"/>
      <c r="C265" s="78"/>
      <c r="D265" s="79"/>
      <c r="E265" s="77"/>
    </row>
    <row r="266" spans="1:5">
      <c r="A266" s="77"/>
      <c r="B266" s="77"/>
      <c r="C266" s="78"/>
      <c r="D266" s="79"/>
      <c r="E266" s="77"/>
    </row>
    <row r="267" spans="1:5">
      <c r="A267" s="77"/>
      <c r="B267" s="77"/>
      <c r="C267" s="78"/>
      <c r="D267" s="79"/>
      <c r="E267" s="77"/>
    </row>
    <row r="268" spans="1:5">
      <c r="A268" s="77"/>
      <c r="B268" s="77"/>
      <c r="C268" s="78"/>
      <c r="D268" s="79"/>
      <c r="E268" s="77"/>
    </row>
    <row r="269" spans="1:5">
      <c r="A269" s="77"/>
      <c r="B269" s="77"/>
      <c r="C269" s="78"/>
      <c r="D269" s="79"/>
      <c r="E269" s="77"/>
    </row>
    <row r="270" spans="1:5">
      <c r="A270" s="77"/>
      <c r="B270" s="77"/>
      <c r="C270" s="78"/>
      <c r="D270" s="79"/>
      <c r="E270" s="77"/>
    </row>
    <row r="271" spans="1:5">
      <c r="A271" s="77"/>
      <c r="B271" s="77"/>
      <c r="C271" s="78"/>
      <c r="D271" s="79"/>
      <c r="E271" s="77"/>
    </row>
    <row r="272" spans="1:5">
      <c r="A272" s="77"/>
      <c r="B272" s="77"/>
      <c r="C272" s="78"/>
      <c r="D272" s="79"/>
      <c r="E272" s="77"/>
    </row>
    <row r="273" spans="1:5">
      <c r="A273" s="77"/>
      <c r="B273" s="77"/>
      <c r="C273" s="78"/>
      <c r="D273" s="79"/>
      <c r="E273" s="77"/>
    </row>
    <row r="274" spans="1:5">
      <c r="A274" s="77"/>
      <c r="B274" s="77"/>
      <c r="C274" s="78"/>
      <c r="D274" s="79"/>
      <c r="E274" s="77"/>
    </row>
    <row r="275" spans="1:5">
      <c r="A275" s="77"/>
      <c r="B275" s="77"/>
      <c r="C275" s="78"/>
      <c r="D275" s="79"/>
      <c r="E275" s="77"/>
    </row>
    <row r="276" spans="1:5">
      <c r="A276" s="77"/>
      <c r="B276" s="77"/>
      <c r="C276" s="78"/>
      <c r="D276" s="79"/>
      <c r="E276" s="77"/>
    </row>
    <row r="277" spans="1:5">
      <c r="A277" s="77"/>
      <c r="B277" s="77"/>
      <c r="C277" s="78"/>
      <c r="D277" s="79"/>
      <c r="E277" s="77"/>
    </row>
    <row r="278" spans="1:5">
      <c r="A278" s="77"/>
      <c r="B278" s="77"/>
      <c r="C278" s="78"/>
      <c r="D278" s="79"/>
      <c r="E278" s="77"/>
    </row>
    <row r="279" spans="1:5">
      <c r="A279" s="77"/>
      <c r="B279" s="77"/>
      <c r="C279" s="78"/>
      <c r="D279" s="79"/>
      <c r="E279" s="77"/>
    </row>
    <row r="280" spans="1:5">
      <c r="A280" s="77"/>
      <c r="B280" s="77"/>
      <c r="C280" s="78"/>
      <c r="D280" s="79"/>
      <c r="E280" s="77"/>
    </row>
    <row r="281" spans="1:5">
      <c r="A281" s="77"/>
      <c r="B281" s="77"/>
      <c r="C281" s="78"/>
      <c r="D281" s="79"/>
      <c r="E281" s="77"/>
    </row>
    <row r="282" spans="1:5">
      <c r="A282" s="77"/>
      <c r="B282" s="77"/>
      <c r="C282" s="78"/>
      <c r="D282" s="79"/>
      <c r="E282" s="77"/>
    </row>
    <row r="283" spans="1:5">
      <c r="A283" s="77"/>
      <c r="B283" s="77"/>
      <c r="C283" s="78"/>
      <c r="D283" s="79"/>
      <c r="E283" s="77"/>
    </row>
    <row r="284" spans="1:5">
      <c r="A284" s="77"/>
      <c r="B284" s="77"/>
      <c r="C284" s="78"/>
      <c r="D284" s="79"/>
      <c r="E284" s="77"/>
    </row>
    <row r="285" spans="1:5">
      <c r="A285" s="77"/>
      <c r="B285" s="77"/>
      <c r="C285" s="78"/>
      <c r="D285" s="79"/>
      <c r="E285" s="77"/>
    </row>
    <row r="286" spans="1:5">
      <c r="A286" s="77"/>
      <c r="B286" s="77"/>
      <c r="C286" s="78"/>
      <c r="D286" s="79"/>
      <c r="E286" s="77"/>
    </row>
    <row r="287" spans="1:5">
      <c r="A287" s="77"/>
      <c r="B287" s="77"/>
      <c r="C287" s="78"/>
      <c r="D287" s="79"/>
      <c r="E287" s="77"/>
    </row>
    <row r="288" spans="1:5">
      <c r="A288" s="77"/>
      <c r="B288" s="77"/>
      <c r="C288" s="78"/>
      <c r="D288" s="79"/>
      <c r="E288" s="77"/>
    </row>
    <row r="289" spans="1:5">
      <c r="A289" s="77"/>
      <c r="B289" s="77"/>
      <c r="C289" s="78"/>
      <c r="D289" s="79"/>
      <c r="E289" s="77"/>
    </row>
    <row r="290" spans="1:5">
      <c r="A290" s="77"/>
      <c r="B290" s="77"/>
      <c r="C290" s="78"/>
      <c r="D290" s="79"/>
      <c r="E290" s="77"/>
    </row>
    <row r="291" spans="1:5">
      <c r="A291" s="77"/>
      <c r="B291" s="77"/>
      <c r="C291" s="78"/>
      <c r="D291" s="79"/>
      <c r="E291" s="77"/>
    </row>
    <row r="292" spans="1:5">
      <c r="A292" s="77"/>
      <c r="B292" s="77"/>
      <c r="C292" s="78"/>
      <c r="D292" s="79"/>
      <c r="E292" s="77"/>
    </row>
    <row r="293" spans="1:5">
      <c r="A293" s="77"/>
      <c r="B293" s="77"/>
      <c r="C293" s="78"/>
      <c r="D293" s="79"/>
      <c r="E293" s="77"/>
    </row>
    <row r="294" spans="1:5">
      <c r="A294" s="77"/>
      <c r="B294" s="77"/>
      <c r="C294" s="78"/>
      <c r="D294" s="79"/>
      <c r="E294" s="77"/>
    </row>
    <row r="295" spans="1:5">
      <c r="A295" s="77"/>
      <c r="B295" s="77"/>
      <c r="C295" s="78"/>
      <c r="D295" s="79"/>
      <c r="E295" s="77"/>
    </row>
    <row r="296" spans="1:5">
      <c r="A296" s="77"/>
      <c r="B296" s="77"/>
      <c r="C296" s="78"/>
      <c r="D296" s="79"/>
      <c r="E296" s="77"/>
    </row>
    <row r="297" spans="1:5">
      <c r="A297" s="77"/>
      <c r="B297" s="77"/>
      <c r="C297" s="78"/>
      <c r="D297" s="79"/>
      <c r="E297" s="77"/>
    </row>
    <row r="298" spans="1:5">
      <c r="A298" s="77"/>
      <c r="B298" s="77"/>
      <c r="C298" s="78"/>
      <c r="D298" s="79"/>
      <c r="E298" s="77"/>
    </row>
    <row r="299" spans="1:5">
      <c r="A299" s="77"/>
      <c r="B299" s="77"/>
      <c r="C299" s="78"/>
      <c r="D299" s="79"/>
      <c r="E299" s="77"/>
    </row>
    <row r="300" spans="1:5">
      <c r="A300" s="77"/>
      <c r="B300" s="77"/>
      <c r="C300" s="78"/>
      <c r="D300" s="79"/>
      <c r="E300" s="77"/>
    </row>
    <row r="301" spans="1:5">
      <c r="A301" s="77"/>
      <c r="B301" s="77"/>
      <c r="C301" s="78"/>
      <c r="D301" s="79"/>
      <c r="E301" s="77"/>
    </row>
    <row r="302" spans="1:5">
      <c r="A302" s="77"/>
      <c r="B302" s="77"/>
      <c r="C302" s="78"/>
      <c r="D302" s="79"/>
      <c r="E302" s="77"/>
    </row>
    <row r="303" spans="1:5">
      <c r="A303" s="77"/>
      <c r="B303" s="77"/>
      <c r="C303" s="78"/>
      <c r="D303" s="79"/>
      <c r="E303" s="77"/>
    </row>
    <row r="304" spans="1:5">
      <c r="A304" s="77"/>
      <c r="B304" s="77"/>
      <c r="C304" s="78"/>
      <c r="D304" s="79"/>
      <c r="E304" s="77"/>
    </row>
    <row r="305" spans="1:5">
      <c r="A305" s="77"/>
      <c r="B305" s="77"/>
      <c r="C305" s="78"/>
      <c r="D305" s="79"/>
      <c r="E305" s="77"/>
    </row>
    <row r="306" spans="1:5">
      <c r="A306" s="77"/>
      <c r="B306" s="77"/>
      <c r="C306" s="78"/>
      <c r="D306" s="79"/>
      <c r="E306" s="77"/>
    </row>
    <row r="307" spans="1:5">
      <c r="A307" s="77"/>
      <c r="B307" s="77"/>
      <c r="C307" s="78"/>
      <c r="D307" s="79"/>
      <c r="E307" s="77"/>
    </row>
    <row r="308" spans="1:5">
      <c r="A308" s="77"/>
      <c r="B308" s="77"/>
      <c r="C308" s="78"/>
      <c r="D308" s="79"/>
      <c r="E308" s="77"/>
    </row>
    <row r="309" spans="1:5">
      <c r="A309" s="77"/>
      <c r="B309" s="77"/>
      <c r="C309" s="78"/>
      <c r="D309" s="79"/>
      <c r="E309" s="77"/>
    </row>
    <row r="310" spans="1:5">
      <c r="A310" s="77"/>
      <c r="B310" s="77"/>
      <c r="C310" s="78"/>
      <c r="D310" s="79"/>
      <c r="E310" s="77"/>
    </row>
    <row r="311" spans="1:5">
      <c r="A311" s="77"/>
      <c r="B311" s="77"/>
      <c r="C311" s="78"/>
      <c r="D311" s="79"/>
      <c r="E311" s="77"/>
    </row>
    <row r="312" spans="1:5">
      <c r="A312" s="77"/>
      <c r="B312" s="77"/>
      <c r="C312" s="78"/>
      <c r="D312" s="79"/>
      <c r="E312" s="77"/>
    </row>
    <row r="313" spans="1:5">
      <c r="A313" s="77"/>
      <c r="B313" s="77"/>
      <c r="C313" s="78"/>
      <c r="D313" s="79"/>
      <c r="E313" s="77"/>
    </row>
    <row r="314" spans="1:5">
      <c r="A314" s="77"/>
      <c r="B314" s="77"/>
      <c r="C314" s="78"/>
      <c r="D314" s="79"/>
      <c r="E314" s="77"/>
    </row>
    <row r="315" spans="1:5">
      <c r="A315" s="77"/>
      <c r="B315" s="77"/>
      <c r="C315" s="78"/>
      <c r="D315" s="79"/>
      <c r="E315" s="77"/>
    </row>
    <row r="316" spans="1:5">
      <c r="A316" s="77"/>
      <c r="B316" s="77"/>
      <c r="C316" s="78"/>
      <c r="D316" s="79"/>
      <c r="E316" s="77"/>
    </row>
    <row r="317" spans="1:5">
      <c r="A317" s="77"/>
      <c r="B317" s="77"/>
      <c r="C317" s="78"/>
      <c r="D317" s="79"/>
      <c r="E317" s="77"/>
    </row>
    <row r="318" spans="1:5">
      <c r="A318" s="77"/>
      <c r="B318" s="77"/>
      <c r="C318" s="78"/>
      <c r="D318" s="79"/>
      <c r="E318" s="77"/>
    </row>
    <row r="319" spans="1:5">
      <c r="A319" s="77"/>
      <c r="B319" s="77"/>
      <c r="C319" s="78"/>
      <c r="D319" s="79"/>
      <c r="E319" s="77"/>
    </row>
    <row r="320" spans="1:5">
      <c r="A320" s="77"/>
      <c r="B320" s="77"/>
      <c r="C320" s="78"/>
      <c r="D320" s="79"/>
      <c r="E320" s="77"/>
    </row>
    <row r="321" spans="1:5">
      <c r="A321" s="77"/>
      <c r="B321" s="77"/>
      <c r="C321" s="78"/>
      <c r="D321" s="79"/>
      <c r="E321" s="77"/>
    </row>
    <row r="322" spans="1:5">
      <c r="A322" s="77"/>
      <c r="B322" s="77"/>
      <c r="C322" s="78"/>
      <c r="D322" s="79"/>
      <c r="E322" s="77"/>
    </row>
    <row r="323" spans="1:5">
      <c r="A323" s="77"/>
      <c r="B323" s="77"/>
      <c r="C323" s="78"/>
      <c r="D323" s="79"/>
      <c r="E323" s="77"/>
    </row>
    <row r="324" spans="1:5">
      <c r="A324" s="77"/>
      <c r="B324" s="77"/>
      <c r="C324" s="78"/>
      <c r="D324" s="79"/>
      <c r="E324" s="77"/>
    </row>
    <row r="325" spans="1:5">
      <c r="A325" s="77"/>
      <c r="B325" s="77"/>
      <c r="C325" s="78"/>
      <c r="D325" s="79"/>
      <c r="E325" s="77"/>
    </row>
    <row r="326" spans="1:5">
      <c r="A326" s="77"/>
      <c r="B326" s="77"/>
      <c r="C326" s="78"/>
      <c r="D326" s="79"/>
      <c r="E326" s="77"/>
    </row>
    <row r="327" spans="1:5">
      <c r="A327" s="77"/>
      <c r="B327" s="77"/>
      <c r="C327" s="78"/>
      <c r="D327" s="79"/>
      <c r="E327" s="77"/>
    </row>
    <row r="328" spans="1:5">
      <c r="A328" s="77"/>
      <c r="B328" s="77"/>
      <c r="C328" s="78"/>
      <c r="D328" s="79"/>
      <c r="E328" s="77"/>
    </row>
    <row r="329" spans="1:5">
      <c r="A329" s="77"/>
      <c r="B329" s="77"/>
      <c r="C329" s="78"/>
      <c r="D329" s="79"/>
      <c r="E329" s="77"/>
    </row>
    <row r="330" spans="1:5">
      <c r="A330" s="77"/>
      <c r="B330" s="77"/>
      <c r="C330" s="78"/>
      <c r="D330" s="79"/>
      <c r="E330" s="77"/>
    </row>
    <row r="331" spans="1:5">
      <c r="A331" s="77"/>
      <c r="B331" s="77"/>
      <c r="C331" s="78"/>
      <c r="D331" s="79"/>
      <c r="E331" s="77"/>
    </row>
    <row r="332" spans="1:5">
      <c r="A332" s="77"/>
      <c r="B332" s="77"/>
      <c r="C332" s="78"/>
      <c r="D332" s="79"/>
      <c r="E332" s="77"/>
    </row>
    <row r="333" spans="1:5">
      <c r="A333" s="77"/>
      <c r="B333" s="77"/>
      <c r="C333" s="78"/>
      <c r="D333" s="79"/>
      <c r="E333" s="77"/>
    </row>
    <row r="334" spans="1:5">
      <c r="A334" s="77"/>
      <c r="B334" s="77"/>
      <c r="C334" s="78"/>
      <c r="D334" s="79"/>
      <c r="E334" s="77"/>
    </row>
    <row r="335" spans="1:5">
      <c r="A335" s="77"/>
      <c r="B335" s="77"/>
      <c r="C335" s="78"/>
      <c r="D335" s="79"/>
      <c r="E335" s="77"/>
    </row>
    <row r="336" spans="1:5">
      <c r="A336" s="77"/>
      <c r="B336" s="77"/>
      <c r="C336" s="78"/>
      <c r="D336" s="79"/>
      <c r="E336" s="77"/>
    </row>
    <row r="337" spans="1:5">
      <c r="A337" s="77"/>
      <c r="B337" s="77"/>
      <c r="C337" s="78"/>
      <c r="D337" s="79"/>
      <c r="E337" s="77"/>
    </row>
    <row r="338" spans="1:5">
      <c r="A338" s="77"/>
      <c r="B338" s="77"/>
      <c r="C338" s="78"/>
      <c r="D338" s="79"/>
      <c r="E338" s="77"/>
    </row>
    <row r="339" spans="1:5">
      <c r="A339" s="77"/>
      <c r="B339" s="77"/>
      <c r="C339" s="78"/>
      <c r="D339" s="79"/>
      <c r="E339" s="77"/>
    </row>
    <row r="340" spans="1:5">
      <c r="A340" s="77"/>
      <c r="B340" s="77"/>
      <c r="C340" s="78"/>
      <c r="D340" s="79"/>
      <c r="E340" s="77"/>
    </row>
    <row r="341" spans="1:5">
      <c r="A341" s="77"/>
      <c r="B341" s="77"/>
      <c r="C341" s="78"/>
      <c r="D341" s="79"/>
      <c r="E341" s="77"/>
    </row>
    <row r="342" spans="1:5">
      <c r="A342" s="77"/>
      <c r="B342" s="77"/>
      <c r="C342" s="78"/>
      <c r="D342" s="79"/>
      <c r="E342" s="77"/>
    </row>
    <row r="343" spans="1:5">
      <c r="A343" s="77"/>
      <c r="B343" s="77"/>
      <c r="C343" s="78"/>
      <c r="D343" s="79"/>
      <c r="E343" s="77"/>
    </row>
    <row r="344" spans="1:5">
      <c r="A344" s="77"/>
      <c r="B344" s="77"/>
      <c r="C344" s="78"/>
      <c r="D344" s="79"/>
      <c r="E344" s="77"/>
    </row>
    <row r="345" spans="1:5">
      <c r="A345" s="77"/>
      <c r="B345" s="77"/>
      <c r="C345" s="78"/>
      <c r="D345" s="79"/>
      <c r="E345" s="77"/>
    </row>
    <row r="346" spans="1:5">
      <c r="A346" s="77"/>
      <c r="B346" s="77"/>
      <c r="C346" s="78"/>
      <c r="D346" s="79"/>
      <c r="E346" s="77"/>
    </row>
    <row r="347" spans="1:5">
      <c r="A347" s="77"/>
      <c r="B347" s="77"/>
      <c r="C347" s="78"/>
      <c r="D347" s="79"/>
      <c r="E347" s="77"/>
    </row>
    <row r="348" spans="1:5">
      <c r="A348" s="77"/>
      <c r="B348" s="77"/>
      <c r="C348" s="78"/>
      <c r="D348" s="79"/>
      <c r="E348" s="77"/>
    </row>
    <row r="349" spans="1:5">
      <c r="A349" s="77"/>
      <c r="B349" s="77"/>
      <c r="C349" s="78"/>
      <c r="D349" s="79"/>
      <c r="E349" s="77"/>
    </row>
    <row r="350" spans="1:5">
      <c r="A350" s="77"/>
      <c r="B350" s="77"/>
      <c r="C350" s="78"/>
      <c r="D350" s="79"/>
      <c r="E350" s="77"/>
    </row>
    <row r="351" spans="1:5">
      <c r="A351" s="77"/>
      <c r="B351" s="77"/>
      <c r="C351" s="78"/>
      <c r="D351" s="79"/>
      <c r="E351" s="77"/>
    </row>
    <row r="352" spans="1:5">
      <c r="A352" s="77"/>
      <c r="B352" s="77"/>
      <c r="C352" s="78"/>
      <c r="D352" s="79"/>
      <c r="E352" s="77"/>
    </row>
    <row r="353" spans="1:5">
      <c r="A353" s="77"/>
      <c r="B353" s="77"/>
      <c r="C353" s="78"/>
      <c r="D353" s="79"/>
      <c r="E353" s="77"/>
    </row>
    <row r="354" spans="1:5">
      <c r="A354" s="77"/>
      <c r="B354" s="77"/>
      <c r="C354" s="78"/>
      <c r="D354" s="79"/>
      <c r="E354" s="77"/>
    </row>
    <row r="355" spans="1:5">
      <c r="A355" s="77"/>
      <c r="B355" s="77"/>
      <c r="C355" s="78"/>
      <c r="D355" s="79"/>
      <c r="E355" s="77"/>
    </row>
    <row r="356" spans="1:5">
      <c r="A356" s="77"/>
      <c r="B356" s="77"/>
      <c r="C356" s="78"/>
      <c r="D356" s="79"/>
      <c r="E356" s="77"/>
    </row>
    <row r="357" spans="1:5">
      <c r="A357" s="77"/>
      <c r="B357" s="77"/>
      <c r="C357" s="78"/>
      <c r="D357" s="79"/>
      <c r="E357" s="77"/>
    </row>
    <row r="358" spans="1:5">
      <c r="A358" s="77"/>
      <c r="B358" s="77"/>
      <c r="C358" s="78"/>
      <c r="D358" s="79"/>
      <c r="E358" s="77"/>
    </row>
    <row r="359" spans="1:5">
      <c r="A359" s="77"/>
      <c r="B359" s="77"/>
      <c r="C359" s="78"/>
      <c r="D359" s="79"/>
      <c r="E359" s="77"/>
    </row>
    <row r="360" spans="1:5">
      <c r="A360" s="77"/>
      <c r="B360" s="77"/>
      <c r="C360" s="78"/>
      <c r="D360" s="79"/>
      <c r="E360" s="77"/>
    </row>
    <row r="361" spans="1:5">
      <c r="A361" s="77"/>
      <c r="B361" s="77"/>
      <c r="C361" s="78"/>
      <c r="D361" s="79"/>
      <c r="E361" s="77"/>
    </row>
    <row r="362" spans="1:5">
      <c r="A362" s="77"/>
      <c r="B362" s="77"/>
      <c r="C362" s="78"/>
      <c r="D362" s="79"/>
      <c r="E362" s="77"/>
    </row>
    <row r="363" spans="1:5">
      <c r="A363" s="77"/>
      <c r="B363" s="77"/>
      <c r="C363" s="78"/>
      <c r="D363" s="79"/>
      <c r="E363" s="77"/>
    </row>
    <row r="364" spans="1:5">
      <c r="A364" s="77"/>
      <c r="B364" s="77"/>
      <c r="C364" s="78"/>
      <c r="D364" s="79"/>
      <c r="E364" s="77"/>
    </row>
    <row r="365" spans="1:5">
      <c r="A365" s="77"/>
      <c r="B365" s="77"/>
      <c r="C365" s="78"/>
      <c r="D365" s="79"/>
      <c r="E365" s="77"/>
    </row>
    <row r="366" spans="1:5">
      <c r="A366" s="77"/>
      <c r="B366" s="77"/>
      <c r="C366" s="78"/>
      <c r="D366" s="79"/>
      <c r="E366" s="77"/>
    </row>
    <row r="367" spans="1:5">
      <c r="A367" s="77"/>
      <c r="B367" s="77"/>
      <c r="C367" s="78"/>
      <c r="D367" s="79"/>
      <c r="E367" s="77"/>
    </row>
    <row r="368" spans="1:5">
      <c r="A368" s="77"/>
      <c r="B368" s="77"/>
      <c r="C368" s="78"/>
      <c r="D368" s="79"/>
      <c r="E368" s="77"/>
    </row>
    <row r="369" spans="1:5">
      <c r="A369" s="77"/>
      <c r="B369" s="77"/>
      <c r="C369" s="78"/>
      <c r="D369" s="79"/>
      <c r="E369" s="77"/>
    </row>
    <row r="370" spans="1:5">
      <c r="A370" s="77"/>
      <c r="B370" s="77"/>
      <c r="C370" s="78"/>
      <c r="D370" s="79"/>
      <c r="E370" s="77"/>
    </row>
    <row r="371" spans="1:5">
      <c r="A371" s="77"/>
      <c r="B371" s="77"/>
      <c r="C371" s="78"/>
      <c r="D371" s="79"/>
      <c r="E371" s="77"/>
    </row>
    <row r="372" spans="1:5">
      <c r="A372" s="77"/>
      <c r="B372" s="77"/>
      <c r="C372" s="78"/>
      <c r="D372" s="79"/>
      <c r="E372" s="77"/>
    </row>
    <row r="373" spans="1:5">
      <c r="A373" s="77"/>
      <c r="B373" s="77"/>
      <c r="C373" s="78"/>
      <c r="D373" s="79"/>
      <c r="E373" s="77"/>
    </row>
    <row r="374" spans="1:5">
      <c r="A374" s="77"/>
      <c r="B374" s="77"/>
      <c r="C374" s="78"/>
      <c r="D374" s="79"/>
      <c r="E374" s="77"/>
    </row>
    <row r="375" spans="1:5">
      <c r="A375" s="77"/>
      <c r="B375" s="77"/>
      <c r="C375" s="78"/>
      <c r="D375" s="79"/>
      <c r="E375" s="77"/>
    </row>
    <row r="376" spans="1:5">
      <c r="A376" s="77"/>
      <c r="B376" s="77"/>
      <c r="C376" s="78"/>
      <c r="D376" s="79"/>
      <c r="E376" s="77"/>
    </row>
    <row r="377" spans="1:5">
      <c r="A377" s="77"/>
      <c r="B377" s="77"/>
      <c r="C377" s="78"/>
      <c r="D377" s="79"/>
      <c r="E377" s="77"/>
    </row>
    <row r="378" spans="1:5">
      <c r="A378" s="77"/>
      <c r="B378" s="77"/>
      <c r="C378" s="78"/>
      <c r="D378" s="79"/>
      <c r="E378" s="77"/>
    </row>
    <row r="379" spans="1:5">
      <c r="A379" s="77"/>
      <c r="B379" s="77"/>
      <c r="C379" s="78"/>
      <c r="D379" s="79"/>
      <c r="E379" s="77"/>
    </row>
    <row r="380" spans="1:5">
      <c r="A380" s="77"/>
      <c r="B380" s="77"/>
      <c r="C380" s="78"/>
      <c r="D380" s="79"/>
      <c r="E380" s="77"/>
    </row>
    <row r="381" spans="1:5">
      <c r="A381" s="77"/>
      <c r="B381" s="77"/>
      <c r="C381" s="78"/>
      <c r="D381" s="79"/>
      <c r="E381" s="77"/>
    </row>
    <row r="382" spans="1:5">
      <c r="A382" s="77"/>
      <c r="B382" s="77"/>
      <c r="C382" s="78"/>
      <c r="D382" s="79"/>
      <c r="E382" s="77"/>
    </row>
    <row r="383" spans="1:5">
      <c r="A383" s="77"/>
      <c r="B383" s="77"/>
      <c r="C383" s="78"/>
      <c r="D383" s="79"/>
      <c r="E383" s="77"/>
    </row>
    <row r="384" spans="1:5">
      <c r="A384" s="77"/>
      <c r="B384" s="77"/>
      <c r="C384" s="78"/>
      <c r="D384" s="79"/>
      <c r="E384" s="77"/>
    </row>
    <row r="385" spans="1:5">
      <c r="A385" s="77"/>
      <c r="B385" s="77"/>
      <c r="C385" s="78"/>
      <c r="D385" s="79"/>
      <c r="E385" s="77"/>
    </row>
    <row r="386" spans="1:5">
      <c r="A386" s="77"/>
      <c r="B386" s="77"/>
      <c r="C386" s="78"/>
      <c r="D386" s="79"/>
      <c r="E386" s="77"/>
    </row>
    <row r="387" spans="1:5">
      <c r="A387" s="77"/>
      <c r="B387" s="77"/>
      <c r="C387" s="78"/>
      <c r="D387" s="79"/>
      <c r="E387" s="77"/>
    </row>
    <row r="388" spans="1:5">
      <c r="A388" s="77"/>
      <c r="B388" s="77"/>
      <c r="C388" s="78"/>
      <c r="D388" s="79"/>
      <c r="E388" s="77"/>
    </row>
    <row r="389" spans="1:5">
      <c r="A389" s="77"/>
      <c r="B389" s="77"/>
      <c r="C389" s="78"/>
      <c r="D389" s="79"/>
      <c r="E389" s="77"/>
    </row>
    <row r="390" spans="1:5">
      <c r="A390" s="77"/>
      <c r="B390" s="77"/>
      <c r="C390" s="78"/>
      <c r="D390" s="79"/>
      <c r="E390" s="77"/>
    </row>
    <row r="391" spans="1:5">
      <c r="A391" s="77"/>
      <c r="B391" s="77"/>
      <c r="C391" s="78"/>
      <c r="D391" s="79"/>
      <c r="E391" s="77"/>
    </row>
    <row r="392" spans="1:5">
      <c r="A392" s="77"/>
      <c r="B392" s="77"/>
      <c r="C392" s="78"/>
      <c r="D392" s="79"/>
      <c r="E392" s="77"/>
    </row>
    <row r="393" spans="1:5">
      <c r="A393" s="77"/>
      <c r="B393" s="77"/>
      <c r="C393" s="78"/>
      <c r="D393" s="79"/>
      <c r="E393" s="77"/>
    </row>
    <row r="394" spans="1:5">
      <c r="A394" s="77"/>
      <c r="B394" s="77"/>
      <c r="C394" s="78"/>
      <c r="D394" s="79"/>
      <c r="E394" s="77"/>
    </row>
    <row r="395" spans="1:5">
      <c r="A395" s="77"/>
      <c r="B395" s="77"/>
      <c r="C395" s="78"/>
      <c r="D395" s="79"/>
      <c r="E395" s="77"/>
    </row>
    <row r="396" spans="1:5">
      <c r="A396" s="77"/>
      <c r="B396" s="77"/>
      <c r="C396" s="78"/>
      <c r="D396" s="79"/>
      <c r="E396" s="77"/>
    </row>
    <row r="397" spans="1:5">
      <c r="A397" s="77"/>
      <c r="B397" s="77"/>
      <c r="C397" s="78"/>
      <c r="D397" s="79"/>
      <c r="E397" s="77"/>
    </row>
    <row r="398" spans="1:5">
      <c r="A398" s="77"/>
      <c r="B398" s="77"/>
      <c r="C398" s="78"/>
      <c r="D398" s="79"/>
      <c r="E398" s="77"/>
    </row>
    <row r="399" spans="1:5">
      <c r="A399" s="77"/>
      <c r="B399" s="77"/>
      <c r="C399" s="78"/>
      <c r="D399" s="79"/>
      <c r="E399" s="77"/>
    </row>
    <row r="400" spans="1:5">
      <c r="A400" s="77"/>
      <c r="B400" s="77"/>
      <c r="C400" s="78"/>
      <c r="D400" s="79"/>
      <c r="E400" s="77"/>
    </row>
  </sheetData>
  <phoneticPr fontId="1" type="noConversion"/>
  <dataValidations disablePrompts="1" count="1">
    <dataValidation type="list" allowBlank="1" showInputMessage="1" showErrorMessage="1" sqref="B2:B400">
      <formula1>핵심운용인력변경구분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rgb="FFFFC000"/>
  </sheetPr>
  <dimension ref="D1:V48"/>
  <sheetViews>
    <sheetView topLeftCell="D4" zoomScaleNormal="100" workbookViewId="0">
      <selection activeCell="D4" sqref="D4:I4"/>
    </sheetView>
  </sheetViews>
  <sheetFormatPr defaultColWidth="9" defaultRowHeight="13.5"/>
  <cols>
    <col min="1" max="3" width="0" style="41" hidden="1" customWidth="1"/>
    <col min="4" max="4" width="42.75" style="41" bestFit="1" customWidth="1"/>
    <col min="5" max="5" width="15.375" style="41" customWidth="1"/>
    <col min="6" max="6" width="15.625" style="41" customWidth="1"/>
    <col min="7" max="7" width="17.875" style="41" customWidth="1"/>
    <col min="8" max="9" width="40.625" style="41" customWidth="1"/>
    <col min="10" max="12" width="19.375" style="41" customWidth="1"/>
    <col min="13" max="13" width="20.875" style="41" customWidth="1"/>
    <col min="14" max="15" width="9.75" style="41" bestFit="1" customWidth="1"/>
    <col min="16" max="16" width="10.25" style="41" customWidth="1"/>
    <col min="17" max="16384" width="9" style="41"/>
  </cols>
  <sheetData>
    <row r="1" spans="4:22" hidden="1"/>
    <row r="2" spans="4:22" hidden="1"/>
    <row r="3" spans="4:22" ht="21" hidden="1" customHeight="1"/>
    <row r="4" spans="4:22" ht="16.5" customHeight="1">
      <c r="D4" s="565" t="s">
        <v>395</v>
      </c>
      <c r="E4" s="591"/>
      <c r="F4" s="591"/>
      <c r="G4" s="591"/>
      <c r="H4" s="591"/>
      <c r="I4" s="592"/>
      <c r="J4" s="564" t="s">
        <v>396</v>
      </c>
      <c r="K4" s="564"/>
      <c r="L4" s="564"/>
      <c r="M4" s="564"/>
      <c r="N4" s="565" t="s">
        <v>397</v>
      </c>
      <c r="O4" s="552"/>
      <c r="P4" s="553"/>
      <c r="Q4" s="564" t="s">
        <v>398</v>
      </c>
      <c r="S4" s="251"/>
      <c r="T4" s="192"/>
      <c r="U4" s="192"/>
      <c r="V4" s="192"/>
    </row>
    <row r="5" spans="4:22" ht="27">
      <c r="D5" s="61" t="s">
        <v>399</v>
      </c>
      <c r="E5" s="61" t="s">
        <v>400</v>
      </c>
      <c r="F5" s="55" t="s">
        <v>401</v>
      </c>
      <c r="G5" s="255" t="s">
        <v>914</v>
      </c>
      <c r="H5" s="256" t="s">
        <v>915</v>
      </c>
      <c r="I5" s="257" t="s">
        <v>402</v>
      </c>
      <c r="J5" s="256" t="s">
        <v>916</v>
      </c>
      <c r="K5" s="255" t="s">
        <v>917</v>
      </c>
      <c r="L5" s="255" t="s">
        <v>918</v>
      </c>
      <c r="M5" s="255" t="s">
        <v>919</v>
      </c>
      <c r="N5" s="61" t="s">
        <v>376</v>
      </c>
      <c r="O5" s="61" t="s">
        <v>377</v>
      </c>
      <c r="P5" s="61" t="s">
        <v>403</v>
      </c>
      <c r="Q5" s="564"/>
      <c r="S5" s="252"/>
    </row>
    <row r="6" spans="4:22" hidden="1">
      <c r="D6" s="17"/>
      <c r="E6" s="17"/>
      <c r="F6" s="68"/>
      <c r="G6" s="69"/>
      <c r="H6" s="70"/>
      <c r="I6" s="70"/>
      <c r="J6" s="17"/>
      <c r="K6" s="187"/>
      <c r="L6" s="187"/>
      <c r="M6" s="17"/>
      <c r="N6" s="17"/>
      <c r="O6" s="17"/>
      <c r="P6" s="71"/>
      <c r="Q6" s="17"/>
    </row>
    <row r="7" spans="4:22" hidden="1">
      <c r="D7" s="17"/>
      <c r="E7" s="17"/>
      <c r="F7" s="68"/>
      <c r="G7" s="69"/>
      <c r="H7" s="70"/>
      <c r="I7" s="70"/>
      <c r="J7" s="17"/>
      <c r="K7" s="187"/>
      <c r="L7" s="187"/>
      <c r="M7" s="17"/>
      <c r="N7" s="17"/>
      <c r="O7" s="17"/>
      <c r="P7" s="71"/>
      <c r="Q7" s="17"/>
    </row>
    <row r="8" spans="4:22" hidden="1">
      <c r="D8" s="17"/>
      <c r="E8" s="17"/>
      <c r="F8" s="68"/>
      <c r="G8" s="69"/>
      <c r="H8" s="70"/>
      <c r="I8" s="70"/>
      <c r="J8" s="17"/>
      <c r="K8" s="187"/>
      <c r="L8" s="187"/>
      <c r="M8" s="17"/>
      <c r="N8" s="17"/>
      <c r="O8" s="17"/>
      <c r="P8" s="71"/>
      <c r="Q8" s="17"/>
    </row>
    <row r="9" spans="4:22" hidden="1">
      <c r="D9" s="17"/>
      <c r="E9" s="17"/>
      <c r="F9" s="68"/>
      <c r="G9" s="69"/>
      <c r="H9" s="70"/>
      <c r="I9" s="70"/>
      <c r="J9" s="17"/>
      <c r="K9" s="187"/>
      <c r="L9" s="187"/>
      <c r="M9" s="17"/>
      <c r="N9" s="17"/>
      <c r="O9" s="17"/>
      <c r="P9" s="71"/>
      <c r="Q9" s="17"/>
    </row>
    <row r="10" spans="4:22" hidden="1">
      <c r="D10" s="17"/>
      <c r="E10" s="17"/>
      <c r="F10" s="68"/>
      <c r="G10" s="69"/>
      <c r="H10" s="70"/>
      <c r="I10" s="70"/>
      <c r="J10" s="17"/>
      <c r="K10" s="187"/>
      <c r="L10" s="187"/>
      <c r="M10" s="17"/>
      <c r="N10" s="17"/>
      <c r="O10" s="17"/>
      <c r="P10" s="71"/>
      <c r="Q10" s="17"/>
    </row>
    <row r="11" spans="4:22">
      <c r="D11" s="17"/>
      <c r="E11" s="54" t="s">
        <v>1088</v>
      </c>
      <c r="F11" s="215" t="s">
        <v>992</v>
      </c>
      <c r="G11" s="278" t="s">
        <v>1089</v>
      </c>
      <c r="H11" s="191" t="s">
        <v>1090</v>
      </c>
      <c r="I11" s="70"/>
      <c r="J11" s="17"/>
      <c r="K11" s="191" t="s">
        <v>113</v>
      </c>
      <c r="L11" s="191" t="s">
        <v>113</v>
      </c>
      <c r="M11" s="73"/>
      <c r="N11" s="66">
        <v>44562</v>
      </c>
      <c r="O11" s="66">
        <v>44927</v>
      </c>
      <c r="P11" s="74">
        <f>IF(ISBLANK(N11),"",DATEDIF(N11,O11,"d")/365)</f>
        <v>1</v>
      </c>
      <c r="Q11" s="259" t="s">
        <v>113</v>
      </c>
    </row>
    <row r="12" spans="4:22">
      <c r="D12" s="17"/>
      <c r="E12" s="54"/>
      <c r="F12" s="72"/>
      <c r="G12" s="278"/>
      <c r="H12" s="191"/>
      <c r="I12" s="70"/>
      <c r="J12" s="17"/>
      <c r="K12" s="191"/>
      <c r="L12" s="191"/>
      <c r="M12" s="73"/>
      <c r="N12" s="66"/>
      <c r="O12" s="66"/>
      <c r="P12" s="74" t="str">
        <f>IF(ISBLANK(N12),"",DATEDIF(N12,O12,"d")/365)</f>
        <v/>
      </c>
      <c r="Q12" s="259"/>
    </row>
    <row r="13" spans="4:22">
      <c r="D13" s="17"/>
      <c r="E13" s="54"/>
      <c r="F13" s="72"/>
      <c r="G13" s="278"/>
      <c r="H13" s="191"/>
      <c r="I13" s="70"/>
      <c r="J13" s="17"/>
      <c r="K13" s="191"/>
      <c r="L13" s="191"/>
      <c r="M13" s="73"/>
      <c r="N13" s="66"/>
      <c r="O13" s="66"/>
      <c r="P13" s="74" t="str">
        <f>IF(ISBLANK(N13),"",DATEDIF(N13,O13,"d")/365)</f>
        <v/>
      </c>
      <c r="Q13" s="259"/>
    </row>
    <row r="14" spans="4:22">
      <c r="D14" s="17"/>
      <c r="E14" s="54"/>
      <c r="F14" s="72"/>
      <c r="G14" s="278"/>
      <c r="H14" s="191"/>
      <c r="I14" s="70"/>
      <c r="J14" s="17"/>
      <c r="K14" s="191"/>
      <c r="L14" s="191"/>
      <c r="M14" s="73"/>
      <c r="N14" s="66"/>
      <c r="O14" s="66"/>
      <c r="P14" s="74" t="str">
        <f>IF(ISBLANK(N14),"",DATEDIF(N14,O14,"d")/365)</f>
        <v/>
      </c>
      <c r="Q14" s="259"/>
    </row>
    <row r="15" spans="4:22">
      <c r="D15" s="17"/>
      <c r="E15" s="54"/>
      <c r="F15" s="72"/>
      <c r="G15" s="278"/>
      <c r="H15" s="191"/>
      <c r="I15" s="70"/>
      <c r="J15" s="17"/>
      <c r="K15" s="191"/>
      <c r="L15" s="191"/>
      <c r="M15" s="73"/>
      <c r="N15" s="66"/>
      <c r="O15" s="66"/>
      <c r="P15" s="74" t="str">
        <f>IF(ISBLANK(N15),"",DATEDIF(N15,O15,"d")/365)</f>
        <v/>
      </c>
      <c r="Q15" s="259"/>
    </row>
    <row r="16" spans="4:22">
      <c r="D16" s="17"/>
      <c r="E16" s="54"/>
      <c r="F16" s="72"/>
      <c r="G16" s="278"/>
      <c r="H16" s="191"/>
      <c r="I16" s="70"/>
      <c r="J16" s="17"/>
      <c r="K16" s="191"/>
      <c r="L16" s="191"/>
      <c r="M16" s="73"/>
      <c r="N16" s="66"/>
      <c r="O16" s="66"/>
      <c r="P16" s="74" t="str">
        <f t="shared" ref="P16:P48" si="0">IF(ISBLANK(N16),"",DATEDIF(N16,O16,"d")/365)</f>
        <v/>
      </c>
      <c r="Q16" s="259"/>
    </row>
    <row r="17" spans="4:17">
      <c r="D17" s="17"/>
      <c r="E17" s="54"/>
      <c r="F17" s="72"/>
      <c r="G17" s="278"/>
      <c r="H17" s="191"/>
      <c r="I17" s="70"/>
      <c r="J17" s="17"/>
      <c r="K17" s="191"/>
      <c r="L17" s="191"/>
      <c r="M17" s="73"/>
      <c r="N17" s="66"/>
      <c r="O17" s="66"/>
      <c r="P17" s="74" t="str">
        <f t="shared" si="0"/>
        <v/>
      </c>
      <c r="Q17" s="259"/>
    </row>
    <row r="18" spans="4:17">
      <c r="D18" s="17"/>
      <c r="E18" s="54"/>
      <c r="F18" s="72"/>
      <c r="G18" s="278"/>
      <c r="H18" s="191"/>
      <c r="I18" s="70"/>
      <c r="J18" s="17"/>
      <c r="K18" s="191"/>
      <c r="L18" s="191"/>
      <c r="M18" s="73"/>
      <c r="N18" s="66"/>
      <c r="O18" s="66"/>
      <c r="P18" s="74" t="str">
        <f t="shared" si="0"/>
        <v/>
      </c>
      <c r="Q18" s="259"/>
    </row>
    <row r="19" spans="4:17">
      <c r="D19" s="17"/>
      <c r="E19" s="54"/>
      <c r="F19" s="72"/>
      <c r="G19" s="278"/>
      <c r="H19" s="191"/>
      <c r="I19" s="70"/>
      <c r="J19" s="17"/>
      <c r="K19" s="191"/>
      <c r="L19" s="191"/>
      <c r="M19" s="73"/>
      <c r="N19" s="66"/>
      <c r="O19" s="66"/>
      <c r="P19" s="74" t="str">
        <f t="shared" si="0"/>
        <v/>
      </c>
      <c r="Q19" s="259"/>
    </row>
    <row r="20" spans="4:17">
      <c r="D20" s="187"/>
      <c r="E20" s="215"/>
      <c r="F20" s="215"/>
      <c r="G20" s="278"/>
      <c r="H20" s="191"/>
      <c r="I20" s="187"/>
      <c r="J20" s="187"/>
      <c r="K20" s="191"/>
      <c r="L20" s="191"/>
      <c r="M20" s="73"/>
      <c r="N20" s="66"/>
      <c r="O20" s="66"/>
      <c r="P20" s="74" t="str">
        <f t="shared" si="0"/>
        <v/>
      </c>
      <c r="Q20" s="259"/>
    </row>
    <row r="21" spans="4:17">
      <c r="D21" s="189"/>
      <c r="E21" s="189"/>
      <c r="F21" s="189"/>
      <c r="G21" s="278"/>
      <c r="H21" s="191"/>
      <c r="I21" s="189"/>
      <c r="J21" s="189"/>
      <c r="K21" s="258"/>
      <c r="L21" s="258"/>
      <c r="M21" s="189"/>
      <c r="N21" s="66"/>
      <c r="O21" s="66"/>
      <c r="P21" s="74" t="str">
        <f t="shared" si="0"/>
        <v/>
      </c>
      <c r="Q21" s="260"/>
    </row>
    <row r="22" spans="4:17">
      <c r="D22" s="189"/>
      <c r="E22" s="189"/>
      <c r="F22" s="189"/>
      <c r="G22" s="278"/>
      <c r="H22" s="191"/>
      <c r="I22" s="189"/>
      <c r="J22" s="189"/>
      <c r="K22" s="258"/>
      <c r="L22" s="258"/>
      <c r="M22" s="189"/>
      <c r="N22" s="66"/>
      <c r="O22" s="66"/>
      <c r="P22" s="74" t="str">
        <f t="shared" si="0"/>
        <v/>
      </c>
      <c r="Q22" s="260"/>
    </row>
    <row r="23" spans="4:17">
      <c r="D23" s="189"/>
      <c r="E23" s="189"/>
      <c r="F23" s="189"/>
      <c r="G23" s="278"/>
      <c r="H23" s="191"/>
      <c r="I23" s="189"/>
      <c r="J23" s="189"/>
      <c r="K23" s="258"/>
      <c r="L23" s="258"/>
      <c r="M23" s="189"/>
      <c r="N23" s="66"/>
      <c r="O23" s="66"/>
      <c r="P23" s="74" t="str">
        <f t="shared" si="0"/>
        <v/>
      </c>
      <c r="Q23" s="260"/>
    </row>
    <row r="24" spans="4:17">
      <c r="D24" s="189"/>
      <c r="E24" s="189"/>
      <c r="F24" s="189"/>
      <c r="G24" s="278"/>
      <c r="H24" s="191"/>
      <c r="I24" s="189"/>
      <c r="J24" s="189"/>
      <c r="K24" s="258"/>
      <c r="L24" s="258"/>
      <c r="M24" s="189"/>
      <c r="N24" s="66"/>
      <c r="O24" s="66"/>
      <c r="P24" s="74" t="str">
        <f t="shared" si="0"/>
        <v/>
      </c>
      <c r="Q24" s="260"/>
    </row>
    <row r="25" spans="4:17">
      <c r="D25" s="189"/>
      <c r="E25" s="189"/>
      <c r="F25" s="189"/>
      <c r="G25" s="278"/>
      <c r="H25" s="191"/>
      <c r="I25" s="189"/>
      <c r="J25" s="189"/>
      <c r="K25" s="258"/>
      <c r="L25" s="258"/>
      <c r="M25" s="189"/>
      <c r="N25" s="66"/>
      <c r="O25" s="66"/>
      <c r="P25" s="74" t="str">
        <f t="shared" si="0"/>
        <v/>
      </c>
      <c r="Q25" s="260"/>
    </row>
    <row r="26" spans="4:17">
      <c r="D26" s="189"/>
      <c r="E26" s="189"/>
      <c r="F26" s="189"/>
      <c r="G26" s="278"/>
      <c r="H26" s="191"/>
      <c r="I26" s="189"/>
      <c r="J26" s="189"/>
      <c r="K26" s="258"/>
      <c r="L26" s="258"/>
      <c r="M26" s="189"/>
      <c r="N26" s="66"/>
      <c r="O26" s="66"/>
      <c r="P26" s="74" t="str">
        <f t="shared" si="0"/>
        <v/>
      </c>
      <c r="Q26" s="260"/>
    </row>
    <row r="27" spans="4:17">
      <c r="D27" s="189"/>
      <c r="E27" s="189"/>
      <c r="F27" s="189"/>
      <c r="G27" s="278"/>
      <c r="H27" s="191"/>
      <c r="I27" s="189"/>
      <c r="J27" s="189"/>
      <c r="K27" s="258"/>
      <c r="L27" s="258"/>
      <c r="M27" s="189"/>
      <c r="N27" s="66"/>
      <c r="O27" s="66"/>
      <c r="P27" s="74" t="str">
        <f t="shared" si="0"/>
        <v/>
      </c>
      <c r="Q27" s="260"/>
    </row>
    <row r="28" spans="4:17">
      <c r="D28" s="189"/>
      <c r="E28" s="189"/>
      <c r="F28" s="189"/>
      <c r="G28" s="278"/>
      <c r="H28" s="191"/>
      <c r="I28" s="189"/>
      <c r="J28" s="189"/>
      <c r="K28" s="258"/>
      <c r="L28" s="258"/>
      <c r="M28" s="189"/>
      <c r="N28" s="66"/>
      <c r="O28" s="66"/>
      <c r="P28" s="74" t="str">
        <f t="shared" si="0"/>
        <v/>
      </c>
      <c r="Q28" s="260"/>
    </row>
    <row r="29" spans="4:17">
      <c r="D29" s="189"/>
      <c r="E29" s="189"/>
      <c r="F29" s="189"/>
      <c r="G29" s="278"/>
      <c r="H29" s="191"/>
      <c r="I29" s="189"/>
      <c r="J29" s="189"/>
      <c r="K29" s="258"/>
      <c r="L29" s="258"/>
      <c r="M29" s="189"/>
      <c r="N29" s="66"/>
      <c r="O29" s="66"/>
      <c r="P29" s="74" t="str">
        <f t="shared" si="0"/>
        <v/>
      </c>
      <c r="Q29" s="260"/>
    </row>
    <row r="30" spans="4:17">
      <c r="D30" s="189"/>
      <c r="E30" s="189"/>
      <c r="F30" s="189"/>
      <c r="G30" s="278"/>
      <c r="H30" s="191"/>
      <c r="I30" s="189"/>
      <c r="J30" s="189"/>
      <c r="K30" s="258"/>
      <c r="L30" s="258"/>
      <c r="M30" s="189"/>
      <c r="N30" s="66"/>
      <c r="O30" s="66"/>
      <c r="P30" s="74" t="str">
        <f t="shared" si="0"/>
        <v/>
      </c>
      <c r="Q30" s="260"/>
    </row>
    <row r="31" spans="4:17">
      <c r="D31" s="189"/>
      <c r="E31" s="189"/>
      <c r="F31" s="189"/>
      <c r="G31" s="278"/>
      <c r="H31" s="191"/>
      <c r="I31" s="189"/>
      <c r="J31" s="189"/>
      <c r="K31" s="258"/>
      <c r="L31" s="258"/>
      <c r="M31" s="189"/>
      <c r="N31" s="66"/>
      <c r="O31" s="66"/>
      <c r="P31" s="74" t="str">
        <f t="shared" si="0"/>
        <v/>
      </c>
      <c r="Q31" s="260"/>
    </row>
    <row r="32" spans="4:17">
      <c r="D32" s="189"/>
      <c r="E32" s="189"/>
      <c r="F32" s="189"/>
      <c r="G32" s="278"/>
      <c r="H32" s="191"/>
      <c r="I32" s="189"/>
      <c r="J32" s="189"/>
      <c r="K32" s="258"/>
      <c r="L32" s="258"/>
      <c r="M32" s="189"/>
      <c r="N32" s="66"/>
      <c r="O32" s="66"/>
      <c r="P32" s="74" t="str">
        <f t="shared" si="0"/>
        <v/>
      </c>
      <c r="Q32" s="260"/>
    </row>
    <row r="33" spans="4:17">
      <c r="D33" s="189"/>
      <c r="E33" s="189"/>
      <c r="F33" s="189"/>
      <c r="G33" s="279"/>
      <c r="H33" s="258"/>
      <c r="I33" s="189"/>
      <c r="J33" s="189"/>
      <c r="K33" s="258"/>
      <c r="L33" s="258"/>
      <c r="M33" s="189"/>
      <c r="N33" s="189"/>
      <c r="O33" s="189"/>
      <c r="P33" s="74" t="str">
        <f t="shared" si="0"/>
        <v/>
      </c>
      <c r="Q33" s="258"/>
    </row>
    <row r="34" spans="4:17">
      <c r="D34" s="189"/>
      <c r="E34" s="189"/>
      <c r="F34" s="189"/>
      <c r="G34" s="279"/>
      <c r="H34" s="258"/>
      <c r="I34" s="189"/>
      <c r="J34" s="189"/>
      <c r="K34" s="258"/>
      <c r="L34" s="258"/>
      <c r="M34" s="189"/>
      <c r="N34" s="189"/>
      <c r="O34" s="189"/>
      <c r="P34" s="74" t="str">
        <f t="shared" si="0"/>
        <v/>
      </c>
      <c r="Q34" s="258"/>
    </row>
    <row r="35" spans="4:17">
      <c r="D35" s="189"/>
      <c r="E35" s="189"/>
      <c r="F35" s="189"/>
      <c r="G35" s="279"/>
      <c r="H35" s="258"/>
      <c r="I35" s="189"/>
      <c r="J35" s="189"/>
      <c r="K35" s="258"/>
      <c r="L35" s="258"/>
      <c r="M35" s="189"/>
      <c r="N35" s="189"/>
      <c r="O35" s="189"/>
      <c r="P35" s="74" t="str">
        <f t="shared" si="0"/>
        <v/>
      </c>
      <c r="Q35" s="258"/>
    </row>
    <row r="36" spans="4:17">
      <c r="D36" s="189"/>
      <c r="E36" s="189"/>
      <c r="F36" s="189"/>
      <c r="G36" s="279"/>
      <c r="H36" s="258"/>
      <c r="I36" s="189"/>
      <c r="J36" s="189"/>
      <c r="K36" s="258"/>
      <c r="L36" s="258"/>
      <c r="M36" s="189"/>
      <c r="N36" s="189"/>
      <c r="O36" s="189"/>
      <c r="P36" s="74" t="str">
        <f t="shared" si="0"/>
        <v/>
      </c>
      <c r="Q36" s="258"/>
    </row>
    <row r="37" spans="4:17">
      <c r="D37" s="189"/>
      <c r="E37" s="189"/>
      <c r="F37" s="189"/>
      <c r="G37" s="279"/>
      <c r="H37" s="258"/>
      <c r="I37" s="189"/>
      <c r="J37" s="189"/>
      <c r="K37" s="258"/>
      <c r="L37" s="258"/>
      <c r="M37" s="189"/>
      <c r="N37" s="189"/>
      <c r="O37" s="189"/>
      <c r="P37" s="74" t="str">
        <f t="shared" si="0"/>
        <v/>
      </c>
      <c r="Q37" s="258"/>
    </row>
    <row r="38" spans="4:17">
      <c r="D38" s="189"/>
      <c r="E38" s="189"/>
      <c r="F38" s="189"/>
      <c r="G38" s="279"/>
      <c r="H38" s="258"/>
      <c r="I38" s="189"/>
      <c r="J38" s="189"/>
      <c r="K38" s="258"/>
      <c r="L38" s="258"/>
      <c r="M38" s="189"/>
      <c r="N38" s="189"/>
      <c r="O38" s="189"/>
      <c r="P38" s="74" t="str">
        <f t="shared" si="0"/>
        <v/>
      </c>
      <c r="Q38" s="258"/>
    </row>
    <row r="39" spans="4:17">
      <c r="D39" s="189"/>
      <c r="E39" s="189"/>
      <c r="F39" s="189"/>
      <c r="G39" s="279"/>
      <c r="H39" s="258"/>
      <c r="I39" s="189"/>
      <c r="J39" s="189"/>
      <c r="K39" s="258"/>
      <c r="L39" s="258"/>
      <c r="M39" s="189"/>
      <c r="N39" s="189"/>
      <c r="O39" s="189"/>
      <c r="P39" s="74" t="str">
        <f t="shared" si="0"/>
        <v/>
      </c>
      <c r="Q39" s="258"/>
    </row>
    <row r="40" spans="4:17">
      <c r="D40" s="189"/>
      <c r="E40" s="189"/>
      <c r="F40" s="189"/>
      <c r="G40" s="279"/>
      <c r="H40" s="258"/>
      <c r="I40" s="189"/>
      <c r="J40" s="189"/>
      <c r="K40" s="258"/>
      <c r="L40" s="258"/>
      <c r="M40" s="189"/>
      <c r="N40" s="189"/>
      <c r="O40" s="189"/>
      <c r="P40" s="74" t="str">
        <f t="shared" si="0"/>
        <v/>
      </c>
      <c r="Q40" s="258"/>
    </row>
    <row r="41" spans="4:17">
      <c r="D41" s="189"/>
      <c r="E41" s="189"/>
      <c r="F41" s="189"/>
      <c r="G41" s="279"/>
      <c r="H41" s="258"/>
      <c r="I41" s="189"/>
      <c r="J41" s="189"/>
      <c r="K41" s="258"/>
      <c r="L41" s="258"/>
      <c r="M41" s="189"/>
      <c r="N41" s="189"/>
      <c r="O41" s="189"/>
      <c r="P41" s="74" t="str">
        <f t="shared" si="0"/>
        <v/>
      </c>
      <c r="Q41" s="258"/>
    </row>
    <row r="42" spans="4:17">
      <c r="D42" s="189"/>
      <c r="E42" s="189"/>
      <c r="F42" s="189"/>
      <c r="G42" s="279"/>
      <c r="H42" s="258"/>
      <c r="I42" s="189"/>
      <c r="J42" s="189"/>
      <c r="K42" s="258"/>
      <c r="L42" s="258"/>
      <c r="M42" s="189"/>
      <c r="N42" s="189"/>
      <c r="O42" s="189"/>
      <c r="P42" s="74" t="str">
        <f t="shared" si="0"/>
        <v/>
      </c>
      <c r="Q42" s="258"/>
    </row>
    <row r="43" spans="4:17">
      <c r="D43" s="189"/>
      <c r="E43" s="189"/>
      <c r="F43" s="189"/>
      <c r="G43" s="279"/>
      <c r="H43" s="258"/>
      <c r="I43" s="189"/>
      <c r="J43" s="189"/>
      <c r="K43" s="258"/>
      <c r="L43" s="258"/>
      <c r="M43" s="189"/>
      <c r="N43" s="189"/>
      <c r="O43" s="189"/>
      <c r="P43" s="74" t="str">
        <f t="shared" si="0"/>
        <v/>
      </c>
      <c r="Q43" s="258"/>
    </row>
    <row r="44" spans="4:17">
      <c r="D44" s="189"/>
      <c r="E44" s="189"/>
      <c r="F44" s="189"/>
      <c r="G44" s="279"/>
      <c r="H44" s="258"/>
      <c r="I44" s="189"/>
      <c r="J44" s="189"/>
      <c r="K44" s="258"/>
      <c r="L44" s="258"/>
      <c r="M44" s="189"/>
      <c r="N44" s="189"/>
      <c r="O44" s="189"/>
      <c r="P44" s="74" t="str">
        <f t="shared" si="0"/>
        <v/>
      </c>
      <c r="Q44" s="258"/>
    </row>
    <row r="45" spans="4:17">
      <c r="D45" s="189"/>
      <c r="E45" s="189"/>
      <c r="F45" s="189"/>
      <c r="G45" s="279"/>
      <c r="H45" s="258"/>
      <c r="I45" s="189"/>
      <c r="J45" s="189"/>
      <c r="K45" s="258"/>
      <c r="L45" s="258"/>
      <c r="M45" s="189"/>
      <c r="N45" s="189"/>
      <c r="O45" s="189"/>
      <c r="P45" s="74" t="str">
        <f t="shared" si="0"/>
        <v/>
      </c>
      <c r="Q45" s="258"/>
    </row>
    <row r="46" spans="4:17">
      <c r="D46" s="189"/>
      <c r="E46" s="189"/>
      <c r="F46" s="189"/>
      <c r="G46" s="279"/>
      <c r="H46" s="258"/>
      <c r="I46" s="189"/>
      <c r="J46" s="189"/>
      <c r="K46" s="258"/>
      <c r="L46" s="258"/>
      <c r="M46" s="189"/>
      <c r="N46" s="189"/>
      <c r="O46" s="189"/>
      <c r="P46" s="74" t="str">
        <f t="shared" si="0"/>
        <v/>
      </c>
      <c r="Q46" s="258"/>
    </row>
    <row r="47" spans="4:17">
      <c r="D47" s="189"/>
      <c r="E47" s="189"/>
      <c r="F47" s="189"/>
      <c r="G47" s="279"/>
      <c r="H47" s="258"/>
      <c r="I47" s="189"/>
      <c r="J47" s="189"/>
      <c r="K47" s="258"/>
      <c r="L47" s="258"/>
      <c r="M47" s="189"/>
      <c r="N47" s="189"/>
      <c r="O47" s="189"/>
      <c r="P47" s="74" t="str">
        <f t="shared" si="0"/>
        <v/>
      </c>
      <c r="Q47" s="258"/>
    </row>
    <row r="48" spans="4:17">
      <c r="D48" s="189"/>
      <c r="E48" s="189"/>
      <c r="F48" s="189"/>
      <c r="G48" s="279"/>
      <c r="H48" s="258"/>
      <c r="I48" s="189"/>
      <c r="J48" s="189"/>
      <c r="K48" s="258"/>
      <c r="L48" s="258"/>
      <c r="M48" s="189"/>
      <c r="N48" s="189"/>
      <c r="O48" s="189"/>
      <c r="P48" s="74" t="str">
        <f t="shared" si="0"/>
        <v/>
      </c>
      <c r="Q48" s="258"/>
    </row>
  </sheetData>
  <mergeCells count="4">
    <mergeCell ref="N4:P4"/>
    <mergeCell ref="Q4:Q5"/>
    <mergeCell ref="J4:M4"/>
    <mergeCell ref="D4:I4"/>
  </mergeCells>
  <phoneticPr fontId="6" type="noConversion"/>
  <dataValidations count="3">
    <dataValidation type="list" allowBlank="1" showInputMessage="1" showErrorMessage="1" sqref="H11:H48">
      <formula1>업무협력유형</formula1>
    </dataValidation>
    <dataValidation type="date" operator="greaterThanOrEqual" allowBlank="1" showInputMessage="1" showErrorMessage="1" sqref="N11:O20">
      <formula1>43466</formula1>
    </dataValidation>
    <dataValidation type="list" allowBlank="1" showInputMessage="1" showErrorMessage="1" sqref="K11:L49 Q11:Q48">
      <formula1>여부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목록값'!$I$12:$I$15</xm:f>
          </x14:formula1>
          <xm:sqref>G11:G48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rgb="FFFFC000"/>
  </sheetPr>
  <dimension ref="D1:V27"/>
  <sheetViews>
    <sheetView topLeftCell="D4" zoomScaleNormal="100" workbookViewId="0">
      <selection activeCell="D4" sqref="D4:D5"/>
    </sheetView>
  </sheetViews>
  <sheetFormatPr defaultColWidth="9" defaultRowHeight="13.5"/>
  <cols>
    <col min="1" max="3" width="0" style="41" hidden="1" customWidth="1"/>
    <col min="4" max="4" width="23.625" style="41" bestFit="1" customWidth="1"/>
    <col min="5" max="5" width="11.375" style="41" bestFit="1" customWidth="1"/>
    <col min="6" max="6" width="30.875" style="41" customWidth="1"/>
    <col min="7" max="7" width="13.375" style="41" customWidth="1"/>
    <col min="8" max="9" width="9.75" style="41" customWidth="1"/>
    <col min="10" max="12" width="13.125" style="41" customWidth="1"/>
    <col min="13" max="22" width="9.75" style="41" customWidth="1"/>
    <col min="23" max="16384" width="9" style="41"/>
  </cols>
  <sheetData>
    <row r="1" spans="4:22" ht="17.100000000000001" hidden="1" customHeight="1">
      <c r="D1" s="161" t="s">
        <v>750</v>
      </c>
      <c r="E1" s="162"/>
      <c r="F1" s="162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</row>
    <row r="2" spans="4:22" ht="15.75" hidden="1" customHeight="1">
      <c r="D2" s="161"/>
      <c r="E2" s="162"/>
      <c r="F2" s="162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</row>
    <row r="3" spans="4:22" s="267" customFormat="1" ht="12.75" hidden="1" customHeight="1">
      <c r="D3" s="265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8"/>
      <c r="S3" s="268"/>
      <c r="T3" s="268"/>
      <c r="U3" s="268"/>
      <c r="V3" s="268"/>
    </row>
    <row r="4" spans="4:22" ht="13.5" customHeight="1">
      <c r="D4" s="549" t="s">
        <v>1103</v>
      </c>
      <c r="E4" s="564" t="s">
        <v>734</v>
      </c>
      <c r="F4" s="564" t="s">
        <v>733</v>
      </c>
      <c r="G4" s="564" t="s">
        <v>940</v>
      </c>
      <c r="H4" s="549" t="s">
        <v>947</v>
      </c>
      <c r="I4" s="564" t="s">
        <v>934</v>
      </c>
      <c r="J4" s="564" t="s">
        <v>945</v>
      </c>
      <c r="K4" s="564"/>
      <c r="L4" s="564"/>
      <c r="M4" s="551" t="s">
        <v>950</v>
      </c>
      <c r="N4" s="552"/>
      <c r="O4" s="552"/>
      <c r="P4" s="552"/>
      <c r="Q4" s="553"/>
      <c r="R4" s="551" t="s">
        <v>951</v>
      </c>
      <c r="S4" s="552"/>
      <c r="T4" s="552"/>
      <c r="U4" s="552"/>
      <c r="V4" s="553"/>
    </row>
    <row r="5" spans="4:22" ht="30.95" customHeight="1">
      <c r="D5" s="550"/>
      <c r="E5" s="564"/>
      <c r="F5" s="564"/>
      <c r="G5" s="564"/>
      <c r="H5" s="550"/>
      <c r="I5" s="564"/>
      <c r="J5" s="254" t="s">
        <v>944</v>
      </c>
      <c r="K5" s="254" t="s">
        <v>773</v>
      </c>
      <c r="L5" s="254" t="s">
        <v>946</v>
      </c>
      <c r="M5" s="253" t="s">
        <v>935</v>
      </c>
      <c r="N5" s="253" t="s">
        <v>936</v>
      </c>
      <c r="O5" s="253" t="s">
        <v>939</v>
      </c>
      <c r="P5" s="253" t="s">
        <v>937</v>
      </c>
      <c r="Q5" s="253" t="s">
        <v>938</v>
      </c>
      <c r="R5" s="253" t="s">
        <v>935</v>
      </c>
      <c r="S5" s="253" t="s">
        <v>936</v>
      </c>
      <c r="T5" s="253" t="s">
        <v>939</v>
      </c>
      <c r="U5" s="253" t="s">
        <v>937</v>
      </c>
      <c r="V5" s="253" t="s">
        <v>938</v>
      </c>
    </row>
    <row r="6" spans="4:22" ht="15.95" hidden="1" customHeight="1"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</row>
    <row r="7" spans="4:22" hidden="1">
      <c r="D7" s="187"/>
      <c r="E7" s="187"/>
      <c r="F7" s="187"/>
      <c r="G7" s="187"/>
      <c r="H7" s="187"/>
      <c r="I7" s="187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7"/>
      <c r="U7" s="187"/>
      <c r="V7" s="187"/>
    </row>
    <row r="8" spans="4:22" hidden="1">
      <c r="D8" s="187"/>
      <c r="E8" s="187"/>
      <c r="F8" s="187"/>
      <c r="G8" s="187"/>
      <c r="H8" s="187"/>
      <c r="I8" s="187"/>
      <c r="J8" s="187"/>
      <c r="K8" s="187"/>
      <c r="L8" s="187"/>
      <c r="M8" s="187"/>
      <c r="N8" s="187"/>
      <c r="O8" s="187"/>
      <c r="P8" s="187"/>
      <c r="Q8" s="187"/>
      <c r="R8" s="187"/>
      <c r="S8" s="187"/>
      <c r="T8" s="187"/>
      <c r="U8" s="187"/>
      <c r="V8" s="187"/>
    </row>
    <row r="9" spans="4:22" hidden="1">
      <c r="D9" s="187"/>
      <c r="E9" s="187"/>
      <c r="F9" s="187"/>
      <c r="G9" s="187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7"/>
    </row>
    <row r="10" spans="4:22" hidden="1">
      <c r="D10" s="187"/>
      <c r="E10" s="187"/>
      <c r="F10" s="187"/>
      <c r="G10" s="187"/>
      <c r="H10" s="187"/>
      <c r="I10" s="187"/>
      <c r="J10" s="187"/>
      <c r="K10" s="187"/>
      <c r="L10" s="187"/>
      <c r="M10" s="187"/>
      <c r="N10" s="187"/>
      <c r="O10" s="187"/>
      <c r="P10" s="187"/>
      <c r="Q10" s="187"/>
      <c r="R10" s="187"/>
      <c r="S10" s="187"/>
      <c r="T10" s="187"/>
      <c r="U10" s="187"/>
      <c r="V10" s="187"/>
    </row>
    <row r="11" spans="4:22">
      <c r="D11" s="215" t="s">
        <v>1092</v>
      </c>
      <c r="E11" s="66">
        <v>43465</v>
      </c>
      <c r="F11" s="66" t="s">
        <v>1091</v>
      </c>
      <c r="G11" s="154">
        <v>100000</v>
      </c>
      <c r="H11" s="154">
        <v>100000</v>
      </c>
      <c r="I11" s="154">
        <v>800</v>
      </c>
      <c r="J11" s="269">
        <v>43465</v>
      </c>
      <c r="K11" s="269">
        <v>44925</v>
      </c>
      <c r="L11" s="269">
        <v>46386</v>
      </c>
      <c r="M11" s="270">
        <v>0.6</v>
      </c>
      <c r="N11" s="270">
        <v>0.7</v>
      </c>
      <c r="O11" s="270">
        <v>0.65</v>
      </c>
      <c r="P11" s="270"/>
      <c r="Q11" s="270"/>
      <c r="R11" s="270">
        <v>0.6</v>
      </c>
      <c r="S11" s="270">
        <v>0.6</v>
      </c>
      <c r="T11" s="270">
        <v>0.6</v>
      </c>
      <c r="U11" s="270"/>
      <c r="V11" s="270"/>
    </row>
    <row r="12" spans="4:22">
      <c r="D12" s="215"/>
      <c r="E12" s="66"/>
      <c r="F12" s="66"/>
      <c r="G12" s="154"/>
      <c r="H12" s="154"/>
      <c r="I12" s="154"/>
      <c r="J12" s="269"/>
      <c r="K12" s="269"/>
      <c r="L12" s="269"/>
      <c r="M12" s="270"/>
      <c r="N12" s="270"/>
      <c r="O12" s="270"/>
      <c r="P12" s="270"/>
      <c r="Q12" s="270"/>
      <c r="R12" s="270"/>
      <c r="S12" s="270"/>
      <c r="T12" s="270"/>
      <c r="U12" s="270"/>
      <c r="V12" s="270"/>
    </row>
    <row r="13" spans="4:22">
      <c r="D13" s="215"/>
      <c r="E13" s="66"/>
      <c r="F13" s="66"/>
      <c r="G13" s="154"/>
      <c r="H13" s="154"/>
      <c r="I13" s="154"/>
      <c r="J13" s="269"/>
      <c r="K13" s="269"/>
      <c r="L13" s="269"/>
      <c r="M13" s="270"/>
      <c r="N13" s="270"/>
      <c r="O13" s="270"/>
      <c r="P13" s="270"/>
      <c r="Q13" s="270"/>
      <c r="R13" s="270"/>
      <c r="S13" s="270"/>
      <c r="T13" s="270"/>
      <c r="U13" s="270"/>
      <c r="V13" s="270"/>
    </row>
    <row r="14" spans="4:22">
      <c r="D14" s="215"/>
      <c r="E14" s="66"/>
      <c r="F14" s="215"/>
      <c r="G14" s="154"/>
      <c r="H14" s="154"/>
      <c r="I14" s="154"/>
      <c r="J14" s="269"/>
      <c r="K14" s="269"/>
      <c r="L14" s="269"/>
      <c r="M14" s="270"/>
      <c r="N14" s="270"/>
      <c r="O14" s="270"/>
      <c r="P14" s="270"/>
      <c r="Q14" s="270"/>
      <c r="R14" s="270"/>
      <c r="S14" s="270"/>
      <c r="T14" s="270"/>
      <c r="U14" s="270"/>
      <c r="V14" s="270"/>
    </row>
    <row r="15" spans="4:22">
      <c r="D15" s="215"/>
      <c r="E15" s="66"/>
      <c r="F15" s="66"/>
      <c r="G15" s="154"/>
      <c r="H15" s="154"/>
      <c r="I15" s="154"/>
      <c r="J15" s="269"/>
      <c r="K15" s="269"/>
      <c r="L15" s="269"/>
      <c r="M15" s="270"/>
      <c r="N15" s="270"/>
      <c r="O15" s="270"/>
      <c r="P15" s="270"/>
      <c r="Q15" s="270"/>
      <c r="R15" s="270"/>
      <c r="S15" s="270"/>
      <c r="T15" s="270"/>
      <c r="U15" s="270"/>
      <c r="V15" s="270"/>
    </row>
    <row r="16" spans="4:22">
      <c r="D16" s="215"/>
      <c r="E16" s="66"/>
      <c r="F16" s="66"/>
      <c r="G16" s="154"/>
      <c r="H16" s="154"/>
      <c r="I16" s="154"/>
      <c r="J16" s="269"/>
      <c r="K16" s="269"/>
      <c r="L16" s="269"/>
      <c r="M16" s="270"/>
      <c r="N16" s="270"/>
      <c r="O16" s="270"/>
      <c r="P16" s="270"/>
      <c r="Q16" s="270"/>
      <c r="R16" s="270"/>
      <c r="S16" s="270"/>
      <c r="T16" s="270"/>
      <c r="U16" s="270"/>
      <c r="V16" s="270"/>
    </row>
    <row r="17" spans="4:22">
      <c r="D17" s="215"/>
      <c r="E17" s="66"/>
      <c r="F17" s="66"/>
      <c r="G17" s="154"/>
      <c r="H17" s="154"/>
      <c r="I17" s="154"/>
      <c r="J17" s="269"/>
      <c r="K17" s="269"/>
      <c r="L17" s="269"/>
      <c r="M17" s="270"/>
      <c r="N17" s="270"/>
      <c r="O17" s="270"/>
      <c r="P17" s="270"/>
      <c r="Q17" s="270"/>
      <c r="R17" s="270"/>
      <c r="S17" s="270"/>
      <c r="T17" s="270"/>
      <c r="U17" s="270"/>
      <c r="V17" s="270"/>
    </row>
    <row r="18" spans="4:22">
      <c r="D18" s="215"/>
      <c r="E18" s="66"/>
      <c r="F18" s="215"/>
      <c r="G18" s="154"/>
      <c r="H18" s="154"/>
      <c r="I18" s="154"/>
      <c r="J18" s="269"/>
      <c r="K18" s="269"/>
      <c r="L18" s="269"/>
      <c r="M18" s="270"/>
      <c r="N18" s="270"/>
      <c r="O18" s="270"/>
      <c r="P18" s="270"/>
      <c r="Q18" s="270"/>
      <c r="R18" s="270"/>
      <c r="S18" s="270"/>
      <c r="T18" s="270"/>
      <c r="U18" s="270"/>
      <c r="V18" s="270"/>
    </row>
    <row r="19" spans="4:22">
      <c r="D19" s="215"/>
      <c r="E19" s="66"/>
      <c r="F19" s="215"/>
      <c r="G19" s="154"/>
      <c r="H19" s="154"/>
      <c r="I19" s="154"/>
      <c r="J19" s="269"/>
      <c r="K19" s="269"/>
      <c r="L19" s="269"/>
      <c r="M19" s="270"/>
      <c r="N19" s="270"/>
      <c r="O19" s="270"/>
      <c r="P19" s="270"/>
      <c r="Q19" s="270"/>
      <c r="R19" s="270"/>
      <c r="S19" s="270"/>
      <c r="T19" s="270"/>
      <c r="U19" s="270"/>
      <c r="V19" s="270"/>
    </row>
    <row r="20" spans="4:22">
      <c r="D20" s="215"/>
      <c r="E20" s="66"/>
      <c r="F20" s="215"/>
      <c r="G20" s="154"/>
      <c r="H20" s="154"/>
      <c r="I20" s="154"/>
      <c r="J20" s="269"/>
      <c r="K20" s="269"/>
      <c r="L20" s="269"/>
      <c r="M20" s="270"/>
      <c r="N20" s="270"/>
      <c r="O20" s="270"/>
      <c r="P20" s="270"/>
      <c r="Q20" s="270"/>
      <c r="R20" s="270"/>
      <c r="S20" s="270"/>
      <c r="T20" s="270"/>
      <c r="U20" s="270"/>
      <c r="V20" s="270"/>
    </row>
    <row r="24" spans="4:22">
      <c r="E24" s="174"/>
      <c r="F24" s="174"/>
      <c r="G24" s="174"/>
      <c r="H24" s="174"/>
      <c r="I24" s="174"/>
      <c r="J24" s="174"/>
      <c r="K24" s="174"/>
      <c r="L24" s="174"/>
      <c r="M24" s="174"/>
      <c r="N24" s="174"/>
      <c r="O24" s="174"/>
      <c r="P24" s="174"/>
      <c r="Q24" s="174"/>
      <c r="R24" s="174"/>
      <c r="S24" s="174"/>
      <c r="T24" s="174"/>
      <c r="U24" s="174"/>
      <c r="V24" s="174"/>
    </row>
    <row r="27" spans="4:22">
      <c r="E27" s="174"/>
    </row>
  </sheetData>
  <mergeCells count="9">
    <mergeCell ref="R4:V4"/>
    <mergeCell ref="H4:H5"/>
    <mergeCell ref="M4:Q4"/>
    <mergeCell ref="D4:D5"/>
    <mergeCell ref="E4:E5"/>
    <mergeCell ref="F4:F5"/>
    <mergeCell ref="G4:G5"/>
    <mergeCell ref="I4:I5"/>
    <mergeCell ref="J4:L4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목록값'!$I$16:$I$26</xm:f>
          </x14:formula1>
          <xm:sqref>D11:D20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rgb="FFFFC000"/>
  </sheetPr>
  <dimension ref="D1:P33"/>
  <sheetViews>
    <sheetView topLeftCell="D4" zoomScaleNormal="100" workbookViewId="0">
      <selection activeCell="D4" sqref="D4:D5"/>
    </sheetView>
  </sheetViews>
  <sheetFormatPr defaultColWidth="9" defaultRowHeight="13.5"/>
  <cols>
    <col min="1" max="3" width="0" style="41" hidden="1" customWidth="1"/>
    <col min="4" max="4" width="23.625" style="41" bestFit="1" customWidth="1"/>
    <col min="5" max="5" width="11.375" style="41" bestFit="1" customWidth="1"/>
    <col min="6" max="6" width="30.875" style="41" customWidth="1"/>
    <col min="7" max="7" width="9.75" style="41" bestFit="1" customWidth="1"/>
    <col min="8" max="14" width="11" style="41" customWidth="1"/>
    <col min="15" max="15" width="8" style="41" bestFit="1" customWidth="1"/>
    <col min="16" max="16384" width="9" style="41"/>
  </cols>
  <sheetData>
    <row r="1" spans="4:16" ht="16.899999999999999" hidden="1" customHeight="1">
      <c r="D1" s="334" t="s">
        <v>750</v>
      </c>
      <c r="E1" s="335"/>
      <c r="F1" s="335"/>
      <c r="G1" s="189"/>
      <c r="H1" s="189"/>
      <c r="I1" s="189"/>
      <c r="J1" s="189"/>
      <c r="K1" s="334"/>
      <c r="L1" s="334"/>
      <c r="M1" s="334"/>
      <c r="N1" s="335"/>
      <c r="O1" s="189"/>
      <c r="P1" s="335"/>
    </row>
    <row r="2" spans="4:16" ht="15.75" hidden="1" customHeight="1">
      <c r="D2" s="334"/>
      <c r="E2" s="335"/>
      <c r="F2" s="335"/>
      <c r="G2" s="189"/>
      <c r="H2" s="189"/>
      <c r="I2" s="189"/>
      <c r="J2" s="189"/>
      <c r="K2" s="334"/>
      <c r="L2" s="334"/>
      <c r="M2" s="334"/>
      <c r="N2" s="335"/>
      <c r="O2" s="189"/>
      <c r="P2" s="335"/>
    </row>
    <row r="3" spans="4:16" ht="12.75" hidden="1" customHeight="1">
      <c r="D3" s="334"/>
      <c r="E3" s="335"/>
      <c r="F3" s="335"/>
      <c r="G3" s="335"/>
      <c r="H3" s="335"/>
      <c r="I3" s="335"/>
      <c r="J3" s="335"/>
      <c r="K3" s="335"/>
      <c r="L3" s="335"/>
      <c r="M3" s="335"/>
      <c r="N3" s="335"/>
      <c r="O3" s="335"/>
    </row>
    <row r="4" spans="4:16" ht="13.5" customHeight="1">
      <c r="D4" s="593" t="s">
        <v>789</v>
      </c>
      <c r="E4" s="595" t="s">
        <v>734</v>
      </c>
      <c r="F4" s="595" t="s">
        <v>733</v>
      </c>
      <c r="G4" s="595" t="s">
        <v>1191</v>
      </c>
      <c r="H4" s="596" t="s">
        <v>1192</v>
      </c>
      <c r="I4" s="597"/>
      <c r="J4" s="597"/>
      <c r="K4" s="597"/>
      <c r="L4" s="597"/>
      <c r="M4" s="597"/>
      <c r="N4" s="598"/>
    </row>
    <row r="5" spans="4:16" ht="27">
      <c r="D5" s="594"/>
      <c r="E5" s="595"/>
      <c r="F5" s="595"/>
      <c r="G5" s="595"/>
      <c r="H5" s="224" t="s">
        <v>1193</v>
      </c>
      <c r="I5" s="224" t="s">
        <v>1194</v>
      </c>
      <c r="J5" s="224" t="s">
        <v>1195</v>
      </c>
      <c r="K5" s="224" t="s">
        <v>1196</v>
      </c>
      <c r="L5" s="224" t="s">
        <v>1201</v>
      </c>
      <c r="M5" s="224" t="s">
        <v>1202</v>
      </c>
      <c r="N5" s="224" t="s">
        <v>1197</v>
      </c>
    </row>
    <row r="6" spans="4:16" hidden="1"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87"/>
    </row>
    <row r="7" spans="4:16" hidden="1">
      <c r="D7" s="187"/>
      <c r="E7" s="187"/>
      <c r="F7" s="187"/>
      <c r="G7" s="187"/>
      <c r="H7" s="187"/>
      <c r="I7" s="187"/>
      <c r="J7" s="187"/>
      <c r="K7" s="187"/>
      <c r="L7" s="187"/>
      <c r="M7" s="187"/>
      <c r="N7" s="187"/>
    </row>
    <row r="8" spans="4:16" hidden="1">
      <c r="D8" s="187"/>
      <c r="E8" s="187"/>
      <c r="F8" s="187"/>
      <c r="G8" s="187"/>
      <c r="H8" s="187"/>
      <c r="I8" s="187"/>
      <c r="J8" s="187"/>
      <c r="K8" s="187"/>
      <c r="L8" s="187"/>
      <c r="M8" s="187"/>
      <c r="N8" s="187"/>
    </row>
    <row r="9" spans="4:16" hidden="1">
      <c r="D9" s="187"/>
      <c r="E9" s="187"/>
      <c r="F9" s="187"/>
      <c r="G9" s="187"/>
      <c r="H9" s="187"/>
      <c r="I9" s="187"/>
      <c r="J9" s="187"/>
      <c r="K9" s="187"/>
      <c r="L9" s="187"/>
      <c r="M9" s="187"/>
      <c r="N9" s="187"/>
    </row>
    <row r="10" spans="4:16" hidden="1">
      <c r="D10" s="187"/>
      <c r="E10" s="187"/>
      <c r="F10" s="187"/>
      <c r="G10" s="187"/>
      <c r="H10" s="187"/>
      <c r="I10" s="187"/>
      <c r="J10" s="187"/>
      <c r="K10" s="187"/>
      <c r="L10" s="187"/>
      <c r="M10" s="187"/>
      <c r="N10" s="187"/>
    </row>
    <row r="11" spans="4:16">
      <c r="D11" s="215" t="s">
        <v>1198</v>
      </c>
      <c r="E11" s="66">
        <v>44896</v>
      </c>
      <c r="F11" s="66" t="s">
        <v>1091</v>
      </c>
      <c r="G11" s="154">
        <v>300000</v>
      </c>
      <c r="H11" s="154">
        <v>0</v>
      </c>
      <c r="I11" s="154">
        <v>0</v>
      </c>
      <c r="J11" s="154">
        <v>10000</v>
      </c>
      <c r="K11" s="154">
        <v>20000</v>
      </c>
      <c r="L11" s="154">
        <v>20000</v>
      </c>
      <c r="M11" s="154">
        <v>20000</v>
      </c>
      <c r="N11" s="336">
        <f>IF(ISBLANK(G11),"",SUM($H$11:$M$11)/G11)</f>
        <v>0.23333333333333334</v>
      </c>
    </row>
    <row r="12" spans="4:16">
      <c r="D12" s="215"/>
      <c r="E12" s="66"/>
      <c r="F12" s="66"/>
      <c r="G12" s="154"/>
      <c r="H12" s="154"/>
      <c r="I12" s="154"/>
      <c r="J12" s="154"/>
      <c r="K12" s="154"/>
      <c r="L12" s="154"/>
      <c r="M12" s="154"/>
      <c r="N12" s="336" t="str">
        <f t="shared" ref="N12:N20" si="0">IF(ISBLANK(G12),"",SUM($H12:$K12)/G12)</f>
        <v/>
      </c>
    </row>
    <row r="13" spans="4:16">
      <c r="D13" s="215"/>
      <c r="E13" s="66"/>
      <c r="F13" s="66"/>
      <c r="G13" s="154"/>
      <c r="H13" s="154"/>
      <c r="I13" s="154"/>
      <c r="J13" s="154"/>
      <c r="K13" s="154"/>
      <c r="L13" s="154"/>
      <c r="M13" s="154"/>
      <c r="N13" s="336" t="str">
        <f t="shared" si="0"/>
        <v/>
      </c>
    </row>
    <row r="14" spans="4:16">
      <c r="D14" s="215"/>
      <c r="E14" s="215"/>
      <c r="F14" s="215"/>
      <c r="G14" s="154"/>
      <c r="H14" s="154"/>
      <c r="I14" s="154"/>
      <c r="J14" s="154"/>
      <c r="K14" s="337"/>
      <c r="L14" s="337"/>
      <c r="M14" s="337"/>
      <c r="N14" s="336" t="str">
        <f t="shared" si="0"/>
        <v/>
      </c>
    </row>
    <row r="15" spans="4:16">
      <c r="D15" s="215"/>
      <c r="E15" s="66"/>
      <c r="F15" s="66"/>
      <c r="G15" s="154"/>
      <c r="H15" s="154"/>
      <c r="I15" s="154"/>
      <c r="J15" s="154"/>
      <c r="K15" s="154"/>
      <c r="L15" s="154"/>
      <c r="M15" s="154"/>
      <c r="N15" s="336" t="str">
        <f t="shared" si="0"/>
        <v/>
      </c>
    </row>
    <row r="16" spans="4:16">
      <c r="D16" s="215"/>
      <c r="E16" s="66"/>
      <c r="F16" s="66"/>
      <c r="G16" s="154"/>
      <c r="H16" s="154"/>
      <c r="I16" s="154"/>
      <c r="J16" s="154"/>
      <c r="K16" s="154"/>
      <c r="L16" s="154"/>
      <c r="M16" s="154"/>
      <c r="N16" s="336" t="str">
        <f t="shared" si="0"/>
        <v/>
      </c>
    </row>
    <row r="17" spans="4:14">
      <c r="D17" s="215"/>
      <c r="E17" s="66"/>
      <c r="F17" s="66"/>
      <c r="G17" s="154"/>
      <c r="H17" s="154"/>
      <c r="I17" s="154"/>
      <c r="J17" s="154"/>
      <c r="K17" s="337"/>
      <c r="L17" s="337"/>
      <c r="M17" s="337"/>
      <c r="N17" s="336" t="str">
        <f t="shared" si="0"/>
        <v/>
      </c>
    </row>
    <row r="18" spans="4:14">
      <c r="D18" s="215"/>
      <c r="E18" s="215"/>
      <c r="F18" s="215"/>
      <c r="G18" s="154"/>
      <c r="H18" s="154"/>
      <c r="I18" s="154"/>
      <c r="J18" s="154"/>
      <c r="K18" s="337"/>
      <c r="L18" s="337"/>
      <c r="M18" s="337"/>
      <c r="N18" s="336" t="str">
        <f t="shared" si="0"/>
        <v/>
      </c>
    </row>
    <row r="19" spans="4:14">
      <c r="D19" s="215"/>
      <c r="E19" s="215"/>
      <c r="F19" s="215"/>
      <c r="G19" s="154"/>
      <c r="H19" s="154"/>
      <c r="I19" s="154"/>
      <c r="J19" s="154"/>
      <c r="K19" s="337"/>
      <c r="L19" s="337"/>
      <c r="M19" s="337"/>
      <c r="N19" s="336" t="str">
        <f t="shared" si="0"/>
        <v/>
      </c>
    </row>
    <row r="20" spans="4:14">
      <c r="D20" s="215"/>
      <c r="E20" s="215"/>
      <c r="F20" s="215"/>
      <c r="G20" s="154"/>
      <c r="H20" s="154"/>
      <c r="I20" s="154"/>
      <c r="J20" s="154"/>
      <c r="K20" s="337"/>
      <c r="L20" s="337"/>
      <c r="M20" s="337"/>
      <c r="N20" s="336" t="str">
        <f t="shared" si="0"/>
        <v/>
      </c>
    </row>
    <row r="24" spans="4:14">
      <c r="E24" s="174"/>
      <c r="F24" s="174"/>
      <c r="G24" s="174"/>
      <c r="H24" s="338"/>
    </row>
    <row r="27" spans="4:14">
      <c r="E27" s="174"/>
    </row>
    <row r="28" spans="4:14" ht="16.5">
      <c r="H28" s="339"/>
    </row>
    <row r="29" spans="4:14" ht="15.75">
      <c r="H29" s="340"/>
    </row>
    <row r="33" spans="8:13">
      <c r="H33" s="341"/>
      <c r="I33" s="341"/>
      <c r="J33" s="341"/>
      <c r="K33" s="341"/>
      <c r="L33" s="341"/>
      <c r="M33" s="341"/>
    </row>
  </sheetData>
  <mergeCells count="5">
    <mergeCell ref="D4:D5"/>
    <mergeCell ref="E4:E5"/>
    <mergeCell ref="F4:F5"/>
    <mergeCell ref="G4:G5"/>
    <mergeCell ref="H4:N4"/>
  </mergeCells>
  <phoneticPr fontId="1" type="noConversion"/>
  <dataValidations count="1">
    <dataValidation type="date" operator="greaterThanOrEqual" allowBlank="1" showInputMessage="1" showErrorMessage="1" sqref="E11:E14">
      <formula1>44253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목록값'!$I$4:$I$5</xm:f>
          </x14:formula1>
          <xm:sqref>D11:D20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671F6B3-0385-472F-A4B8-6D51F80343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20</vt:i4>
      </vt:variant>
      <vt:variant>
        <vt:lpstr>이름이 지정된 범위</vt:lpstr>
      </vt:variant>
      <vt:variant>
        <vt:i4>53</vt:i4>
      </vt:variant>
    </vt:vector>
  </HeadingPairs>
  <TitlesOfParts>
    <vt:vector size="73" baseType="lpstr">
      <vt:lpstr>열제목별 목록값</vt:lpstr>
      <vt:lpstr>작성요령</vt:lpstr>
      <vt:lpstr>Self-Check</vt:lpstr>
      <vt:lpstr>1.1 제안펀드</vt:lpstr>
      <vt:lpstr>1.2 예상출자내역</vt:lpstr>
      <vt:lpstr>2.1 제안사 개요</vt:lpstr>
      <vt:lpstr>2.2 제안사 재무현황</vt:lpstr>
      <vt:lpstr>2.3 제안사 주주현황</vt:lpstr>
      <vt:lpstr>2.4 제안사 대표이사 변경이력</vt:lpstr>
      <vt:lpstr>2.5 제안사 펀드현황</vt:lpstr>
      <vt:lpstr>2.6 제안사 투자현황</vt:lpstr>
      <vt:lpstr>3.1 대표이사&amp;참여인력 개요</vt:lpstr>
      <vt:lpstr>3.2 참여인력 투자현황</vt:lpstr>
      <vt:lpstr>3.3 참여인력 학력</vt:lpstr>
      <vt:lpstr>3.4 대표이사&amp;참여인력 경력</vt:lpstr>
      <vt:lpstr>4.1 펀드거래</vt:lpstr>
      <vt:lpstr>4.2 핵심운용인력 변경이력</vt:lpstr>
      <vt:lpstr>5.1 업무협력 현황</vt:lpstr>
      <vt:lpstr>5.2 정책펀드 현황</vt:lpstr>
      <vt:lpstr>5.3 투자촉진 인센티브</vt:lpstr>
      <vt:lpstr>KDB출자_요청액</vt:lpstr>
      <vt:lpstr>'열제목별 목록값'!Print_Area</vt:lpstr>
      <vt:lpstr>작성요령!Print_Area</vt:lpstr>
      <vt:lpstr>공동투자약정_상대방_유형</vt:lpstr>
      <vt:lpstr>구분</vt:lpstr>
      <vt:lpstr>납입방식</vt:lpstr>
      <vt:lpstr>담당역할</vt:lpstr>
      <vt:lpstr>대표이사_구분</vt:lpstr>
      <vt:lpstr>대표이사_참여인력_개요</vt:lpstr>
      <vt:lpstr>대표이사_참여인력_경력</vt:lpstr>
      <vt:lpstr>대표이사_참여인력_투자현황</vt:lpstr>
      <vt:lpstr>대표이사참여인력경력</vt:lpstr>
      <vt:lpstr>동반투자자유형</vt:lpstr>
      <vt:lpstr>민간출자자인센티브</vt:lpstr>
      <vt:lpstr>스튜어드십코드참여여부</vt:lpstr>
      <vt:lpstr>신청리그</vt:lpstr>
      <vt:lpstr>신청분야</vt:lpstr>
      <vt:lpstr>업무협력유형</vt:lpstr>
      <vt:lpstr>업무협력현황</vt:lpstr>
      <vt:lpstr>여부</vt:lpstr>
      <vt:lpstr>예상출자내역</vt:lpstr>
      <vt:lpstr>'열제목별 목록값'!운용사_추가_인센티브__선택</vt:lpstr>
      <vt:lpstr>운용사유형</vt:lpstr>
      <vt:lpstr>운용사인센티브</vt:lpstr>
      <vt:lpstr>재직회사_유형</vt:lpstr>
      <vt:lpstr>정책출자</vt:lpstr>
      <vt:lpstr>제안사_대표이사_변경이력</vt:lpstr>
      <vt:lpstr>제안사_투자현황</vt:lpstr>
      <vt:lpstr>제안사_펀드현황</vt:lpstr>
      <vt:lpstr>제안서작성기준일</vt:lpstr>
      <vt:lpstr>제안펀드의_주목적투자분야와_관련성</vt:lpstr>
      <vt:lpstr>주목적_투자제안형</vt:lpstr>
      <vt:lpstr>주목적투자분야_투자제안형</vt:lpstr>
      <vt:lpstr>주요업무수행내역</vt:lpstr>
      <vt:lpstr>참여인력구분</vt:lpstr>
      <vt:lpstr>출자자유형</vt:lpstr>
      <vt:lpstr>출자자인센티브</vt:lpstr>
      <vt:lpstr>출자확정구분</vt:lpstr>
      <vt:lpstr>투자계정구분</vt:lpstr>
      <vt:lpstr>투자기업_법인유형</vt:lpstr>
      <vt:lpstr>투자유형</vt:lpstr>
      <vt:lpstr>펀드_거래</vt:lpstr>
      <vt:lpstr>펀드거래유형</vt:lpstr>
      <vt:lpstr>펀드계정구분</vt:lpstr>
      <vt:lpstr>펀드구분</vt:lpstr>
      <vt:lpstr>펀드법적유형</vt:lpstr>
      <vt:lpstr>펀드상태</vt:lpstr>
      <vt:lpstr>펀드유형__투자대상확정여부</vt:lpstr>
      <vt:lpstr>핵심운용인력_변경구분</vt:lpstr>
      <vt:lpstr>핵심운용인력_변경내역</vt:lpstr>
      <vt:lpstr>핵심운용인력변경구분</vt:lpstr>
      <vt:lpstr>회수구분</vt:lpstr>
      <vt:lpstr>회수유형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Choi, JooHee</cp:lastModifiedBy>
  <cp:lastPrinted>2025-02-13T10:49:30Z</cp:lastPrinted>
  <dcterms:created xsi:type="dcterms:W3CDTF">2017-01-13T02:38:49Z</dcterms:created>
  <dcterms:modified xsi:type="dcterms:W3CDTF">2025-05-14T08:36:00Z</dcterms:modified>
</cp:coreProperties>
</file>